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dytlow\OneDrive - IGF\Pulpit\Sonata grant G59\Baza danych Sonata\"/>
    </mc:Choice>
  </mc:AlternateContent>
  <xr:revisionPtr revIDLastSave="0" documentId="11_570C4FF051A45940389D2BD8B2D773745245E18E" xr6:coauthVersionLast="47" xr6:coauthVersionMax="47" xr10:uidLastSave="{00000000-0000-0000-0000-000000000000}"/>
  <bookViews>
    <workbookView xWindow="0" yWindow="0" windowWidth="16380" windowHeight="8190" tabRatio="500" xr2:uid="{00000000-000D-0000-FFFF-FFFF00000000}"/>
  </bookViews>
  <sheets>
    <sheet name="Pył drogowy Hori" sheetId="1" r:id="rId1"/>
    <sheet name="Masa Warszawa" sheetId="2" r:id="rId2"/>
    <sheet name="F1 Warszawa" sheetId="3" r:id="rId3"/>
    <sheet name="F3 Warszawa" sheetId="4" r:id="rId4"/>
    <sheet name="Analiza sitowa" sheetId="5" r:id="rId5"/>
    <sheet name="Lokalizacje" sheetId="6" r:id="rId6"/>
    <sheet name="ARM" sheetId="7" r:id="rId7"/>
    <sheet name="ARM_RAW" sheetId="8" r:id="rId8"/>
    <sheet name="F1 Sort" sheetId="9" r:id="rId9"/>
    <sheet name="VSM" sheetId="10" r:id="rId10"/>
    <sheet name="tmp" sheetId="11" r:id="rId11"/>
  </sheets>
  <definedNames>
    <definedName name="__xlfn_CONCAT">NA()</definedName>
    <definedName name="__xlfn_STDEV_P">NA()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68" i="7" l="1"/>
  <c r="F267" i="7"/>
  <c r="F266" i="7"/>
  <c r="F265" i="7"/>
  <c r="G265" i="7" s="1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G251" i="7" s="1"/>
  <c r="F250" i="7"/>
  <c r="F249" i="7"/>
  <c r="F248" i="7"/>
  <c r="F247" i="7"/>
  <c r="F246" i="7"/>
  <c r="F245" i="7"/>
  <c r="F244" i="7"/>
  <c r="G244" i="7" s="1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G220" i="7" s="1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G199" i="7" s="1"/>
  <c r="F198" i="7"/>
  <c r="F197" i="7"/>
  <c r="F196" i="7"/>
  <c r="F195" i="7"/>
  <c r="F194" i="7"/>
  <c r="G194" i="7" s="1"/>
  <c r="F193" i="7"/>
  <c r="F192" i="7"/>
  <c r="F191" i="7"/>
  <c r="F190" i="7"/>
  <c r="F189" i="7"/>
  <c r="F188" i="7"/>
  <c r="F187" i="7"/>
  <c r="F186" i="7"/>
  <c r="F185" i="7"/>
  <c r="G185" i="7" s="1"/>
  <c r="F184" i="7"/>
  <c r="F183" i="7"/>
  <c r="F182" i="7"/>
  <c r="F181" i="7"/>
  <c r="F180" i="7"/>
  <c r="F179" i="7"/>
  <c r="F178" i="7"/>
  <c r="F177" i="7"/>
  <c r="F176" i="7"/>
  <c r="G176" i="7" s="1"/>
  <c r="F175" i="7"/>
  <c r="F174" i="7"/>
  <c r="F173" i="7"/>
  <c r="F172" i="7"/>
  <c r="F171" i="7"/>
  <c r="F170" i="7"/>
  <c r="F169" i="7"/>
  <c r="F168" i="7"/>
  <c r="F167" i="7"/>
  <c r="G167" i="7" s="1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G151" i="7" s="1"/>
  <c r="F150" i="7"/>
  <c r="F149" i="7"/>
  <c r="F148" i="7"/>
  <c r="G148" i="7" s="1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G134" i="7" s="1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G106" i="7" s="1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G75" i="7" s="1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G46" i="7" s="1"/>
  <c r="H101" i="5"/>
  <c r="I101" i="5" s="1"/>
  <c r="H100" i="5"/>
  <c r="I100" i="5" s="1"/>
  <c r="H99" i="5"/>
  <c r="I99" i="5" s="1"/>
  <c r="H98" i="5"/>
  <c r="I98" i="5" s="1"/>
  <c r="H97" i="5"/>
  <c r="I97" i="5" s="1"/>
  <c r="H96" i="5"/>
  <c r="I96" i="5" s="1"/>
  <c r="H95" i="5"/>
  <c r="I95" i="5" s="1"/>
  <c r="H94" i="5"/>
  <c r="I94" i="5" s="1"/>
  <c r="H93" i="5"/>
  <c r="I93" i="5" s="1"/>
  <c r="H92" i="5"/>
  <c r="I92" i="5" s="1"/>
  <c r="H91" i="5"/>
  <c r="I91" i="5" s="1"/>
  <c r="H90" i="5"/>
  <c r="I90" i="5" s="1"/>
  <c r="H89" i="5"/>
  <c r="I89" i="5" s="1"/>
  <c r="H88" i="5"/>
  <c r="I88" i="5" s="1"/>
  <c r="H87" i="5"/>
  <c r="I87" i="5" s="1"/>
  <c r="H86" i="5"/>
  <c r="I86" i="5" s="1"/>
  <c r="H85" i="5"/>
  <c r="I85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H63" i="5"/>
  <c r="I63" i="5" s="1"/>
  <c r="H62" i="5"/>
  <c r="I62" i="5" s="1"/>
  <c r="H61" i="5"/>
  <c r="I61" i="5" s="1"/>
  <c r="H60" i="5"/>
  <c r="I60" i="5" s="1"/>
  <c r="H59" i="5"/>
  <c r="I59" i="5" s="1"/>
  <c r="H58" i="5"/>
  <c r="I58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I50" i="5" s="1"/>
  <c r="H49" i="5"/>
  <c r="I49" i="5" s="1"/>
  <c r="H48" i="5"/>
  <c r="I48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P22" i="5"/>
  <c r="O22" i="5"/>
  <c r="I22" i="5"/>
  <c r="P21" i="5"/>
  <c r="O21" i="5"/>
  <c r="I21" i="5"/>
  <c r="P20" i="5"/>
  <c r="O20" i="5"/>
  <c r="I20" i="5"/>
  <c r="P19" i="5"/>
  <c r="O19" i="5"/>
  <c r="I19" i="5"/>
  <c r="P18" i="5"/>
  <c r="O18" i="5"/>
  <c r="I18" i="5"/>
  <c r="P17" i="5"/>
  <c r="O17" i="5"/>
  <c r="I17" i="5"/>
  <c r="P16" i="5"/>
  <c r="O16" i="5"/>
  <c r="I16" i="5"/>
  <c r="P15" i="5"/>
  <c r="O15" i="5"/>
  <c r="I15" i="5"/>
  <c r="P14" i="5"/>
  <c r="O14" i="5"/>
  <c r="I14" i="5"/>
  <c r="P13" i="5"/>
  <c r="O13" i="5"/>
  <c r="I13" i="5"/>
  <c r="P12" i="5"/>
  <c r="O12" i="5"/>
  <c r="I12" i="5"/>
  <c r="P11" i="5"/>
  <c r="O11" i="5"/>
  <c r="I11" i="5"/>
  <c r="P10" i="5"/>
  <c r="O10" i="5"/>
  <c r="I10" i="5"/>
  <c r="P9" i="5"/>
  <c r="O9" i="5"/>
  <c r="I9" i="5"/>
  <c r="P8" i="5"/>
  <c r="O8" i="5"/>
  <c r="I8" i="5"/>
  <c r="P7" i="5"/>
  <c r="O7" i="5"/>
  <c r="I7" i="5"/>
  <c r="P6" i="5"/>
  <c r="O6" i="5"/>
  <c r="I6" i="5"/>
  <c r="P5" i="5"/>
  <c r="O5" i="5"/>
  <c r="I5" i="5"/>
  <c r="P4" i="5"/>
  <c r="O4" i="5"/>
  <c r="I4" i="5"/>
  <c r="P3" i="5"/>
  <c r="O3" i="5"/>
  <c r="I3" i="5"/>
  <c r="P2" i="5"/>
  <c r="O2" i="5"/>
  <c r="I2" i="5"/>
  <c r="AD3" i="3"/>
  <c r="S102" i="2"/>
  <c r="P102" i="2"/>
  <c r="M102" i="2"/>
  <c r="J102" i="2"/>
  <c r="G102" i="2"/>
  <c r="D102" i="2"/>
  <c r="S101" i="2"/>
  <c r="P101" i="2"/>
  <c r="M101" i="2"/>
  <c r="J101" i="2"/>
  <c r="G101" i="2"/>
  <c r="D101" i="2"/>
  <c r="S100" i="2"/>
  <c r="P100" i="2"/>
  <c r="M100" i="2"/>
  <c r="J100" i="2"/>
  <c r="G100" i="2"/>
  <c r="D100" i="2"/>
  <c r="S99" i="2"/>
  <c r="P99" i="2"/>
  <c r="M99" i="2"/>
  <c r="J99" i="2"/>
  <c r="G99" i="2"/>
  <c r="D99" i="2"/>
  <c r="S98" i="2"/>
  <c r="P98" i="2"/>
  <c r="M98" i="2"/>
  <c r="J98" i="2"/>
  <c r="G98" i="2"/>
  <c r="D98" i="2"/>
  <c r="S97" i="2"/>
  <c r="P97" i="2"/>
  <c r="M97" i="2"/>
  <c r="J97" i="2"/>
  <c r="G97" i="2"/>
  <c r="D97" i="2"/>
  <c r="S96" i="2"/>
  <c r="P96" i="2"/>
  <c r="M96" i="2"/>
  <c r="J96" i="2"/>
  <c r="G96" i="2"/>
  <c r="D96" i="2"/>
  <c r="S95" i="2"/>
  <c r="P95" i="2"/>
  <c r="M95" i="2"/>
  <c r="J95" i="2"/>
  <c r="G95" i="2"/>
  <c r="D95" i="2"/>
  <c r="S94" i="2"/>
  <c r="P94" i="2"/>
  <c r="M94" i="2"/>
  <c r="J94" i="2"/>
  <c r="G94" i="2"/>
  <c r="D94" i="2"/>
  <c r="S93" i="2"/>
  <c r="P93" i="2"/>
  <c r="M93" i="2"/>
  <c r="J93" i="2"/>
  <c r="G93" i="2"/>
  <c r="D93" i="2"/>
  <c r="S92" i="2"/>
  <c r="P92" i="2"/>
  <c r="M92" i="2"/>
  <c r="J92" i="2"/>
  <c r="G92" i="2"/>
  <c r="D92" i="2"/>
  <c r="S91" i="2"/>
  <c r="P91" i="2"/>
  <c r="M91" i="2"/>
  <c r="J91" i="2"/>
  <c r="G91" i="2"/>
  <c r="D91" i="2"/>
  <c r="S90" i="2"/>
  <c r="P90" i="2"/>
  <c r="M90" i="2"/>
  <c r="J90" i="2"/>
  <c r="G90" i="2"/>
  <c r="D90" i="2"/>
  <c r="S89" i="2"/>
  <c r="P89" i="2"/>
  <c r="M89" i="2"/>
  <c r="J89" i="2"/>
  <c r="G89" i="2"/>
  <c r="D89" i="2"/>
  <c r="S88" i="2"/>
  <c r="P88" i="2"/>
  <c r="M88" i="2"/>
  <c r="J88" i="2"/>
  <c r="G88" i="2"/>
  <c r="D88" i="2"/>
  <c r="S87" i="2"/>
  <c r="P87" i="2"/>
  <c r="M87" i="2"/>
  <c r="J87" i="2"/>
  <c r="G87" i="2"/>
  <c r="D87" i="2"/>
  <c r="S86" i="2"/>
  <c r="P86" i="2"/>
  <c r="M86" i="2"/>
  <c r="J86" i="2"/>
  <c r="G86" i="2"/>
  <c r="D86" i="2"/>
  <c r="S85" i="2"/>
  <c r="P85" i="2"/>
  <c r="M85" i="2"/>
  <c r="J85" i="2"/>
  <c r="G85" i="2"/>
  <c r="D85" i="2"/>
  <c r="S84" i="2"/>
  <c r="P84" i="2"/>
  <c r="M84" i="2"/>
  <c r="J84" i="2"/>
  <c r="G84" i="2"/>
  <c r="D84" i="2"/>
  <c r="S83" i="2"/>
  <c r="P83" i="2"/>
  <c r="M83" i="2"/>
  <c r="J83" i="2"/>
  <c r="G83" i="2"/>
  <c r="D83" i="2"/>
  <c r="S82" i="2"/>
  <c r="P82" i="2"/>
  <c r="M82" i="2"/>
  <c r="J82" i="2"/>
  <c r="G82" i="2"/>
  <c r="D82" i="2"/>
  <c r="S81" i="2"/>
  <c r="P81" i="2"/>
  <c r="M81" i="2"/>
  <c r="J81" i="2"/>
  <c r="G81" i="2"/>
  <c r="D81" i="2"/>
  <c r="S80" i="2"/>
  <c r="P80" i="2"/>
  <c r="M80" i="2"/>
  <c r="J80" i="2"/>
  <c r="G80" i="2"/>
  <c r="D80" i="2"/>
  <c r="S79" i="2"/>
  <c r="P79" i="2"/>
  <c r="M79" i="2"/>
  <c r="J79" i="2"/>
  <c r="G79" i="2"/>
  <c r="D79" i="2"/>
  <c r="S78" i="2"/>
  <c r="P78" i="2"/>
  <c r="M78" i="2"/>
  <c r="J78" i="2"/>
  <c r="G78" i="2"/>
  <c r="D78" i="2"/>
  <c r="S77" i="2"/>
  <c r="P77" i="2"/>
  <c r="M77" i="2"/>
  <c r="J77" i="2"/>
  <c r="G77" i="2"/>
  <c r="D77" i="2"/>
  <c r="S76" i="2"/>
  <c r="P76" i="2"/>
  <c r="M76" i="2"/>
  <c r="J76" i="2"/>
  <c r="G76" i="2"/>
  <c r="D76" i="2"/>
  <c r="S75" i="2"/>
  <c r="P75" i="2"/>
  <c r="M75" i="2"/>
  <c r="J75" i="2"/>
  <c r="G75" i="2"/>
  <c r="D75" i="2"/>
  <c r="S74" i="2"/>
  <c r="P74" i="2"/>
  <c r="M74" i="2"/>
  <c r="J74" i="2"/>
  <c r="G74" i="2"/>
  <c r="D74" i="2"/>
  <c r="S73" i="2"/>
  <c r="P73" i="2"/>
  <c r="M73" i="2"/>
  <c r="J73" i="2"/>
  <c r="G73" i="2"/>
  <c r="D73" i="2"/>
  <c r="S72" i="2"/>
  <c r="P72" i="2"/>
  <c r="M72" i="2"/>
  <c r="J72" i="2"/>
  <c r="G72" i="2"/>
  <c r="D72" i="2"/>
  <c r="S71" i="2"/>
  <c r="P71" i="2"/>
  <c r="M71" i="2"/>
  <c r="J71" i="2"/>
  <c r="G71" i="2"/>
  <c r="D71" i="2"/>
  <c r="S70" i="2"/>
  <c r="P70" i="2"/>
  <c r="M70" i="2"/>
  <c r="J70" i="2"/>
  <c r="G70" i="2"/>
  <c r="D70" i="2"/>
  <c r="S69" i="2"/>
  <c r="P69" i="2"/>
  <c r="M69" i="2"/>
  <c r="J69" i="2"/>
  <c r="G69" i="2"/>
  <c r="D69" i="2"/>
  <c r="S68" i="2"/>
  <c r="P68" i="2"/>
  <c r="M68" i="2"/>
  <c r="J68" i="2"/>
  <c r="G68" i="2"/>
  <c r="D68" i="2"/>
  <c r="S67" i="2"/>
  <c r="P67" i="2"/>
  <c r="M67" i="2"/>
  <c r="J67" i="2"/>
  <c r="G67" i="2"/>
  <c r="D67" i="2"/>
  <c r="S66" i="2"/>
  <c r="P66" i="2"/>
  <c r="M66" i="2"/>
  <c r="J66" i="2"/>
  <c r="G66" i="2"/>
  <c r="D66" i="2"/>
  <c r="S65" i="2"/>
  <c r="P65" i="2"/>
  <c r="M65" i="2"/>
  <c r="J65" i="2"/>
  <c r="G65" i="2"/>
  <c r="D65" i="2"/>
  <c r="S64" i="2"/>
  <c r="P64" i="2"/>
  <c r="M64" i="2"/>
  <c r="J64" i="2"/>
  <c r="G64" i="2"/>
  <c r="D64" i="2"/>
  <c r="S63" i="2"/>
  <c r="P63" i="2"/>
  <c r="M63" i="2"/>
  <c r="J63" i="2"/>
  <c r="G63" i="2"/>
  <c r="D63" i="2"/>
  <c r="S62" i="2"/>
  <c r="P62" i="2"/>
  <c r="M62" i="2"/>
  <c r="J62" i="2"/>
  <c r="G62" i="2"/>
  <c r="D62" i="2"/>
  <c r="S61" i="2"/>
  <c r="P61" i="2"/>
  <c r="M61" i="2"/>
  <c r="J61" i="2"/>
  <c r="G61" i="2"/>
  <c r="D61" i="2"/>
  <c r="S60" i="2"/>
  <c r="P60" i="2"/>
  <c r="M60" i="2"/>
  <c r="J60" i="2"/>
  <c r="G60" i="2"/>
  <c r="D60" i="2"/>
  <c r="S59" i="2"/>
  <c r="P59" i="2"/>
  <c r="M59" i="2"/>
  <c r="J59" i="2"/>
  <c r="G59" i="2"/>
  <c r="D59" i="2"/>
  <c r="S58" i="2"/>
  <c r="P58" i="2"/>
  <c r="M58" i="2"/>
  <c r="J58" i="2"/>
  <c r="G58" i="2"/>
  <c r="D58" i="2"/>
  <c r="S57" i="2"/>
  <c r="P57" i="2"/>
  <c r="M57" i="2"/>
  <c r="J57" i="2"/>
  <c r="G57" i="2"/>
  <c r="D57" i="2"/>
  <c r="S56" i="2"/>
  <c r="P56" i="2"/>
  <c r="M56" i="2"/>
  <c r="J56" i="2"/>
  <c r="G56" i="2"/>
  <c r="D56" i="2"/>
  <c r="S55" i="2"/>
  <c r="P55" i="2"/>
  <c r="M55" i="2"/>
  <c r="J55" i="2"/>
  <c r="G55" i="2"/>
  <c r="D55" i="2"/>
  <c r="S54" i="2"/>
  <c r="P54" i="2"/>
  <c r="M54" i="2"/>
  <c r="J54" i="2"/>
  <c r="G54" i="2"/>
  <c r="D54" i="2"/>
  <c r="S53" i="2"/>
  <c r="P53" i="2"/>
  <c r="M53" i="2"/>
  <c r="J53" i="2"/>
  <c r="G53" i="2"/>
  <c r="D53" i="2"/>
  <c r="S52" i="2"/>
  <c r="P52" i="2"/>
  <c r="M52" i="2"/>
  <c r="J52" i="2"/>
  <c r="G52" i="2"/>
  <c r="D52" i="2"/>
  <c r="S51" i="2"/>
  <c r="P51" i="2"/>
  <c r="M51" i="2"/>
  <c r="J51" i="2"/>
  <c r="G51" i="2"/>
  <c r="D51" i="2"/>
  <c r="S50" i="2"/>
  <c r="P50" i="2"/>
  <c r="M50" i="2"/>
  <c r="J50" i="2"/>
  <c r="G50" i="2"/>
  <c r="D50" i="2"/>
  <c r="S49" i="2"/>
  <c r="P49" i="2"/>
  <c r="M49" i="2"/>
  <c r="J49" i="2"/>
  <c r="G49" i="2"/>
  <c r="D49" i="2"/>
  <c r="S48" i="2"/>
  <c r="P48" i="2"/>
  <c r="M48" i="2"/>
  <c r="J48" i="2"/>
  <c r="G48" i="2"/>
  <c r="D48" i="2"/>
  <c r="S47" i="2"/>
  <c r="P47" i="2"/>
  <c r="M47" i="2"/>
  <c r="J47" i="2"/>
  <c r="G47" i="2"/>
  <c r="D47" i="2"/>
  <c r="S46" i="2"/>
  <c r="P46" i="2"/>
  <c r="M46" i="2"/>
  <c r="J46" i="2"/>
  <c r="G46" i="2"/>
  <c r="D46" i="2"/>
  <c r="S45" i="2"/>
  <c r="P45" i="2"/>
  <c r="M45" i="2"/>
  <c r="J45" i="2"/>
  <c r="G45" i="2"/>
  <c r="D45" i="2"/>
  <c r="S44" i="2"/>
  <c r="P44" i="2"/>
  <c r="M44" i="2"/>
  <c r="J44" i="2"/>
  <c r="G44" i="2"/>
  <c r="D44" i="2"/>
  <c r="S43" i="2"/>
  <c r="P43" i="2"/>
  <c r="M43" i="2"/>
  <c r="J43" i="2"/>
  <c r="G43" i="2"/>
  <c r="D43" i="2"/>
  <c r="S42" i="2"/>
  <c r="P42" i="2"/>
  <c r="M42" i="2"/>
  <c r="J42" i="2"/>
  <c r="G42" i="2"/>
  <c r="D42" i="2"/>
  <c r="S41" i="2"/>
  <c r="P41" i="2"/>
  <c r="M41" i="2"/>
  <c r="J41" i="2"/>
  <c r="G41" i="2"/>
  <c r="D41" i="2"/>
  <c r="S40" i="2"/>
  <c r="P40" i="2"/>
  <c r="M40" i="2"/>
  <c r="J40" i="2"/>
  <c r="G40" i="2"/>
  <c r="D40" i="2"/>
  <c r="S39" i="2"/>
  <c r="P39" i="2"/>
  <c r="M39" i="2"/>
  <c r="J39" i="2"/>
  <c r="G39" i="2"/>
  <c r="D39" i="2"/>
  <c r="S38" i="2"/>
  <c r="P38" i="2"/>
  <c r="M38" i="2"/>
  <c r="J38" i="2"/>
  <c r="G38" i="2"/>
  <c r="D38" i="2"/>
  <c r="S37" i="2"/>
  <c r="P37" i="2"/>
  <c r="M37" i="2"/>
  <c r="J37" i="2"/>
  <c r="G37" i="2"/>
  <c r="D37" i="2"/>
  <c r="S36" i="2"/>
  <c r="P36" i="2"/>
  <c r="M36" i="2"/>
  <c r="J36" i="2"/>
  <c r="G36" i="2"/>
  <c r="D36" i="2"/>
  <c r="S35" i="2"/>
  <c r="P35" i="2"/>
  <c r="M35" i="2"/>
  <c r="J35" i="2"/>
  <c r="G35" i="2"/>
  <c r="D35" i="2"/>
  <c r="S34" i="2"/>
  <c r="P34" i="2"/>
  <c r="M34" i="2"/>
  <c r="J34" i="2"/>
  <c r="G34" i="2"/>
  <c r="D34" i="2"/>
  <c r="S33" i="2"/>
  <c r="P33" i="2"/>
  <c r="M33" i="2"/>
  <c r="J33" i="2"/>
  <c r="G33" i="2"/>
  <c r="D33" i="2"/>
  <c r="S32" i="2"/>
  <c r="P32" i="2"/>
  <c r="M32" i="2"/>
  <c r="J32" i="2"/>
  <c r="G32" i="2"/>
  <c r="D32" i="2"/>
  <c r="S31" i="2"/>
  <c r="P31" i="2"/>
  <c r="M31" i="2"/>
  <c r="J31" i="2"/>
  <c r="G31" i="2"/>
  <c r="D31" i="2"/>
  <c r="S30" i="2"/>
  <c r="P30" i="2"/>
  <c r="M30" i="2"/>
  <c r="J30" i="2"/>
  <c r="G30" i="2"/>
  <c r="D30" i="2"/>
  <c r="S29" i="2"/>
  <c r="P29" i="2"/>
  <c r="M29" i="2"/>
  <c r="J29" i="2"/>
  <c r="G29" i="2"/>
  <c r="D29" i="2"/>
  <c r="S28" i="2"/>
  <c r="P28" i="2"/>
  <c r="M28" i="2"/>
  <c r="J28" i="2"/>
  <c r="G28" i="2"/>
  <c r="D28" i="2"/>
  <c r="S27" i="2"/>
  <c r="P27" i="2"/>
  <c r="M27" i="2"/>
  <c r="J27" i="2"/>
  <c r="G27" i="2"/>
  <c r="D27" i="2"/>
  <c r="S26" i="2"/>
  <c r="P26" i="2"/>
  <c r="M26" i="2"/>
  <c r="J26" i="2"/>
  <c r="G26" i="2"/>
  <c r="D26" i="2"/>
  <c r="S25" i="2"/>
  <c r="P25" i="2"/>
  <c r="M25" i="2"/>
  <c r="J25" i="2"/>
  <c r="G25" i="2"/>
  <c r="D25" i="2"/>
  <c r="S24" i="2"/>
  <c r="P24" i="2"/>
  <c r="M24" i="2"/>
  <c r="J24" i="2"/>
  <c r="G24" i="2"/>
  <c r="D24" i="2"/>
  <c r="S23" i="2"/>
  <c r="P23" i="2"/>
  <c r="M23" i="2"/>
  <c r="J23" i="2"/>
  <c r="G23" i="2"/>
  <c r="D23" i="2"/>
  <c r="S22" i="2"/>
  <c r="P22" i="2"/>
  <c r="M22" i="2"/>
  <c r="J22" i="2"/>
  <c r="G22" i="2"/>
  <c r="D22" i="2"/>
  <c r="S21" i="2"/>
  <c r="P21" i="2"/>
  <c r="M21" i="2"/>
  <c r="J21" i="2"/>
  <c r="G21" i="2"/>
  <c r="D21" i="2"/>
  <c r="S20" i="2"/>
  <c r="P20" i="2"/>
  <c r="M20" i="2"/>
  <c r="J20" i="2"/>
  <c r="G20" i="2"/>
  <c r="D20" i="2"/>
  <c r="S19" i="2"/>
  <c r="P19" i="2"/>
  <c r="M19" i="2"/>
  <c r="J19" i="2"/>
  <c r="G19" i="2"/>
  <c r="D19" i="2"/>
  <c r="S18" i="2"/>
  <c r="P18" i="2"/>
  <c r="M18" i="2"/>
  <c r="J18" i="2"/>
  <c r="G18" i="2"/>
  <c r="D18" i="2"/>
  <c r="S17" i="2"/>
  <c r="P17" i="2"/>
  <c r="M17" i="2"/>
  <c r="J17" i="2"/>
  <c r="G17" i="2"/>
  <c r="D17" i="2"/>
  <c r="S16" i="2"/>
  <c r="P16" i="2"/>
  <c r="M16" i="2"/>
  <c r="J16" i="2"/>
  <c r="G16" i="2"/>
  <c r="D16" i="2"/>
  <c r="S15" i="2"/>
  <c r="P15" i="2"/>
  <c r="M15" i="2"/>
  <c r="J15" i="2"/>
  <c r="G15" i="2"/>
  <c r="D15" i="2"/>
  <c r="S14" i="2"/>
  <c r="P14" i="2"/>
  <c r="M14" i="2"/>
  <c r="J14" i="2"/>
  <c r="G14" i="2"/>
  <c r="D14" i="2"/>
  <c r="S13" i="2"/>
  <c r="P13" i="2"/>
  <c r="M13" i="2"/>
  <c r="J13" i="2"/>
  <c r="G13" i="2"/>
  <c r="D13" i="2"/>
  <c r="S12" i="2"/>
  <c r="P12" i="2"/>
  <c r="M12" i="2"/>
  <c r="J12" i="2"/>
  <c r="G12" i="2"/>
  <c r="D12" i="2"/>
  <c r="S11" i="2"/>
  <c r="P11" i="2"/>
  <c r="M11" i="2"/>
  <c r="J11" i="2"/>
  <c r="G11" i="2"/>
  <c r="D11" i="2"/>
  <c r="S10" i="2"/>
  <c r="P10" i="2"/>
  <c r="M10" i="2"/>
  <c r="J10" i="2"/>
  <c r="G10" i="2"/>
  <c r="D10" i="2"/>
  <c r="S9" i="2"/>
  <c r="P9" i="2"/>
  <c r="M9" i="2"/>
  <c r="J9" i="2"/>
  <c r="G9" i="2"/>
  <c r="D9" i="2"/>
  <c r="S8" i="2"/>
  <c r="P8" i="2"/>
  <c r="M8" i="2"/>
  <c r="J8" i="2"/>
  <c r="G8" i="2"/>
  <c r="D8" i="2"/>
  <c r="S7" i="2"/>
  <c r="P7" i="2"/>
  <c r="M7" i="2"/>
  <c r="J7" i="2"/>
  <c r="G7" i="2"/>
  <c r="D7" i="2"/>
  <c r="S6" i="2"/>
  <c r="P6" i="2"/>
  <c r="M6" i="2"/>
  <c r="J6" i="2"/>
  <c r="G6" i="2"/>
  <c r="D6" i="2"/>
  <c r="S5" i="2"/>
  <c r="P5" i="2"/>
  <c r="M5" i="2"/>
  <c r="J5" i="2"/>
  <c r="G5" i="2"/>
  <c r="D5" i="2"/>
  <c r="S4" i="2"/>
  <c r="P4" i="2"/>
  <c r="M4" i="2"/>
  <c r="J4" i="2"/>
  <c r="G4" i="2"/>
  <c r="D4" i="2"/>
  <c r="S3" i="2"/>
  <c r="P3" i="2"/>
  <c r="M3" i="2"/>
  <c r="J3" i="2"/>
  <c r="G3" i="2"/>
  <c r="D3" i="2"/>
  <c r="DE108" i="1"/>
  <c r="DD108" i="1"/>
  <c r="DB108" i="1"/>
  <c r="DA108" i="1"/>
  <c r="CY108" i="1"/>
  <c r="CX108" i="1"/>
  <c r="CW108" i="1"/>
  <c r="CV108" i="1"/>
  <c r="CT108" i="1"/>
  <c r="CS108" i="1"/>
  <c r="CQ108" i="1"/>
  <c r="CP108" i="1"/>
  <c r="CO108" i="1"/>
  <c r="CN108" i="1"/>
  <c r="CL108" i="1"/>
  <c r="CK108" i="1"/>
  <c r="CI108" i="1"/>
  <c r="CH108" i="1"/>
  <c r="CG108" i="1"/>
  <c r="CF108" i="1"/>
  <c r="CD108" i="1"/>
  <c r="CC108" i="1"/>
  <c r="CE108" i="1" s="1"/>
  <c r="CA108" i="1"/>
  <c r="BZ108" i="1"/>
  <c r="BG108" i="1"/>
  <c r="X108" i="1"/>
  <c r="W108" i="1"/>
  <c r="V108" i="1"/>
  <c r="U108" i="1"/>
  <c r="T108" i="1"/>
  <c r="S108" i="1"/>
  <c r="J108" i="1"/>
  <c r="I108" i="1"/>
  <c r="H108" i="1"/>
  <c r="G108" i="1"/>
  <c r="F108" i="1"/>
  <c r="E108" i="1"/>
  <c r="P108" i="1" s="1"/>
  <c r="D108" i="1"/>
  <c r="C108" i="1"/>
  <c r="B108" i="1"/>
  <c r="DE107" i="1"/>
  <c r="DD107" i="1"/>
  <c r="DB107" i="1"/>
  <c r="DA107" i="1"/>
  <c r="CY107" i="1"/>
  <c r="CX107" i="1"/>
  <c r="CW107" i="1"/>
  <c r="CV107" i="1"/>
  <c r="CT107" i="1"/>
  <c r="CS107" i="1"/>
  <c r="CQ107" i="1"/>
  <c r="CP107" i="1"/>
  <c r="CO107" i="1"/>
  <c r="CN107" i="1"/>
  <c r="CL107" i="1"/>
  <c r="CK107" i="1"/>
  <c r="CI107" i="1"/>
  <c r="CH107" i="1"/>
  <c r="CJ107" i="1" s="1"/>
  <c r="CG107" i="1"/>
  <c r="CF107" i="1"/>
  <c r="CD107" i="1"/>
  <c r="CC107" i="1"/>
  <c r="CA107" i="1"/>
  <c r="BZ107" i="1"/>
  <c r="CB107" i="1" s="1"/>
  <c r="BW107" i="1"/>
  <c r="BS107" i="1"/>
  <c r="BO107" i="1"/>
  <c r="BK107" i="1"/>
  <c r="BG107" i="1"/>
  <c r="X107" i="1"/>
  <c r="W107" i="1"/>
  <c r="V107" i="1"/>
  <c r="U107" i="1"/>
  <c r="T107" i="1"/>
  <c r="S107" i="1"/>
  <c r="J107" i="1"/>
  <c r="I107" i="1"/>
  <c r="H107" i="1"/>
  <c r="G107" i="1"/>
  <c r="F107" i="1"/>
  <c r="K107" i="1" s="1"/>
  <c r="E107" i="1"/>
  <c r="M107" i="1" s="1"/>
  <c r="D107" i="1"/>
  <c r="C107" i="1"/>
  <c r="B107" i="1"/>
  <c r="DE106" i="1"/>
  <c r="DD106" i="1"/>
  <c r="DB106" i="1"/>
  <c r="DA106" i="1"/>
  <c r="CY106" i="1"/>
  <c r="CX106" i="1"/>
  <c r="CW106" i="1"/>
  <c r="CV106" i="1"/>
  <c r="CT106" i="1"/>
  <c r="CS106" i="1"/>
  <c r="CU106" i="1" s="1"/>
  <c r="CQ106" i="1"/>
  <c r="CP106" i="1"/>
  <c r="CR106" i="1" s="1"/>
  <c r="CO106" i="1"/>
  <c r="CN106" i="1"/>
  <c r="CL106" i="1"/>
  <c r="CK106" i="1"/>
  <c r="CI106" i="1"/>
  <c r="CH106" i="1"/>
  <c r="CG106" i="1"/>
  <c r="CF106" i="1"/>
  <c r="CD106" i="1"/>
  <c r="CC106" i="1"/>
  <c r="CA106" i="1"/>
  <c r="BZ106" i="1"/>
  <c r="BW106" i="1"/>
  <c r="BS106" i="1"/>
  <c r="BO106" i="1"/>
  <c r="BK106" i="1"/>
  <c r="BG106" i="1"/>
  <c r="X106" i="1"/>
  <c r="W106" i="1"/>
  <c r="V106" i="1"/>
  <c r="U106" i="1"/>
  <c r="T106" i="1"/>
  <c r="S106" i="1"/>
  <c r="J106" i="1"/>
  <c r="I106" i="1"/>
  <c r="H106" i="1"/>
  <c r="G106" i="1"/>
  <c r="F106" i="1"/>
  <c r="E106" i="1"/>
  <c r="D106" i="1"/>
  <c r="C106" i="1"/>
  <c r="B106" i="1"/>
  <c r="DE105" i="1"/>
  <c r="DD105" i="1"/>
  <c r="DB105" i="1"/>
  <c r="DA105" i="1"/>
  <c r="CY105" i="1"/>
  <c r="CX105" i="1"/>
  <c r="CW105" i="1"/>
  <c r="CV105" i="1"/>
  <c r="CT105" i="1"/>
  <c r="CS105" i="1"/>
  <c r="CQ105" i="1"/>
  <c r="CP105" i="1"/>
  <c r="CO105" i="1"/>
  <c r="CN105" i="1"/>
  <c r="CL105" i="1"/>
  <c r="CK105" i="1"/>
  <c r="CM105" i="1" s="1"/>
  <c r="CI105" i="1"/>
  <c r="CH105" i="1"/>
  <c r="CJ105" i="1" s="1"/>
  <c r="CG105" i="1"/>
  <c r="CF105" i="1"/>
  <c r="CD105" i="1"/>
  <c r="CC105" i="1"/>
  <c r="CA105" i="1"/>
  <c r="BZ105" i="1"/>
  <c r="X105" i="1"/>
  <c r="W105" i="1"/>
  <c r="V105" i="1"/>
  <c r="U105" i="1"/>
  <c r="T105" i="1"/>
  <c r="S105" i="1"/>
  <c r="J105" i="1"/>
  <c r="I105" i="1"/>
  <c r="H105" i="1"/>
  <c r="G105" i="1"/>
  <c r="F105" i="1"/>
  <c r="E105" i="1"/>
  <c r="D105" i="1"/>
  <c r="C105" i="1"/>
  <c r="B105" i="1"/>
  <c r="DE104" i="1"/>
  <c r="DD104" i="1"/>
  <c r="DB104" i="1"/>
  <c r="DA104" i="1"/>
  <c r="CY104" i="1"/>
  <c r="CX104" i="1"/>
  <c r="CW104" i="1"/>
  <c r="CV104" i="1"/>
  <c r="CT104" i="1"/>
  <c r="CS104" i="1"/>
  <c r="CQ104" i="1"/>
  <c r="CP104" i="1"/>
  <c r="CO104" i="1"/>
  <c r="CN104" i="1"/>
  <c r="CL104" i="1"/>
  <c r="CK104" i="1"/>
  <c r="CM104" i="1" s="1"/>
  <c r="CI104" i="1"/>
  <c r="CH104" i="1"/>
  <c r="CJ104" i="1" s="1"/>
  <c r="CG104" i="1"/>
  <c r="CF104" i="1"/>
  <c r="CD104" i="1"/>
  <c r="CC104" i="1"/>
  <c r="CA104" i="1"/>
  <c r="BZ104" i="1"/>
  <c r="BW104" i="1"/>
  <c r="BS104" i="1"/>
  <c r="BO104" i="1"/>
  <c r="BK104" i="1"/>
  <c r="X104" i="1"/>
  <c r="W104" i="1"/>
  <c r="V104" i="1"/>
  <c r="U104" i="1"/>
  <c r="T104" i="1"/>
  <c r="S104" i="1"/>
  <c r="J104" i="1"/>
  <c r="I104" i="1"/>
  <c r="H104" i="1"/>
  <c r="G104" i="1"/>
  <c r="F104" i="1"/>
  <c r="E104" i="1"/>
  <c r="M104" i="1" s="1"/>
  <c r="D104" i="1"/>
  <c r="C104" i="1"/>
  <c r="B104" i="1"/>
  <c r="DE103" i="1"/>
  <c r="DD103" i="1"/>
  <c r="DB103" i="1"/>
  <c r="DA103" i="1"/>
  <c r="CY103" i="1"/>
  <c r="CX103" i="1"/>
  <c r="CW103" i="1"/>
  <c r="CV103" i="1"/>
  <c r="CT103" i="1"/>
  <c r="CS103" i="1"/>
  <c r="CU103" i="1" s="1"/>
  <c r="CQ103" i="1"/>
  <c r="CP103" i="1"/>
  <c r="CR103" i="1" s="1"/>
  <c r="CO103" i="1"/>
  <c r="CN103" i="1"/>
  <c r="CL103" i="1"/>
  <c r="CK103" i="1"/>
  <c r="CI103" i="1"/>
  <c r="CH103" i="1"/>
  <c r="CG103" i="1"/>
  <c r="CF103" i="1"/>
  <c r="CD103" i="1"/>
  <c r="CC103" i="1"/>
  <c r="CA103" i="1"/>
  <c r="BZ103" i="1"/>
  <c r="BW103" i="1"/>
  <c r="BS103" i="1"/>
  <c r="BO103" i="1"/>
  <c r="BK103" i="1"/>
  <c r="X103" i="1"/>
  <c r="W103" i="1"/>
  <c r="V103" i="1"/>
  <c r="U103" i="1"/>
  <c r="T103" i="1"/>
  <c r="S103" i="1"/>
  <c r="J103" i="1"/>
  <c r="I103" i="1"/>
  <c r="H103" i="1"/>
  <c r="G103" i="1"/>
  <c r="F103" i="1"/>
  <c r="E103" i="1"/>
  <c r="M103" i="1" s="1"/>
  <c r="D103" i="1"/>
  <c r="C103" i="1"/>
  <c r="B103" i="1"/>
  <c r="DE102" i="1"/>
  <c r="DD102" i="1"/>
  <c r="DB102" i="1"/>
  <c r="DA102" i="1"/>
  <c r="DC102" i="1" s="1"/>
  <c r="CY102" i="1"/>
  <c r="CX102" i="1"/>
  <c r="CZ102" i="1" s="1"/>
  <c r="CW102" i="1"/>
  <c r="CV102" i="1"/>
  <c r="CT102" i="1"/>
  <c r="CS102" i="1"/>
  <c r="CQ102" i="1"/>
  <c r="CP102" i="1"/>
  <c r="CO102" i="1"/>
  <c r="CN102" i="1"/>
  <c r="CL102" i="1"/>
  <c r="CK102" i="1"/>
  <c r="CI102" i="1"/>
  <c r="CH102" i="1"/>
  <c r="CG102" i="1"/>
  <c r="CF102" i="1"/>
  <c r="CD102" i="1"/>
  <c r="CC102" i="1"/>
  <c r="CE102" i="1" s="1"/>
  <c r="CA102" i="1"/>
  <c r="BZ102" i="1"/>
  <c r="CB102" i="1" s="1"/>
  <c r="BS102" i="1"/>
  <c r="BO102" i="1"/>
  <c r="BK102" i="1"/>
  <c r="BG102" i="1"/>
  <c r="X102" i="1"/>
  <c r="W102" i="1"/>
  <c r="V102" i="1"/>
  <c r="U102" i="1"/>
  <c r="T102" i="1"/>
  <c r="S102" i="1"/>
  <c r="J102" i="1"/>
  <c r="I102" i="1"/>
  <c r="H102" i="1"/>
  <c r="G102" i="1"/>
  <c r="F102" i="1"/>
  <c r="E102" i="1"/>
  <c r="D102" i="1"/>
  <c r="C102" i="1"/>
  <c r="B102" i="1"/>
  <c r="DE101" i="1"/>
  <c r="DD101" i="1"/>
  <c r="DB101" i="1"/>
  <c r="DA101" i="1"/>
  <c r="CY101" i="1"/>
  <c r="CX101" i="1"/>
  <c r="CW101" i="1"/>
  <c r="CV101" i="1"/>
  <c r="CT101" i="1"/>
  <c r="CS101" i="1"/>
  <c r="CQ101" i="1"/>
  <c r="CP101" i="1"/>
  <c r="CO101" i="1"/>
  <c r="CN101" i="1"/>
  <c r="CL101" i="1"/>
  <c r="CK101" i="1"/>
  <c r="CM101" i="1" s="1"/>
  <c r="CI101" i="1"/>
  <c r="CH101" i="1"/>
  <c r="CJ101" i="1" s="1"/>
  <c r="CG101" i="1"/>
  <c r="CF101" i="1"/>
  <c r="CD101" i="1"/>
  <c r="CC101" i="1"/>
  <c r="CA101" i="1"/>
  <c r="BZ101" i="1"/>
  <c r="X101" i="1"/>
  <c r="W101" i="1"/>
  <c r="V101" i="1"/>
  <c r="U101" i="1"/>
  <c r="T101" i="1"/>
  <c r="S101" i="1"/>
  <c r="J101" i="1"/>
  <c r="I101" i="1"/>
  <c r="H101" i="1"/>
  <c r="G101" i="1"/>
  <c r="F101" i="1"/>
  <c r="E101" i="1"/>
  <c r="D101" i="1"/>
  <c r="C101" i="1"/>
  <c r="B101" i="1"/>
  <c r="DE100" i="1"/>
  <c r="DD100" i="1"/>
  <c r="DB100" i="1"/>
  <c r="DA100" i="1"/>
  <c r="CY100" i="1"/>
  <c r="CX100" i="1"/>
  <c r="CW100" i="1"/>
  <c r="CV100" i="1"/>
  <c r="CT100" i="1"/>
  <c r="CS100" i="1"/>
  <c r="CQ100" i="1"/>
  <c r="CP100" i="1"/>
  <c r="CO100" i="1"/>
  <c r="CN100" i="1"/>
  <c r="CL100" i="1"/>
  <c r="CK100" i="1"/>
  <c r="CM100" i="1" s="1"/>
  <c r="CI100" i="1"/>
  <c r="CH100" i="1"/>
  <c r="CJ100" i="1" s="1"/>
  <c r="CG100" i="1"/>
  <c r="CF100" i="1"/>
  <c r="CD100" i="1"/>
  <c r="CC100" i="1"/>
  <c r="CA100" i="1"/>
  <c r="BZ100" i="1"/>
  <c r="BS100" i="1"/>
  <c r="BO100" i="1"/>
  <c r="BK100" i="1"/>
  <c r="X100" i="1"/>
  <c r="W100" i="1"/>
  <c r="V100" i="1"/>
  <c r="U100" i="1"/>
  <c r="T100" i="1"/>
  <c r="S100" i="1"/>
  <c r="J100" i="1"/>
  <c r="I100" i="1"/>
  <c r="H100" i="1"/>
  <c r="G100" i="1"/>
  <c r="F100" i="1"/>
  <c r="K100" i="1" s="1"/>
  <c r="E100" i="1"/>
  <c r="N100" i="1" s="1"/>
  <c r="D100" i="1"/>
  <c r="C100" i="1"/>
  <c r="B100" i="1"/>
  <c r="DE99" i="1"/>
  <c r="DD99" i="1"/>
  <c r="DB99" i="1"/>
  <c r="DA99" i="1"/>
  <c r="CY99" i="1"/>
  <c r="CX99" i="1"/>
  <c r="CW99" i="1"/>
  <c r="CV99" i="1"/>
  <c r="CT99" i="1"/>
  <c r="CS99" i="1"/>
  <c r="CQ99" i="1"/>
  <c r="CP99" i="1"/>
  <c r="CO99" i="1"/>
  <c r="CN99" i="1"/>
  <c r="CL99" i="1"/>
  <c r="CK99" i="1"/>
  <c r="CM99" i="1" s="1"/>
  <c r="CI99" i="1"/>
  <c r="CH99" i="1"/>
  <c r="CJ99" i="1" s="1"/>
  <c r="CG99" i="1"/>
  <c r="CF99" i="1"/>
  <c r="CD99" i="1"/>
  <c r="CC99" i="1"/>
  <c r="CA99" i="1"/>
  <c r="BZ99" i="1"/>
  <c r="BW99" i="1"/>
  <c r="BS99" i="1"/>
  <c r="BO99" i="1"/>
  <c r="BK99" i="1"/>
  <c r="BG99" i="1"/>
  <c r="X99" i="1"/>
  <c r="W99" i="1"/>
  <c r="V99" i="1"/>
  <c r="U99" i="1"/>
  <c r="T99" i="1"/>
  <c r="S99" i="1"/>
  <c r="J99" i="1"/>
  <c r="I99" i="1"/>
  <c r="H99" i="1"/>
  <c r="G99" i="1"/>
  <c r="F99" i="1"/>
  <c r="E99" i="1"/>
  <c r="M99" i="1" s="1"/>
  <c r="D99" i="1"/>
  <c r="C99" i="1"/>
  <c r="B99" i="1"/>
  <c r="DE98" i="1"/>
  <c r="DD98" i="1"/>
  <c r="DB98" i="1"/>
  <c r="DA98" i="1"/>
  <c r="CY98" i="1"/>
  <c r="CX98" i="1"/>
  <c r="CZ98" i="1" s="1"/>
  <c r="CW98" i="1"/>
  <c r="CV98" i="1"/>
  <c r="CT98" i="1"/>
  <c r="CS98" i="1"/>
  <c r="CQ98" i="1"/>
  <c r="CP98" i="1"/>
  <c r="CO98" i="1"/>
  <c r="CN98" i="1"/>
  <c r="CL98" i="1"/>
  <c r="CK98" i="1"/>
  <c r="CI98" i="1"/>
  <c r="CH98" i="1"/>
  <c r="CG98" i="1"/>
  <c r="CF98" i="1"/>
  <c r="CD98" i="1"/>
  <c r="CC98" i="1"/>
  <c r="CA98" i="1"/>
  <c r="BZ98" i="1"/>
  <c r="CB98" i="1" s="1"/>
  <c r="BW98" i="1"/>
  <c r="BS98" i="1"/>
  <c r="BO98" i="1"/>
  <c r="BK98" i="1"/>
  <c r="BG98" i="1"/>
  <c r="X98" i="1"/>
  <c r="W98" i="1"/>
  <c r="V98" i="1"/>
  <c r="U98" i="1"/>
  <c r="T98" i="1"/>
  <c r="S98" i="1"/>
  <c r="J98" i="1"/>
  <c r="I98" i="1"/>
  <c r="H98" i="1"/>
  <c r="G98" i="1"/>
  <c r="F98" i="1"/>
  <c r="K98" i="1" s="1"/>
  <c r="E98" i="1"/>
  <c r="M98" i="1" s="1"/>
  <c r="D98" i="1"/>
  <c r="C98" i="1"/>
  <c r="B98" i="1"/>
  <c r="DE97" i="1"/>
  <c r="DD97" i="1"/>
  <c r="DB97" i="1"/>
  <c r="DA97" i="1"/>
  <c r="CY97" i="1"/>
  <c r="CX97" i="1"/>
  <c r="CW97" i="1"/>
  <c r="CV97" i="1"/>
  <c r="CT97" i="1"/>
  <c r="CS97" i="1"/>
  <c r="CU97" i="1" s="1"/>
  <c r="CQ97" i="1"/>
  <c r="CP97" i="1"/>
  <c r="CO97" i="1"/>
  <c r="CN97" i="1"/>
  <c r="CL97" i="1"/>
  <c r="CK97" i="1"/>
  <c r="CI97" i="1"/>
  <c r="CH97" i="1"/>
  <c r="CG97" i="1"/>
  <c r="CF97" i="1"/>
  <c r="CD97" i="1"/>
  <c r="CC97" i="1"/>
  <c r="CA97" i="1"/>
  <c r="BZ97" i="1"/>
  <c r="BW97" i="1"/>
  <c r="BS97" i="1"/>
  <c r="BO97" i="1"/>
  <c r="BK97" i="1"/>
  <c r="BG97" i="1"/>
  <c r="X97" i="1"/>
  <c r="W97" i="1"/>
  <c r="V97" i="1"/>
  <c r="U97" i="1"/>
  <c r="T97" i="1"/>
  <c r="S97" i="1"/>
  <c r="J97" i="1"/>
  <c r="I97" i="1"/>
  <c r="H97" i="1"/>
  <c r="G97" i="1"/>
  <c r="F97" i="1"/>
  <c r="E97" i="1"/>
  <c r="D97" i="1"/>
  <c r="C97" i="1"/>
  <c r="B97" i="1"/>
  <c r="DE96" i="1"/>
  <c r="DD96" i="1"/>
  <c r="DB96" i="1"/>
  <c r="DA96" i="1"/>
  <c r="CY96" i="1"/>
  <c r="CX96" i="1"/>
  <c r="CW96" i="1"/>
  <c r="CV96" i="1"/>
  <c r="CT96" i="1"/>
  <c r="CS96" i="1"/>
  <c r="CQ96" i="1"/>
  <c r="CP96" i="1"/>
  <c r="CO96" i="1"/>
  <c r="CN96" i="1"/>
  <c r="CL96" i="1"/>
  <c r="CK96" i="1"/>
  <c r="CM96" i="1" s="1"/>
  <c r="CI96" i="1"/>
  <c r="CH96" i="1"/>
  <c r="CJ96" i="1" s="1"/>
  <c r="CG96" i="1"/>
  <c r="CF96" i="1"/>
  <c r="CD96" i="1"/>
  <c r="CC96" i="1"/>
  <c r="CA96" i="1"/>
  <c r="BZ96" i="1"/>
  <c r="BO96" i="1"/>
  <c r="BG96" i="1"/>
  <c r="X96" i="1"/>
  <c r="W96" i="1"/>
  <c r="V96" i="1"/>
  <c r="U96" i="1"/>
  <c r="T96" i="1"/>
  <c r="S96" i="1"/>
  <c r="J96" i="1"/>
  <c r="I96" i="1"/>
  <c r="H96" i="1"/>
  <c r="G96" i="1"/>
  <c r="F96" i="1"/>
  <c r="E96" i="1"/>
  <c r="M96" i="1" s="1"/>
  <c r="D96" i="1"/>
  <c r="C96" i="1"/>
  <c r="B96" i="1"/>
  <c r="DE95" i="1"/>
  <c r="DD95" i="1"/>
  <c r="DB95" i="1"/>
  <c r="DA95" i="1"/>
  <c r="DC95" i="1" s="1"/>
  <c r="CY95" i="1"/>
  <c r="CX95" i="1"/>
  <c r="CZ95" i="1" s="1"/>
  <c r="CW95" i="1"/>
  <c r="CV95" i="1"/>
  <c r="CT95" i="1"/>
  <c r="CS95" i="1"/>
  <c r="CQ95" i="1"/>
  <c r="CP95" i="1"/>
  <c r="CO95" i="1"/>
  <c r="CN95" i="1"/>
  <c r="CL95" i="1"/>
  <c r="CK95" i="1"/>
  <c r="CI95" i="1"/>
  <c r="CH95" i="1"/>
  <c r="CG95" i="1"/>
  <c r="CF95" i="1"/>
  <c r="CD95" i="1"/>
  <c r="CC95" i="1"/>
  <c r="CE95" i="1" s="1"/>
  <c r="CA95" i="1"/>
  <c r="BZ95" i="1"/>
  <c r="CB95" i="1" s="1"/>
  <c r="BS95" i="1"/>
  <c r="BO95" i="1"/>
  <c r="BK95" i="1"/>
  <c r="BG95" i="1"/>
  <c r="X95" i="1"/>
  <c r="W95" i="1"/>
  <c r="V95" i="1"/>
  <c r="U95" i="1"/>
  <c r="T95" i="1"/>
  <c r="S95" i="1"/>
  <c r="J95" i="1"/>
  <c r="I95" i="1"/>
  <c r="H95" i="1"/>
  <c r="G95" i="1"/>
  <c r="F95" i="1"/>
  <c r="E95" i="1"/>
  <c r="Q95" i="1" s="1"/>
  <c r="D95" i="1"/>
  <c r="C95" i="1"/>
  <c r="B95" i="1"/>
  <c r="DE94" i="1"/>
  <c r="DD94" i="1"/>
  <c r="DB94" i="1"/>
  <c r="DA94" i="1"/>
  <c r="CY94" i="1"/>
  <c r="CX94" i="1"/>
  <c r="CW94" i="1"/>
  <c r="CV94" i="1"/>
  <c r="CT94" i="1"/>
  <c r="CS94" i="1"/>
  <c r="CQ94" i="1"/>
  <c r="CP94" i="1"/>
  <c r="CR94" i="1" s="1"/>
  <c r="CO94" i="1"/>
  <c r="CN94" i="1"/>
  <c r="CL94" i="1"/>
  <c r="CK94" i="1"/>
  <c r="CI94" i="1"/>
  <c r="CH94" i="1"/>
  <c r="CJ94" i="1" s="1"/>
  <c r="CG94" i="1"/>
  <c r="CF94" i="1"/>
  <c r="CD94" i="1"/>
  <c r="CC94" i="1"/>
  <c r="CA94" i="1"/>
  <c r="BZ94" i="1"/>
  <c r="BS94" i="1"/>
  <c r="BO94" i="1"/>
  <c r="BK94" i="1"/>
  <c r="X94" i="1"/>
  <c r="W94" i="1"/>
  <c r="V94" i="1"/>
  <c r="U94" i="1"/>
  <c r="T94" i="1"/>
  <c r="S94" i="1"/>
  <c r="J94" i="1"/>
  <c r="I94" i="1"/>
  <c r="H94" i="1"/>
  <c r="G94" i="1"/>
  <c r="F94" i="1"/>
  <c r="K94" i="1" s="1"/>
  <c r="E94" i="1"/>
  <c r="N94" i="1" s="1"/>
  <c r="D94" i="1"/>
  <c r="C94" i="1"/>
  <c r="B94" i="1"/>
  <c r="DE93" i="1"/>
  <c r="DD93" i="1"/>
  <c r="DB93" i="1"/>
  <c r="DA93" i="1"/>
  <c r="CY93" i="1"/>
  <c r="CX93" i="1"/>
  <c r="CW93" i="1"/>
  <c r="CV93" i="1"/>
  <c r="CT93" i="1"/>
  <c r="CS93" i="1"/>
  <c r="CU93" i="1" s="1"/>
  <c r="CQ93" i="1"/>
  <c r="CP93" i="1"/>
  <c r="CO93" i="1"/>
  <c r="CN93" i="1"/>
  <c r="CL93" i="1"/>
  <c r="CK93" i="1"/>
  <c r="CM93" i="1" s="1"/>
  <c r="CI93" i="1"/>
  <c r="CH93" i="1"/>
  <c r="CG93" i="1"/>
  <c r="CF93" i="1"/>
  <c r="CD93" i="1"/>
  <c r="CC93" i="1"/>
  <c r="CA93" i="1"/>
  <c r="BZ93" i="1"/>
  <c r="BO93" i="1"/>
  <c r="BG93" i="1"/>
  <c r="X93" i="1"/>
  <c r="W93" i="1"/>
  <c r="V93" i="1"/>
  <c r="U93" i="1"/>
  <c r="T93" i="1"/>
  <c r="S93" i="1"/>
  <c r="J93" i="1"/>
  <c r="I93" i="1"/>
  <c r="H93" i="1"/>
  <c r="G93" i="1"/>
  <c r="F93" i="1"/>
  <c r="E93" i="1"/>
  <c r="D93" i="1"/>
  <c r="C93" i="1"/>
  <c r="B93" i="1"/>
  <c r="DE92" i="1"/>
  <c r="DD92" i="1"/>
  <c r="DB92" i="1"/>
  <c r="DA92" i="1"/>
  <c r="DC92" i="1" s="1"/>
  <c r="CY92" i="1"/>
  <c r="CX92" i="1"/>
  <c r="CW92" i="1"/>
  <c r="CV92" i="1"/>
  <c r="CT92" i="1"/>
  <c r="CS92" i="1"/>
  <c r="CQ92" i="1"/>
  <c r="CP92" i="1"/>
  <c r="CO92" i="1"/>
  <c r="CN92" i="1"/>
  <c r="CL92" i="1"/>
  <c r="CK92" i="1"/>
  <c r="CI92" i="1"/>
  <c r="CH92" i="1"/>
  <c r="CG92" i="1"/>
  <c r="CF92" i="1"/>
  <c r="CD92" i="1"/>
  <c r="CC92" i="1"/>
  <c r="CA92" i="1"/>
  <c r="BZ92" i="1"/>
  <c r="BS92" i="1"/>
  <c r="BO92" i="1"/>
  <c r="BK92" i="1"/>
  <c r="BG92" i="1"/>
  <c r="X92" i="1"/>
  <c r="W92" i="1"/>
  <c r="V92" i="1"/>
  <c r="U92" i="1"/>
  <c r="T92" i="1"/>
  <c r="S92" i="1"/>
  <c r="J92" i="1"/>
  <c r="I92" i="1"/>
  <c r="H92" i="1"/>
  <c r="G92" i="1"/>
  <c r="F92" i="1"/>
  <c r="E92" i="1"/>
  <c r="M92" i="1" s="1"/>
  <c r="D92" i="1"/>
  <c r="C92" i="1"/>
  <c r="B92" i="1"/>
  <c r="DE91" i="1"/>
  <c r="DD91" i="1"/>
  <c r="DB91" i="1"/>
  <c r="DA91" i="1"/>
  <c r="CY91" i="1"/>
  <c r="CX91" i="1"/>
  <c r="CW91" i="1"/>
  <c r="CV91" i="1"/>
  <c r="CT91" i="1"/>
  <c r="CS91" i="1"/>
  <c r="CQ91" i="1"/>
  <c r="CP91" i="1"/>
  <c r="CO91" i="1"/>
  <c r="CN91" i="1"/>
  <c r="CL91" i="1"/>
  <c r="CK91" i="1"/>
  <c r="CM91" i="1" s="1"/>
  <c r="CI91" i="1"/>
  <c r="CH91" i="1"/>
  <c r="CJ91" i="1" s="1"/>
  <c r="CG91" i="1"/>
  <c r="CF91" i="1"/>
  <c r="CD91" i="1"/>
  <c r="CC91" i="1"/>
  <c r="CA91" i="1"/>
  <c r="BZ91" i="1"/>
  <c r="BS91" i="1"/>
  <c r="BO91" i="1"/>
  <c r="BK91" i="1"/>
  <c r="BG91" i="1"/>
  <c r="X91" i="1"/>
  <c r="W91" i="1"/>
  <c r="V91" i="1"/>
  <c r="U91" i="1"/>
  <c r="T91" i="1"/>
  <c r="S91" i="1"/>
  <c r="J91" i="1"/>
  <c r="I91" i="1"/>
  <c r="H91" i="1"/>
  <c r="G91" i="1"/>
  <c r="F91" i="1"/>
  <c r="K91" i="1" s="1"/>
  <c r="E91" i="1"/>
  <c r="M91" i="1" s="1"/>
  <c r="D91" i="1"/>
  <c r="C91" i="1"/>
  <c r="B91" i="1"/>
  <c r="DE90" i="1"/>
  <c r="DD90" i="1"/>
  <c r="DB90" i="1"/>
  <c r="DA90" i="1"/>
  <c r="CY90" i="1"/>
  <c r="CX90" i="1"/>
  <c r="CW90" i="1"/>
  <c r="CV90" i="1"/>
  <c r="CT90" i="1"/>
  <c r="CS90" i="1"/>
  <c r="CQ90" i="1"/>
  <c r="CP90" i="1"/>
  <c r="CO90" i="1"/>
  <c r="CN90" i="1"/>
  <c r="CL90" i="1"/>
  <c r="CK90" i="1"/>
  <c r="CI90" i="1"/>
  <c r="CH90" i="1"/>
  <c r="CG90" i="1"/>
  <c r="CF90" i="1"/>
  <c r="CD90" i="1"/>
  <c r="CC90" i="1"/>
  <c r="CA90" i="1"/>
  <c r="BZ90" i="1"/>
  <c r="BG90" i="1"/>
  <c r="X90" i="1"/>
  <c r="W90" i="1"/>
  <c r="V90" i="1"/>
  <c r="U90" i="1"/>
  <c r="T90" i="1"/>
  <c r="S90" i="1"/>
  <c r="J90" i="1"/>
  <c r="I90" i="1"/>
  <c r="H90" i="1"/>
  <c r="G90" i="1"/>
  <c r="F90" i="1"/>
  <c r="E90" i="1"/>
  <c r="M90" i="1" s="1"/>
  <c r="D90" i="1"/>
  <c r="C90" i="1"/>
  <c r="B90" i="1"/>
  <c r="DE89" i="1"/>
  <c r="DD89" i="1"/>
  <c r="DB89" i="1"/>
  <c r="DA89" i="1"/>
  <c r="CY89" i="1"/>
  <c r="CX89" i="1"/>
  <c r="CW89" i="1"/>
  <c r="CV89" i="1"/>
  <c r="CT89" i="1"/>
  <c r="CS89" i="1"/>
  <c r="CQ89" i="1"/>
  <c r="CP89" i="1"/>
  <c r="CO89" i="1"/>
  <c r="CN89" i="1"/>
  <c r="CL89" i="1"/>
  <c r="CK89" i="1"/>
  <c r="CI89" i="1"/>
  <c r="CH89" i="1"/>
  <c r="CG89" i="1"/>
  <c r="CF89" i="1"/>
  <c r="CD89" i="1"/>
  <c r="CC89" i="1"/>
  <c r="CA89" i="1"/>
  <c r="BZ89" i="1"/>
  <c r="BS89" i="1"/>
  <c r="X89" i="1"/>
  <c r="W89" i="1"/>
  <c r="V89" i="1"/>
  <c r="U89" i="1"/>
  <c r="T89" i="1"/>
  <c r="S89" i="1"/>
  <c r="J89" i="1"/>
  <c r="I89" i="1"/>
  <c r="H89" i="1"/>
  <c r="G89" i="1"/>
  <c r="F89" i="1"/>
  <c r="E89" i="1"/>
  <c r="M89" i="1" s="1"/>
  <c r="D89" i="1"/>
  <c r="C89" i="1"/>
  <c r="B89" i="1"/>
  <c r="DE88" i="1"/>
  <c r="DD88" i="1"/>
  <c r="DB88" i="1"/>
  <c r="DA88" i="1"/>
  <c r="CY88" i="1"/>
  <c r="CX88" i="1"/>
  <c r="CW88" i="1"/>
  <c r="CV88" i="1"/>
  <c r="CT88" i="1"/>
  <c r="CS88" i="1"/>
  <c r="CQ88" i="1"/>
  <c r="CP88" i="1"/>
  <c r="CO88" i="1"/>
  <c r="CN88" i="1"/>
  <c r="CL88" i="1"/>
  <c r="CK88" i="1"/>
  <c r="CI88" i="1"/>
  <c r="CH88" i="1"/>
  <c r="CG88" i="1"/>
  <c r="CF88" i="1"/>
  <c r="CD88" i="1"/>
  <c r="CC88" i="1"/>
  <c r="CA88" i="1"/>
  <c r="BZ88" i="1"/>
  <c r="BO88" i="1"/>
  <c r="BG88" i="1"/>
  <c r="X88" i="1"/>
  <c r="W88" i="1"/>
  <c r="V88" i="1"/>
  <c r="U88" i="1"/>
  <c r="T88" i="1"/>
  <c r="S88" i="1"/>
  <c r="J88" i="1"/>
  <c r="I88" i="1"/>
  <c r="H88" i="1"/>
  <c r="G88" i="1"/>
  <c r="F88" i="1"/>
  <c r="K88" i="1" s="1"/>
  <c r="E88" i="1"/>
  <c r="M88" i="1" s="1"/>
  <c r="D88" i="1"/>
  <c r="C88" i="1"/>
  <c r="B88" i="1"/>
  <c r="DE87" i="1"/>
  <c r="DD87" i="1"/>
  <c r="DB87" i="1"/>
  <c r="DA87" i="1"/>
  <c r="CY87" i="1"/>
  <c r="CX87" i="1"/>
  <c r="CW87" i="1"/>
  <c r="CV87" i="1"/>
  <c r="CT87" i="1"/>
  <c r="CS87" i="1"/>
  <c r="CQ87" i="1"/>
  <c r="CP87" i="1"/>
  <c r="CO87" i="1"/>
  <c r="CN87" i="1"/>
  <c r="CL87" i="1"/>
  <c r="CK87" i="1"/>
  <c r="CI87" i="1"/>
  <c r="CH87" i="1"/>
  <c r="CG87" i="1"/>
  <c r="CF87" i="1"/>
  <c r="CD87" i="1"/>
  <c r="CC87" i="1"/>
  <c r="CA87" i="1"/>
  <c r="BZ87" i="1"/>
  <c r="X87" i="1"/>
  <c r="W87" i="1"/>
  <c r="V87" i="1"/>
  <c r="U87" i="1"/>
  <c r="T87" i="1"/>
  <c r="S87" i="1"/>
  <c r="J87" i="1"/>
  <c r="I87" i="1"/>
  <c r="H87" i="1"/>
  <c r="G87" i="1"/>
  <c r="F87" i="1"/>
  <c r="K87" i="1" s="1"/>
  <c r="E87" i="1"/>
  <c r="M87" i="1" s="1"/>
  <c r="D87" i="1"/>
  <c r="C87" i="1"/>
  <c r="B87" i="1"/>
  <c r="DE86" i="1"/>
  <c r="DD86" i="1"/>
  <c r="DB86" i="1"/>
  <c r="DA86" i="1"/>
  <c r="CY86" i="1"/>
  <c r="CX86" i="1"/>
  <c r="CW86" i="1"/>
  <c r="CV86" i="1"/>
  <c r="CT86" i="1"/>
  <c r="CS86" i="1"/>
  <c r="CQ86" i="1"/>
  <c r="CP86" i="1"/>
  <c r="CR86" i="1" s="1"/>
  <c r="CO86" i="1"/>
  <c r="CN86" i="1"/>
  <c r="CL86" i="1"/>
  <c r="CK86" i="1"/>
  <c r="CI86" i="1"/>
  <c r="CH86" i="1"/>
  <c r="CG86" i="1"/>
  <c r="CF86" i="1"/>
  <c r="CD86" i="1"/>
  <c r="CC86" i="1"/>
  <c r="CA86" i="1"/>
  <c r="BZ86" i="1"/>
  <c r="BW86" i="1"/>
  <c r="BS86" i="1"/>
  <c r="BO86" i="1"/>
  <c r="BK86" i="1"/>
  <c r="BG86" i="1"/>
  <c r="X86" i="1"/>
  <c r="W86" i="1"/>
  <c r="V86" i="1"/>
  <c r="U86" i="1"/>
  <c r="T86" i="1"/>
  <c r="S86" i="1"/>
  <c r="J86" i="1"/>
  <c r="I86" i="1"/>
  <c r="H86" i="1"/>
  <c r="G86" i="1"/>
  <c r="F86" i="1"/>
  <c r="E86" i="1"/>
  <c r="M86" i="1" s="1"/>
  <c r="D86" i="1"/>
  <c r="C86" i="1"/>
  <c r="B86" i="1"/>
  <c r="DE85" i="1"/>
  <c r="DD85" i="1"/>
  <c r="DB85" i="1"/>
  <c r="DA85" i="1"/>
  <c r="CY85" i="1"/>
  <c r="CX85" i="1"/>
  <c r="CW85" i="1"/>
  <c r="CV85" i="1"/>
  <c r="CT85" i="1"/>
  <c r="CS85" i="1"/>
  <c r="CU85" i="1" s="1"/>
  <c r="CQ85" i="1"/>
  <c r="CP85" i="1"/>
  <c r="CO85" i="1"/>
  <c r="CN85" i="1"/>
  <c r="CL85" i="1"/>
  <c r="CK85" i="1"/>
  <c r="CI85" i="1"/>
  <c r="CH85" i="1"/>
  <c r="CG85" i="1"/>
  <c r="CF85" i="1"/>
  <c r="CD85" i="1"/>
  <c r="CC85" i="1"/>
  <c r="CA85" i="1"/>
  <c r="BZ85" i="1"/>
  <c r="BW85" i="1"/>
  <c r="BS85" i="1"/>
  <c r="BO85" i="1"/>
  <c r="BK85" i="1"/>
  <c r="BG85" i="1"/>
  <c r="X85" i="1"/>
  <c r="W85" i="1"/>
  <c r="V85" i="1"/>
  <c r="U85" i="1"/>
  <c r="T85" i="1"/>
  <c r="S85" i="1"/>
  <c r="J85" i="1"/>
  <c r="I85" i="1"/>
  <c r="H85" i="1"/>
  <c r="G85" i="1"/>
  <c r="F85" i="1"/>
  <c r="K85" i="1" s="1"/>
  <c r="E85" i="1"/>
  <c r="N85" i="1" s="1"/>
  <c r="D85" i="1"/>
  <c r="C85" i="1"/>
  <c r="B85" i="1"/>
  <c r="DE84" i="1"/>
  <c r="DD84" i="1"/>
  <c r="DB84" i="1"/>
  <c r="DA84" i="1"/>
  <c r="CY84" i="1"/>
  <c r="CX84" i="1"/>
  <c r="CW84" i="1"/>
  <c r="CV84" i="1"/>
  <c r="CT84" i="1"/>
  <c r="CS84" i="1"/>
  <c r="CQ84" i="1"/>
  <c r="CP84" i="1"/>
  <c r="CO84" i="1"/>
  <c r="CN84" i="1"/>
  <c r="CL84" i="1"/>
  <c r="CK84" i="1"/>
  <c r="CM84" i="1" s="1"/>
  <c r="CI84" i="1"/>
  <c r="CH84" i="1"/>
  <c r="CJ84" i="1" s="1"/>
  <c r="CG84" i="1"/>
  <c r="CF84" i="1"/>
  <c r="CD84" i="1"/>
  <c r="CC84" i="1"/>
  <c r="CA84" i="1"/>
  <c r="BZ84" i="1"/>
  <c r="BW84" i="1"/>
  <c r="BS84" i="1"/>
  <c r="BO84" i="1"/>
  <c r="BK84" i="1"/>
  <c r="X84" i="1"/>
  <c r="W84" i="1"/>
  <c r="V84" i="1"/>
  <c r="U84" i="1"/>
  <c r="T84" i="1"/>
  <c r="S84" i="1"/>
  <c r="J84" i="1"/>
  <c r="I84" i="1"/>
  <c r="H84" i="1"/>
  <c r="G84" i="1"/>
  <c r="F84" i="1"/>
  <c r="K84" i="1" s="1"/>
  <c r="E84" i="1"/>
  <c r="M84" i="1" s="1"/>
  <c r="D84" i="1"/>
  <c r="C84" i="1"/>
  <c r="B84" i="1"/>
  <c r="DE83" i="1"/>
  <c r="DD83" i="1"/>
  <c r="DB83" i="1"/>
  <c r="DA83" i="1"/>
  <c r="CY83" i="1"/>
  <c r="CX83" i="1"/>
  <c r="CW83" i="1"/>
  <c r="CV83" i="1"/>
  <c r="CT83" i="1"/>
  <c r="CS83" i="1"/>
  <c r="CQ83" i="1"/>
  <c r="CP83" i="1"/>
  <c r="CO83" i="1"/>
  <c r="CN83" i="1"/>
  <c r="CL83" i="1"/>
  <c r="CK83" i="1"/>
  <c r="CI83" i="1"/>
  <c r="CH83" i="1"/>
  <c r="CJ83" i="1" s="1"/>
  <c r="CG83" i="1"/>
  <c r="CF83" i="1"/>
  <c r="CD83" i="1"/>
  <c r="CC83" i="1"/>
  <c r="CA83" i="1"/>
  <c r="BZ83" i="1"/>
  <c r="BS83" i="1"/>
  <c r="BO83" i="1"/>
  <c r="BK83" i="1"/>
  <c r="BG83" i="1"/>
  <c r="X83" i="1"/>
  <c r="W83" i="1"/>
  <c r="V83" i="1"/>
  <c r="U83" i="1"/>
  <c r="T83" i="1"/>
  <c r="S83" i="1"/>
  <c r="J83" i="1"/>
  <c r="I83" i="1"/>
  <c r="H83" i="1"/>
  <c r="G83" i="1"/>
  <c r="F83" i="1"/>
  <c r="E83" i="1"/>
  <c r="M83" i="1" s="1"/>
  <c r="D83" i="1"/>
  <c r="C83" i="1"/>
  <c r="B83" i="1"/>
  <c r="DE82" i="1"/>
  <c r="DD82" i="1"/>
  <c r="DB82" i="1"/>
  <c r="DA82" i="1"/>
  <c r="CY82" i="1"/>
  <c r="CX82" i="1"/>
  <c r="CW82" i="1"/>
  <c r="CV82" i="1"/>
  <c r="CT82" i="1"/>
  <c r="CS82" i="1"/>
  <c r="CQ82" i="1"/>
  <c r="CP82" i="1"/>
  <c r="CR82" i="1" s="1"/>
  <c r="CO82" i="1"/>
  <c r="CN82" i="1"/>
  <c r="CL82" i="1"/>
  <c r="CK82" i="1"/>
  <c r="CI82" i="1"/>
  <c r="CH82" i="1"/>
  <c r="CG82" i="1"/>
  <c r="CF82" i="1"/>
  <c r="CD82" i="1"/>
  <c r="CC82" i="1"/>
  <c r="CA82" i="1"/>
  <c r="BZ82" i="1"/>
  <c r="BO82" i="1"/>
  <c r="BG82" i="1"/>
  <c r="X82" i="1"/>
  <c r="W82" i="1"/>
  <c r="V82" i="1"/>
  <c r="U82" i="1"/>
  <c r="T82" i="1"/>
  <c r="S82" i="1"/>
  <c r="J82" i="1"/>
  <c r="I82" i="1"/>
  <c r="H82" i="1"/>
  <c r="G82" i="1"/>
  <c r="F82" i="1"/>
  <c r="K82" i="1" s="1"/>
  <c r="E82" i="1"/>
  <c r="D82" i="1"/>
  <c r="C82" i="1"/>
  <c r="B82" i="1"/>
  <c r="DE81" i="1"/>
  <c r="DD81" i="1"/>
  <c r="DB81" i="1"/>
  <c r="DA81" i="1"/>
  <c r="CY81" i="1"/>
  <c r="CX81" i="1"/>
  <c r="CW81" i="1"/>
  <c r="CV81" i="1"/>
  <c r="CT81" i="1"/>
  <c r="CS81" i="1"/>
  <c r="CQ81" i="1"/>
  <c r="CP81" i="1"/>
  <c r="CO81" i="1"/>
  <c r="CN81" i="1"/>
  <c r="CL81" i="1"/>
  <c r="CK81" i="1"/>
  <c r="CI81" i="1"/>
  <c r="CH81" i="1"/>
  <c r="CG81" i="1"/>
  <c r="CF81" i="1"/>
  <c r="CD81" i="1"/>
  <c r="CC81" i="1"/>
  <c r="CA81" i="1"/>
  <c r="BZ81" i="1"/>
  <c r="BW81" i="1"/>
  <c r="BS81" i="1"/>
  <c r="BO81" i="1"/>
  <c r="BK81" i="1"/>
  <c r="BG81" i="1"/>
  <c r="X81" i="1"/>
  <c r="W81" i="1"/>
  <c r="V81" i="1"/>
  <c r="U81" i="1"/>
  <c r="T81" i="1"/>
  <c r="S81" i="1"/>
  <c r="J81" i="1"/>
  <c r="I81" i="1"/>
  <c r="H81" i="1"/>
  <c r="G81" i="1"/>
  <c r="F81" i="1"/>
  <c r="E81" i="1"/>
  <c r="M81" i="1" s="1"/>
  <c r="D81" i="1"/>
  <c r="C81" i="1"/>
  <c r="B81" i="1"/>
  <c r="DE80" i="1"/>
  <c r="DD80" i="1"/>
  <c r="DB80" i="1"/>
  <c r="DA80" i="1"/>
  <c r="CY80" i="1"/>
  <c r="CX80" i="1"/>
  <c r="CW80" i="1"/>
  <c r="CV80" i="1"/>
  <c r="CT80" i="1"/>
  <c r="CS80" i="1"/>
  <c r="CQ80" i="1"/>
  <c r="CP80" i="1"/>
  <c r="CO80" i="1"/>
  <c r="CN80" i="1"/>
  <c r="CL80" i="1"/>
  <c r="CK80" i="1"/>
  <c r="CI80" i="1"/>
  <c r="CH80" i="1"/>
  <c r="CG80" i="1"/>
  <c r="CF80" i="1"/>
  <c r="CD80" i="1"/>
  <c r="CC80" i="1"/>
  <c r="CA80" i="1"/>
  <c r="BZ80" i="1"/>
  <c r="BS80" i="1"/>
  <c r="BO80" i="1"/>
  <c r="BK80" i="1"/>
  <c r="X80" i="1"/>
  <c r="W80" i="1"/>
  <c r="V80" i="1"/>
  <c r="U80" i="1"/>
  <c r="T80" i="1"/>
  <c r="S80" i="1"/>
  <c r="J80" i="1"/>
  <c r="I80" i="1"/>
  <c r="H80" i="1"/>
  <c r="G80" i="1"/>
  <c r="F80" i="1"/>
  <c r="E80" i="1"/>
  <c r="O80" i="1" s="1"/>
  <c r="D80" i="1"/>
  <c r="C80" i="1"/>
  <c r="B80" i="1"/>
  <c r="DE79" i="1"/>
  <c r="DD79" i="1"/>
  <c r="DB79" i="1"/>
  <c r="DA79" i="1"/>
  <c r="CY79" i="1"/>
  <c r="CX79" i="1"/>
  <c r="CW79" i="1"/>
  <c r="CV79" i="1"/>
  <c r="CT79" i="1"/>
  <c r="CS79" i="1"/>
  <c r="CQ79" i="1"/>
  <c r="CP79" i="1"/>
  <c r="CO79" i="1"/>
  <c r="CN79" i="1"/>
  <c r="CL79" i="1"/>
  <c r="CK79" i="1"/>
  <c r="CI79" i="1"/>
  <c r="CH79" i="1"/>
  <c r="CG79" i="1"/>
  <c r="CF79" i="1"/>
  <c r="CD79" i="1"/>
  <c r="CC79" i="1"/>
  <c r="CA79" i="1"/>
  <c r="BZ79" i="1"/>
  <c r="X79" i="1"/>
  <c r="W79" i="1"/>
  <c r="V79" i="1"/>
  <c r="U79" i="1"/>
  <c r="T79" i="1"/>
  <c r="S79" i="1"/>
  <c r="J79" i="1"/>
  <c r="I79" i="1"/>
  <c r="H79" i="1"/>
  <c r="G79" i="1"/>
  <c r="F79" i="1"/>
  <c r="E79" i="1"/>
  <c r="M79" i="1" s="1"/>
  <c r="D79" i="1"/>
  <c r="C79" i="1"/>
  <c r="B79" i="1"/>
  <c r="DE78" i="1"/>
  <c r="DD78" i="1"/>
  <c r="DB78" i="1"/>
  <c r="DA78" i="1"/>
  <c r="CY78" i="1"/>
  <c r="CX78" i="1"/>
  <c r="CW78" i="1"/>
  <c r="CV78" i="1"/>
  <c r="CT78" i="1"/>
  <c r="CS78" i="1"/>
  <c r="CQ78" i="1"/>
  <c r="CP78" i="1"/>
  <c r="CO78" i="1"/>
  <c r="CN78" i="1"/>
  <c r="CL78" i="1"/>
  <c r="CK78" i="1"/>
  <c r="CI78" i="1"/>
  <c r="CH78" i="1"/>
  <c r="CJ78" i="1" s="1"/>
  <c r="CG78" i="1"/>
  <c r="CF78" i="1"/>
  <c r="CD78" i="1"/>
  <c r="CC78" i="1"/>
  <c r="CA78" i="1"/>
  <c r="BZ78" i="1"/>
  <c r="BW78" i="1"/>
  <c r="BS78" i="1"/>
  <c r="BO78" i="1"/>
  <c r="BK78" i="1"/>
  <c r="X78" i="1"/>
  <c r="W78" i="1"/>
  <c r="V78" i="1"/>
  <c r="U78" i="1"/>
  <c r="T78" i="1"/>
  <c r="S78" i="1"/>
  <c r="J78" i="1"/>
  <c r="I78" i="1"/>
  <c r="H78" i="1"/>
  <c r="G78" i="1"/>
  <c r="F78" i="1"/>
  <c r="K78" i="1" s="1"/>
  <c r="E78" i="1"/>
  <c r="D78" i="1"/>
  <c r="C78" i="1"/>
  <c r="B78" i="1"/>
  <c r="DE77" i="1"/>
  <c r="DD77" i="1"/>
  <c r="DB77" i="1"/>
  <c r="DA77" i="1"/>
  <c r="CY77" i="1"/>
  <c r="CX77" i="1"/>
  <c r="CW77" i="1"/>
  <c r="CV77" i="1"/>
  <c r="CT77" i="1"/>
  <c r="CS77" i="1"/>
  <c r="CQ77" i="1"/>
  <c r="CP77" i="1"/>
  <c r="CO77" i="1"/>
  <c r="CN77" i="1"/>
  <c r="CL77" i="1"/>
  <c r="CK77" i="1"/>
  <c r="CM77" i="1" s="1"/>
  <c r="CI77" i="1"/>
  <c r="CH77" i="1"/>
  <c r="CG77" i="1"/>
  <c r="CF77" i="1"/>
  <c r="CD77" i="1"/>
  <c r="CC77" i="1"/>
  <c r="CA77" i="1"/>
  <c r="BZ77" i="1"/>
  <c r="BW77" i="1"/>
  <c r="BS77" i="1"/>
  <c r="BO77" i="1"/>
  <c r="BK77" i="1"/>
  <c r="BG77" i="1"/>
  <c r="X77" i="1"/>
  <c r="W77" i="1"/>
  <c r="V77" i="1"/>
  <c r="U77" i="1"/>
  <c r="T77" i="1"/>
  <c r="S77" i="1"/>
  <c r="J77" i="1"/>
  <c r="I77" i="1"/>
  <c r="H77" i="1"/>
  <c r="G77" i="1"/>
  <c r="F77" i="1"/>
  <c r="E77" i="1"/>
  <c r="Q77" i="1" s="1"/>
  <c r="D77" i="1"/>
  <c r="C77" i="1"/>
  <c r="B77" i="1"/>
  <c r="DE76" i="1"/>
  <c r="DD76" i="1"/>
  <c r="DB76" i="1"/>
  <c r="DA76" i="1"/>
  <c r="CY76" i="1"/>
  <c r="CX76" i="1"/>
  <c r="CW76" i="1"/>
  <c r="CV76" i="1"/>
  <c r="CT76" i="1"/>
  <c r="CS76" i="1"/>
  <c r="CQ76" i="1"/>
  <c r="CP76" i="1"/>
  <c r="CO76" i="1"/>
  <c r="CN76" i="1"/>
  <c r="CL76" i="1"/>
  <c r="CK76" i="1"/>
  <c r="CI76" i="1"/>
  <c r="CH76" i="1"/>
  <c r="CJ76" i="1" s="1"/>
  <c r="CG76" i="1"/>
  <c r="CF76" i="1"/>
  <c r="CD76" i="1"/>
  <c r="CC76" i="1"/>
  <c r="CA76" i="1"/>
  <c r="BZ76" i="1"/>
  <c r="BW76" i="1"/>
  <c r="BS76" i="1"/>
  <c r="BO76" i="1"/>
  <c r="BK76" i="1"/>
  <c r="BG76" i="1"/>
  <c r="X76" i="1"/>
  <c r="W76" i="1"/>
  <c r="V76" i="1"/>
  <c r="U76" i="1"/>
  <c r="T76" i="1"/>
  <c r="S76" i="1"/>
  <c r="J76" i="1"/>
  <c r="I76" i="1"/>
  <c r="H76" i="1"/>
  <c r="G76" i="1"/>
  <c r="F76" i="1"/>
  <c r="E76" i="1"/>
  <c r="M76" i="1" s="1"/>
  <c r="D76" i="1"/>
  <c r="C76" i="1"/>
  <c r="B76" i="1"/>
  <c r="DE75" i="1"/>
  <c r="DD75" i="1"/>
  <c r="DB75" i="1"/>
  <c r="DA75" i="1"/>
  <c r="CY75" i="1"/>
  <c r="CX75" i="1"/>
  <c r="CW75" i="1"/>
  <c r="CV75" i="1"/>
  <c r="CT75" i="1"/>
  <c r="CS75" i="1"/>
  <c r="CU75" i="1" s="1"/>
  <c r="CQ75" i="1"/>
  <c r="CP75" i="1"/>
  <c r="CO75" i="1"/>
  <c r="CN75" i="1"/>
  <c r="CL75" i="1"/>
  <c r="CK75" i="1"/>
  <c r="CI75" i="1"/>
  <c r="CH75" i="1"/>
  <c r="CG75" i="1"/>
  <c r="CF75" i="1"/>
  <c r="CD75" i="1"/>
  <c r="CC75" i="1"/>
  <c r="CA75" i="1"/>
  <c r="BZ75" i="1"/>
  <c r="BS75" i="1"/>
  <c r="BO75" i="1"/>
  <c r="BK75" i="1"/>
  <c r="BG75" i="1"/>
  <c r="X75" i="1"/>
  <c r="W75" i="1"/>
  <c r="V75" i="1"/>
  <c r="U75" i="1"/>
  <c r="T75" i="1"/>
  <c r="S75" i="1"/>
  <c r="J75" i="1"/>
  <c r="I75" i="1"/>
  <c r="H75" i="1"/>
  <c r="G75" i="1"/>
  <c r="F75" i="1"/>
  <c r="E75" i="1"/>
  <c r="D75" i="1"/>
  <c r="C75" i="1"/>
  <c r="B75" i="1"/>
  <c r="DE74" i="1"/>
  <c r="DD74" i="1"/>
  <c r="DB74" i="1"/>
  <c r="DA74" i="1"/>
  <c r="DC74" i="1" s="1"/>
  <c r="CY74" i="1"/>
  <c r="CX74" i="1"/>
  <c r="CZ74" i="1" s="1"/>
  <c r="CW74" i="1"/>
  <c r="CV74" i="1"/>
  <c r="CT74" i="1"/>
  <c r="CS74" i="1"/>
  <c r="CQ74" i="1"/>
  <c r="CP74" i="1"/>
  <c r="CO74" i="1"/>
  <c r="CN74" i="1"/>
  <c r="CL74" i="1"/>
  <c r="CK74" i="1"/>
  <c r="CI74" i="1"/>
  <c r="CH74" i="1"/>
  <c r="CG74" i="1"/>
  <c r="CF74" i="1"/>
  <c r="CD74" i="1"/>
  <c r="CC74" i="1"/>
  <c r="CA74" i="1"/>
  <c r="BZ74" i="1"/>
  <c r="BW74" i="1"/>
  <c r="BS74" i="1"/>
  <c r="BO74" i="1"/>
  <c r="BK74" i="1"/>
  <c r="BG74" i="1"/>
  <c r="X74" i="1"/>
  <c r="W74" i="1"/>
  <c r="V74" i="1"/>
  <c r="U74" i="1"/>
  <c r="T74" i="1"/>
  <c r="S74" i="1"/>
  <c r="J74" i="1"/>
  <c r="I74" i="1"/>
  <c r="H74" i="1"/>
  <c r="G74" i="1"/>
  <c r="F74" i="1"/>
  <c r="E74" i="1"/>
  <c r="M74" i="1" s="1"/>
  <c r="D74" i="1"/>
  <c r="C74" i="1"/>
  <c r="B74" i="1"/>
  <c r="DE73" i="1"/>
  <c r="DD73" i="1"/>
  <c r="DB73" i="1"/>
  <c r="DA73" i="1"/>
  <c r="CY73" i="1"/>
  <c r="CX73" i="1"/>
  <c r="CW73" i="1"/>
  <c r="CV73" i="1"/>
  <c r="CT73" i="1"/>
  <c r="CS73" i="1"/>
  <c r="CQ73" i="1"/>
  <c r="CP73" i="1"/>
  <c r="CO73" i="1"/>
  <c r="CN73" i="1"/>
  <c r="CL73" i="1"/>
  <c r="CK73" i="1"/>
  <c r="CI73" i="1"/>
  <c r="CH73" i="1"/>
  <c r="CG73" i="1"/>
  <c r="CF73" i="1"/>
  <c r="CD73" i="1"/>
  <c r="CC73" i="1"/>
  <c r="CA73" i="1"/>
  <c r="BZ73" i="1"/>
  <c r="CB73" i="1" s="1"/>
  <c r="BS73" i="1"/>
  <c r="BO73" i="1"/>
  <c r="BK73" i="1"/>
  <c r="BG73" i="1"/>
  <c r="X73" i="1"/>
  <c r="W73" i="1"/>
  <c r="V73" i="1"/>
  <c r="U73" i="1"/>
  <c r="T73" i="1"/>
  <c r="S73" i="1"/>
  <c r="J73" i="1"/>
  <c r="I73" i="1"/>
  <c r="H73" i="1"/>
  <c r="G73" i="1"/>
  <c r="F73" i="1"/>
  <c r="E73" i="1"/>
  <c r="M73" i="1" s="1"/>
  <c r="D73" i="1"/>
  <c r="C73" i="1"/>
  <c r="B73" i="1"/>
  <c r="DE72" i="1"/>
  <c r="DD72" i="1"/>
  <c r="DB72" i="1"/>
  <c r="DA72" i="1"/>
  <c r="CY72" i="1"/>
  <c r="CX72" i="1"/>
  <c r="CW72" i="1"/>
  <c r="CV72" i="1"/>
  <c r="CT72" i="1"/>
  <c r="CS72" i="1"/>
  <c r="CQ72" i="1"/>
  <c r="CP72" i="1"/>
  <c r="CO72" i="1"/>
  <c r="CN72" i="1"/>
  <c r="CL72" i="1"/>
  <c r="CK72" i="1"/>
  <c r="CI72" i="1"/>
  <c r="CH72" i="1"/>
  <c r="CG72" i="1"/>
  <c r="CF72" i="1"/>
  <c r="CD72" i="1"/>
  <c r="CC72" i="1"/>
  <c r="CA72" i="1"/>
  <c r="BZ72" i="1"/>
  <c r="BW72" i="1"/>
  <c r="BS72" i="1"/>
  <c r="BO72" i="1"/>
  <c r="BK72" i="1"/>
  <c r="BG72" i="1"/>
  <c r="X72" i="1"/>
  <c r="W72" i="1"/>
  <c r="V72" i="1"/>
  <c r="U72" i="1"/>
  <c r="T72" i="1"/>
  <c r="S72" i="1"/>
  <c r="J72" i="1"/>
  <c r="I72" i="1"/>
  <c r="H72" i="1"/>
  <c r="G72" i="1"/>
  <c r="F72" i="1"/>
  <c r="K72" i="1" s="1"/>
  <c r="E72" i="1"/>
  <c r="M72" i="1" s="1"/>
  <c r="D72" i="1"/>
  <c r="C72" i="1"/>
  <c r="B72" i="1"/>
  <c r="DE71" i="1"/>
  <c r="DD71" i="1"/>
  <c r="DB71" i="1"/>
  <c r="DA71" i="1"/>
  <c r="CY71" i="1"/>
  <c r="CX71" i="1"/>
  <c r="CW71" i="1"/>
  <c r="CV71" i="1"/>
  <c r="CT71" i="1"/>
  <c r="CS71" i="1"/>
  <c r="CQ71" i="1"/>
  <c r="CP71" i="1"/>
  <c r="CO71" i="1"/>
  <c r="CN71" i="1"/>
  <c r="CL71" i="1"/>
  <c r="CK71" i="1"/>
  <c r="CI71" i="1"/>
  <c r="CH71" i="1"/>
  <c r="CG71" i="1"/>
  <c r="CF71" i="1"/>
  <c r="CD71" i="1"/>
  <c r="CC71" i="1"/>
  <c r="CA71" i="1"/>
  <c r="BZ71" i="1"/>
  <c r="BS71" i="1"/>
  <c r="BO71" i="1"/>
  <c r="BK71" i="1"/>
  <c r="BG71" i="1"/>
  <c r="X71" i="1"/>
  <c r="W71" i="1"/>
  <c r="V71" i="1"/>
  <c r="U71" i="1"/>
  <c r="T71" i="1"/>
  <c r="S71" i="1"/>
  <c r="J71" i="1"/>
  <c r="I71" i="1"/>
  <c r="H71" i="1"/>
  <c r="G71" i="1"/>
  <c r="F71" i="1"/>
  <c r="K71" i="1" s="1"/>
  <c r="E71" i="1"/>
  <c r="D71" i="1"/>
  <c r="C71" i="1"/>
  <c r="B71" i="1"/>
  <c r="DE70" i="1"/>
  <c r="DD70" i="1"/>
  <c r="DB70" i="1"/>
  <c r="DA70" i="1"/>
  <c r="CY70" i="1"/>
  <c r="CX70" i="1"/>
  <c r="CW70" i="1"/>
  <c r="CV70" i="1"/>
  <c r="CT70" i="1"/>
  <c r="CS70" i="1"/>
  <c r="CQ70" i="1"/>
  <c r="CP70" i="1"/>
  <c r="CO70" i="1"/>
  <c r="CN70" i="1"/>
  <c r="CL70" i="1"/>
  <c r="CK70" i="1"/>
  <c r="CI70" i="1"/>
  <c r="CH70" i="1"/>
  <c r="CG70" i="1"/>
  <c r="CF70" i="1"/>
  <c r="CD70" i="1"/>
  <c r="CC70" i="1"/>
  <c r="CA70" i="1"/>
  <c r="BZ70" i="1"/>
  <c r="BS70" i="1"/>
  <c r="X70" i="1"/>
  <c r="W70" i="1"/>
  <c r="V70" i="1"/>
  <c r="U70" i="1"/>
  <c r="T70" i="1"/>
  <c r="S70" i="1"/>
  <c r="J70" i="1"/>
  <c r="I70" i="1"/>
  <c r="H70" i="1"/>
  <c r="G70" i="1"/>
  <c r="F70" i="1"/>
  <c r="E70" i="1"/>
  <c r="D70" i="1"/>
  <c r="C70" i="1"/>
  <c r="B70" i="1"/>
  <c r="DE69" i="1"/>
  <c r="DD69" i="1"/>
  <c r="DB69" i="1"/>
  <c r="DA69" i="1"/>
  <c r="CY69" i="1"/>
  <c r="CX69" i="1"/>
  <c r="CW69" i="1"/>
  <c r="CV69" i="1"/>
  <c r="CT69" i="1"/>
  <c r="CS69" i="1"/>
  <c r="CQ69" i="1"/>
  <c r="CP69" i="1"/>
  <c r="CO69" i="1"/>
  <c r="CN69" i="1"/>
  <c r="CL69" i="1"/>
  <c r="CK69" i="1"/>
  <c r="CI69" i="1"/>
  <c r="CH69" i="1"/>
  <c r="CG69" i="1"/>
  <c r="CF69" i="1"/>
  <c r="CD69" i="1"/>
  <c r="CC69" i="1"/>
  <c r="CA69" i="1"/>
  <c r="BZ69" i="1"/>
  <c r="BW69" i="1"/>
  <c r="BS69" i="1"/>
  <c r="BO69" i="1"/>
  <c r="BK69" i="1"/>
  <c r="BG69" i="1"/>
  <c r="X69" i="1"/>
  <c r="W69" i="1"/>
  <c r="V69" i="1"/>
  <c r="U69" i="1"/>
  <c r="T69" i="1"/>
  <c r="S69" i="1"/>
  <c r="J69" i="1"/>
  <c r="I69" i="1"/>
  <c r="H69" i="1"/>
  <c r="G69" i="1"/>
  <c r="F69" i="1"/>
  <c r="K69" i="1" s="1"/>
  <c r="E69" i="1"/>
  <c r="D69" i="1"/>
  <c r="C69" i="1"/>
  <c r="B69" i="1"/>
  <c r="DE68" i="1"/>
  <c r="DD68" i="1"/>
  <c r="DB68" i="1"/>
  <c r="DA68" i="1"/>
  <c r="CY68" i="1"/>
  <c r="CX68" i="1"/>
  <c r="CW68" i="1"/>
  <c r="CV68" i="1"/>
  <c r="CT68" i="1"/>
  <c r="CS68" i="1"/>
  <c r="CQ68" i="1"/>
  <c r="CP68" i="1"/>
  <c r="CO68" i="1"/>
  <c r="CN68" i="1"/>
  <c r="CL68" i="1"/>
  <c r="CK68" i="1"/>
  <c r="CI68" i="1"/>
  <c r="CH68" i="1"/>
  <c r="CG68" i="1"/>
  <c r="CF68" i="1"/>
  <c r="CD68" i="1"/>
  <c r="CC68" i="1"/>
  <c r="CA68" i="1"/>
  <c r="BZ68" i="1"/>
  <c r="BW68" i="1"/>
  <c r="BS68" i="1"/>
  <c r="BO68" i="1"/>
  <c r="BK68" i="1"/>
  <c r="BG68" i="1"/>
  <c r="X68" i="1"/>
  <c r="W68" i="1"/>
  <c r="V68" i="1"/>
  <c r="U68" i="1"/>
  <c r="T68" i="1"/>
  <c r="S68" i="1"/>
  <c r="J68" i="1"/>
  <c r="I68" i="1"/>
  <c r="H68" i="1"/>
  <c r="G68" i="1"/>
  <c r="F68" i="1"/>
  <c r="E68" i="1"/>
  <c r="M68" i="1" s="1"/>
  <c r="D68" i="1"/>
  <c r="C68" i="1"/>
  <c r="B68" i="1"/>
  <c r="DE67" i="1"/>
  <c r="DD67" i="1"/>
  <c r="DB67" i="1"/>
  <c r="DA67" i="1"/>
  <c r="CY67" i="1"/>
  <c r="CX67" i="1"/>
  <c r="CW67" i="1"/>
  <c r="CV67" i="1"/>
  <c r="CT67" i="1"/>
  <c r="CS67" i="1"/>
  <c r="CQ67" i="1"/>
  <c r="CP67" i="1"/>
  <c r="CO67" i="1"/>
  <c r="CN67" i="1"/>
  <c r="CL67" i="1"/>
  <c r="CK67" i="1"/>
  <c r="CI67" i="1"/>
  <c r="CH67" i="1"/>
  <c r="CG67" i="1"/>
  <c r="CF67" i="1"/>
  <c r="CD67" i="1"/>
  <c r="CC67" i="1"/>
  <c r="CA67" i="1"/>
  <c r="BZ67" i="1"/>
  <c r="BO67" i="1"/>
  <c r="BG67" i="1"/>
  <c r="X67" i="1"/>
  <c r="W67" i="1"/>
  <c r="V67" i="1"/>
  <c r="U67" i="1"/>
  <c r="T67" i="1"/>
  <c r="S67" i="1"/>
  <c r="J67" i="1"/>
  <c r="I67" i="1"/>
  <c r="H67" i="1"/>
  <c r="G67" i="1"/>
  <c r="F67" i="1"/>
  <c r="E67" i="1"/>
  <c r="M67" i="1" s="1"/>
  <c r="D67" i="1"/>
  <c r="C67" i="1"/>
  <c r="B67" i="1"/>
  <c r="DE66" i="1"/>
  <c r="DD66" i="1"/>
  <c r="DB66" i="1"/>
  <c r="DA66" i="1"/>
  <c r="CY66" i="1"/>
  <c r="CX66" i="1"/>
  <c r="CW66" i="1"/>
  <c r="CV66" i="1"/>
  <c r="CT66" i="1"/>
  <c r="CS66" i="1"/>
  <c r="CQ66" i="1"/>
  <c r="CP66" i="1"/>
  <c r="CO66" i="1"/>
  <c r="CN66" i="1"/>
  <c r="CL66" i="1"/>
  <c r="CK66" i="1"/>
  <c r="CI66" i="1"/>
  <c r="CH66" i="1"/>
  <c r="CG66" i="1"/>
  <c r="CF66" i="1"/>
  <c r="CD66" i="1"/>
  <c r="CC66" i="1"/>
  <c r="CA66" i="1"/>
  <c r="BZ66" i="1"/>
  <c r="BS66" i="1"/>
  <c r="BO66" i="1"/>
  <c r="BK66" i="1"/>
  <c r="BG66" i="1"/>
  <c r="X66" i="1"/>
  <c r="W66" i="1"/>
  <c r="V66" i="1"/>
  <c r="U66" i="1"/>
  <c r="T66" i="1"/>
  <c r="S66" i="1"/>
  <c r="J66" i="1"/>
  <c r="I66" i="1"/>
  <c r="H66" i="1"/>
  <c r="G66" i="1"/>
  <c r="F66" i="1"/>
  <c r="E66" i="1"/>
  <c r="M66" i="1" s="1"/>
  <c r="D66" i="1"/>
  <c r="C66" i="1"/>
  <c r="B66" i="1"/>
  <c r="DE65" i="1"/>
  <c r="DD65" i="1"/>
  <c r="DB65" i="1"/>
  <c r="DA65" i="1"/>
  <c r="CY65" i="1"/>
  <c r="CX65" i="1"/>
  <c r="CW65" i="1"/>
  <c r="CV65" i="1"/>
  <c r="CT65" i="1"/>
  <c r="CS65" i="1"/>
  <c r="CQ65" i="1"/>
  <c r="CP65" i="1"/>
  <c r="CO65" i="1"/>
  <c r="CN65" i="1"/>
  <c r="CL65" i="1"/>
  <c r="CK65" i="1"/>
  <c r="CI65" i="1"/>
  <c r="CH65" i="1"/>
  <c r="CG65" i="1"/>
  <c r="CF65" i="1"/>
  <c r="CD65" i="1"/>
  <c r="CC65" i="1"/>
  <c r="CA65" i="1"/>
  <c r="BZ65" i="1"/>
  <c r="BW65" i="1"/>
  <c r="BS65" i="1"/>
  <c r="BO65" i="1"/>
  <c r="BK65" i="1"/>
  <c r="BG65" i="1"/>
  <c r="X65" i="1"/>
  <c r="W65" i="1"/>
  <c r="V65" i="1"/>
  <c r="U65" i="1"/>
  <c r="T65" i="1"/>
  <c r="S65" i="1"/>
  <c r="J65" i="1"/>
  <c r="I65" i="1"/>
  <c r="H65" i="1"/>
  <c r="G65" i="1"/>
  <c r="F65" i="1"/>
  <c r="E65" i="1"/>
  <c r="M65" i="1" s="1"/>
  <c r="D65" i="1"/>
  <c r="C65" i="1"/>
  <c r="B65" i="1"/>
  <c r="DE64" i="1"/>
  <c r="DD64" i="1"/>
  <c r="DB64" i="1"/>
  <c r="DA64" i="1"/>
  <c r="CY64" i="1"/>
  <c r="CX64" i="1"/>
  <c r="CW64" i="1"/>
  <c r="CV64" i="1"/>
  <c r="CT64" i="1"/>
  <c r="CS64" i="1"/>
  <c r="CQ64" i="1"/>
  <c r="CP64" i="1"/>
  <c r="CO64" i="1"/>
  <c r="CN64" i="1"/>
  <c r="CL64" i="1"/>
  <c r="CK64" i="1"/>
  <c r="CI64" i="1"/>
  <c r="CH64" i="1"/>
  <c r="CJ64" i="1" s="1"/>
  <c r="CG64" i="1"/>
  <c r="CF64" i="1"/>
  <c r="CD64" i="1"/>
  <c r="CC64" i="1"/>
  <c r="CA64" i="1"/>
  <c r="BZ64" i="1"/>
  <c r="BW64" i="1"/>
  <c r="BS64" i="1"/>
  <c r="BO64" i="1"/>
  <c r="BK64" i="1"/>
  <c r="BG64" i="1"/>
  <c r="X64" i="1"/>
  <c r="W64" i="1"/>
  <c r="V64" i="1"/>
  <c r="U64" i="1"/>
  <c r="T64" i="1"/>
  <c r="S64" i="1"/>
  <c r="J64" i="1"/>
  <c r="I64" i="1"/>
  <c r="H64" i="1"/>
  <c r="G64" i="1"/>
  <c r="F64" i="1"/>
  <c r="E64" i="1"/>
  <c r="M64" i="1" s="1"/>
  <c r="D64" i="1"/>
  <c r="C64" i="1"/>
  <c r="B64" i="1"/>
  <c r="DE63" i="1"/>
  <c r="DD63" i="1"/>
  <c r="DB63" i="1"/>
  <c r="DA63" i="1"/>
  <c r="DC63" i="1" s="1"/>
  <c r="CY63" i="1"/>
  <c r="CX63" i="1"/>
  <c r="CW63" i="1"/>
  <c r="CV63" i="1"/>
  <c r="CT63" i="1"/>
  <c r="CS63" i="1"/>
  <c r="CQ63" i="1"/>
  <c r="CP63" i="1"/>
  <c r="CO63" i="1"/>
  <c r="CN63" i="1"/>
  <c r="CL63" i="1"/>
  <c r="CK63" i="1"/>
  <c r="CM63" i="1" s="1"/>
  <c r="CI63" i="1"/>
  <c r="CH63" i="1"/>
  <c r="CG63" i="1"/>
  <c r="CF63" i="1"/>
  <c r="CD63" i="1"/>
  <c r="CC63" i="1"/>
  <c r="CE63" i="1" s="1"/>
  <c r="CA63" i="1"/>
  <c r="BZ63" i="1"/>
  <c r="BS63" i="1"/>
  <c r="BO63" i="1"/>
  <c r="X63" i="1"/>
  <c r="W63" i="1"/>
  <c r="V63" i="1"/>
  <c r="U63" i="1"/>
  <c r="T63" i="1"/>
  <c r="S63" i="1"/>
  <c r="J63" i="1"/>
  <c r="I63" i="1"/>
  <c r="H63" i="1"/>
  <c r="G63" i="1"/>
  <c r="F63" i="1"/>
  <c r="E63" i="1"/>
  <c r="M63" i="1" s="1"/>
  <c r="D63" i="1"/>
  <c r="C63" i="1"/>
  <c r="B63" i="1"/>
  <c r="DE62" i="1"/>
  <c r="DD62" i="1"/>
  <c r="DB62" i="1"/>
  <c r="DA62" i="1"/>
  <c r="CY62" i="1"/>
  <c r="CX62" i="1"/>
  <c r="CW62" i="1"/>
  <c r="CV62" i="1"/>
  <c r="CT62" i="1"/>
  <c r="CS62" i="1"/>
  <c r="CU62" i="1" s="1"/>
  <c r="CQ62" i="1"/>
  <c r="CP62" i="1"/>
  <c r="CO62" i="1"/>
  <c r="CN62" i="1"/>
  <c r="CL62" i="1"/>
  <c r="CK62" i="1"/>
  <c r="CI62" i="1"/>
  <c r="CH62" i="1"/>
  <c r="CG62" i="1"/>
  <c r="CF62" i="1"/>
  <c r="CD62" i="1"/>
  <c r="CC62" i="1"/>
  <c r="CA62" i="1"/>
  <c r="BZ62" i="1"/>
  <c r="BW62" i="1"/>
  <c r="BS62" i="1"/>
  <c r="BO62" i="1"/>
  <c r="BK62" i="1"/>
  <c r="BG62" i="1"/>
  <c r="X62" i="1"/>
  <c r="W62" i="1"/>
  <c r="V62" i="1"/>
  <c r="U62" i="1"/>
  <c r="T62" i="1"/>
  <c r="S62" i="1"/>
  <c r="J62" i="1"/>
  <c r="I62" i="1"/>
  <c r="H62" i="1"/>
  <c r="G62" i="1"/>
  <c r="F62" i="1"/>
  <c r="E62" i="1"/>
  <c r="M62" i="1" s="1"/>
  <c r="D62" i="1"/>
  <c r="C62" i="1"/>
  <c r="B62" i="1"/>
  <c r="DE61" i="1"/>
  <c r="DD61" i="1"/>
  <c r="DB61" i="1"/>
  <c r="DA61" i="1"/>
  <c r="CY61" i="1"/>
  <c r="CX61" i="1"/>
  <c r="CW61" i="1"/>
  <c r="CV61" i="1"/>
  <c r="CT61" i="1"/>
  <c r="CS61" i="1"/>
  <c r="CQ61" i="1"/>
  <c r="CP61" i="1"/>
  <c r="CO61" i="1"/>
  <c r="CN61" i="1"/>
  <c r="CL61" i="1"/>
  <c r="CK61" i="1"/>
  <c r="CI61" i="1"/>
  <c r="CH61" i="1"/>
  <c r="CG61" i="1"/>
  <c r="CF61" i="1"/>
  <c r="CD61" i="1"/>
  <c r="CC61" i="1"/>
  <c r="CA61" i="1"/>
  <c r="BZ61" i="1"/>
  <c r="BW61" i="1"/>
  <c r="BS61" i="1"/>
  <c r="BO61" i="1"/>
  <c r="BK61" i="1"/>
  <c r="X61" i="1"/>
  <c r="W61" i="1"/>
  <c r="V61" i="1"/>
  <c r="U61" i="1"/>
  <c r="T61" i="1"/>
  <c r="S61" i="1"/>
  <c r="J61" i="1"/>
  <c r="I61" i="1"/>
  <c r="H61" i="1"/>
  <c r="G61" i="1"/>
  <c r="F61" i="1"/>
  <c r="E61" i="1"/>
  <c r="M61" i="1" s="1"/>
  <c r="D61" i="1"/>
  <c r="C61" i="1"/>
  <c r="B61" i="1"/>
  <c r="DE60" i="1"/>
  <c r="DD60" i="1"/>
  <c r="DB60" i="1"/>
  <c r="DA60" i="1"/>
  <c r="CY60" i="1"/>
  <c r="CX60" i="1"/>
  <c r="CW60" i="1"/>
  <c r="CV60" i="1"/>
  <c r="CT60" i="1"/>
  <c r="CS60" i="1"/>
  <c r="CQ60" i="1"/>
  <c r="CP60" i="1"/>
  <c r="CR60" i="1" s="1"/>
  <c r="CO60" i="1"/>
  <c r="CN60" i="1"/>
  <c r="CL60" i="1"/>
  <c r="CK60" i="1"/>
  <c r="CI60" i="1"/>
  <c r="CH60" i="1"/>
  <c r="CG60" i="1"/>
  <c r="CF60" i="1"/>
  <c r="CD60" i="1"/>
  <c r="CC60" i="1"/>
  <c r="CA60" i="1"/>
  <c r="BZ60" i="1"/>
  <c r="CB60" i="1" s="1"/>
  <c r="BW60" i="1"/>
  <c r="BS60" i="1"/>
  <c r="BO60" i="1"/>
  <c r="BK60" i="1"/>
  <c r="BG60" i="1"/>
  <c r="X60" i="1"/>
  <c r="W60" i="1"/>
  <c r="V60" i="1"/>
  <c r="U60" i="1"/>
  <c r="T60" i="1"/>
  <c r="S60" i="1"/>
  <c r="J60" i="1"/>
  <c r="I60" i="1"/>
  <c r="H60" i="1"/>
  <c r="G60" i="1"/>
  <c r="F60" i="1"/>
  <c r="E60" i="1"/>
  <c r="M60" i="1" s="1"/>
  <c r="D60" i="1"/>
  <c r="C60" i="1"/>
  <c r="B60" i="1"/>
  <c r="DE59" i="1"/>
  <c r="DD59" i="1"/>
  <c r="DB59" i="1"/>
  <c r="DA59" i="1"/>
  <c r="CY59" i="1"/>
  <c r="CX59" i="1"/>
  <c r="CW59" i="1"/>
  <c r="CV59" i="1"/>
  <c r="CT59" i="1"/>
  <c r="CS59" i="1"/>
  <c r="CQ59" i="1"/>
  <c r="CP59" i="1"/>
  <c r="CO59" i="1"/>
  <c r="CN59" i="1"/>
  <c r="CL59" i="1"/>
  <c r="CK59" i="1"/>
  <c r="CM59" i="1" s="1"/>
  <c r="CI59" i="1"/>
  <c r="CH59" i="1"/>
  <c r="CG59" i="1"/>
  <c r="CF59" i="1"/>
  <c r="CD59" i="1"/>
  <c r="CC59" i="1"/>
  <c r="CA59" i="1"/>
  <c r="BZ59" i="1"/>
  <c r="BW59" i="1"/>
  <c r="BS59" i="1"/>
  <c r="BO59" i="1"/>
  <c r="BK59" i="1"/>
  <c r="BG59" i="1"/>
  <c r="X59" i="1"/>
  <c r="W59" i="1"/>
  <c r="V59" i="1"/>
  <c r="U59" i="1"/>
  <c r="T59" i="1"/>
  <c r="S59" i="1"/>
  <c r="J59" i="1"/>
  <c r="I59" i="1"/>
  <c r="H59" i="1"/>
  <c r="G59" i="1"/>
  <c r="F59" i="1"/>
  <c r="K59" i="1" s="1"/>
  <c r="E59" i="1"/>
  <c r="D59" i="1"/>
  <c r="C59" i="1"/>
  <c r="B59" i="1"/>
  <c r="DE58" i="1"/>
  <c r="DD58" i="1"/>
  <c r="DB58" i="1"/>
  <c r="DA58" i="1"/>
  <c r="CY58" i="1"/>
  <c r="CX58" i="1"/>
  <c r="CW58" i="1"/>
  <c r="CV58" i="1"/>
  <c r="CT58" i="1"/>
  <c r="CS58" i="1"/>
  <c r="CQ58" i="1"/>
  <c r="CP58" i="1"/>
  <c r="CO58" i="1"/>
  <c r="CN58" i="1"/>
  <c r="CL58" i="1"/>
  <c r="CK58" i="1"/>
  <c r="CI58" i="1"/>
  <c r="CH58" i="1"/>
  <c r="CJ58" i="1" s="1"/>
  <c r="CG58" i="1"/>
  <c r="CF58" i="1"/>
  <c r="CD58" i="1"/>
  <c r="CC58" i="1"/>
  <c r="CA58" i="1"/>
  <c r="BZ58" i="1"/>
  <c r="BS58" i="1"/>
  <c r="BO58" i="1"/>
  <c r="BK58" i="1"/>
  <c r="BG58" i="1"/>
  <c r="X58" i="1"/>
  <c r="W58" i="1"/>
  <c r="V58" i="1"/>
  <c r="U58" i="1"/>
  <c r="T58" i="1"/>
  <c r="S58" i="1"/>
  <c r="J58" i="1"/>
  <c r="I58" i="1"/>
  <c r="H58" i="1"/>
  <c r="G58" i="1"/>
  <c r="F58" i="1"/>
  <c r="E58" i="1"/>
  <c r="M58" i="1" s="1"/>
  <c r="D58" i="1"/>
  <c r="C58" i="1"/>
  <c r="B58" i="1"/>
  <c r="DE57" i="1"/>
  <c r="DD57" i="1"/>
  <c r="DB57" i="1"/>
  <c r="DA57" i="1"/>
  <c r="CY57" i="1"/>
  <c r="CX57" i="1"/>
  <c r="CW57" i="1"/>
  <c r="CV57" i="1"/>
  <c r="CT57" i="1"/>
  <c r="CS57" i="1"/>
  <c r="CQ57" i="1"/>
  <c r="CP57" i="1"/>
  <c r="CO57" i="1"/>
  <c r="CN57" i="1"/>
  <c r="CL57" i="1"/>
  <c r="CK57" i="1"/>
  <c r="CI57" i="1"/>
  <c r="CH57" i="1"/>
  <c r="CJ57" i="1" s="1"/>
  <c r="CG57" i="1"/>
  <c r="CF57" i="1"/>
  <c r="CD57" i="1"/>
  <c r="CC57" i="1"/>
  <c r="CA57" i="1"/>
  <c r="BZ57" i="1"/>
  <c r="BW57" i="1"/>
  <c r="BS57" i="1"/>
  <c r="BO57" i="1"/>
  <c r="BG57" i="1"/>
  <c r="X57" i="1"/>
  <c r="W57" i="1"/>
  <c r="V57" i="1"/>
  <c r="U57" i="1"/>
  <c r="T57" i="1"/>
  <c r="S57" i="1"/>
  <c r="J57" i="1"/>
  <c r="I57" i="1"/>
  <c r="H57" i="1"/>
  <c r="G57" i="1"/>
  <c r="F57" i="1"/>
  <c r="E57" i="1"/>
  <c r="M57" i="1" s="1"/>
  <c r="D57" i="1"/>
  <c r="C57" i="1"/>
  <c r="B57" i="1"/>
  <c r="DE56" i="1"/>
  <c r="DD56" i="1"/>
  <c r="DB56" i="1"/>
  <c r="DA56" i="1"/>
  <c r="CY56" i="1"/>
  <c r="CX56" i="1"/>
  <c r="CZ56" i="1" s="1"/>
  <c r="CW56" i="1"/>
  <c r="CV56" i="1"/>
  <c r="CT56" i="1"/>
  <c r="CS56" i="1"/>
  <c r="CQ56" i="1"/>
  <c r="CP56" i="1"/>
  <c r="CR56" i="1" s="1"/>
  <c r="CO56" i="1"/>
  <c r="CN56" i="1"/>
  <c r="CL56" i="1"/>
  <c r="CK56" i="1"/>
  <c r="CI56" i="1"/>
  <c r="CH56" i="1"/>
  <c r="CG56" i="1"/>
  <c r="CF56" i="1"/>
  <c r="CD56" i="1"/>
  <c r="CC56" i="1"/>
  <c r="CA56" i="1"/>
  <c r="BZ56" i="1"/>
  <c r="BW56" i="1"/>
  <c r="BS56" i="1"/>
  <c r="BO56" i="1"/>
  <c r="BK56" i="1"/>
  <c r="X56" i="1"/>
  <c r="W56" i="1"/>
  <c r="V56" i="1"/>
  <c r="U56" i="1"/>
  <c r="T56" i="1"/>
  <c r="S56" i="1"/>
  <c r="J56" i="1"/>
  <c r="I56" i="1"/>
  <c r="H56" i="1"/>
  <c r="G56" i="1"/>
  <c r="F56" i="1"/>
  <c r="E56" i="1"/>
  <c r="M56" i="1" s="1"/>
  <c r="D56" i="1"/>
  <c r="C56" i="1"/>
  <c r="B56" i="1"/>
  <c r="DE55" i="1"/>
  <c r="DD55" i="1"/>
  <c r="DB55" i="1"/>
  <c r="DA55" i="1"/>
  <c r="CY55" i="1"/>
  <c r="CX55" i="1"/>
  <c r="CZ55" i="1" s="1"/>
  <c r="CW55" i="1"/>
  <c r="CV55" i="1"/>
  <c r="CT55" i="1"/>
  <c r="CS55" i="1"/>
  <c r="CQ55" i="1"/>
  <c r="CP55" i="1"/>
  <c r="CO55" i="1"/>
  <c r="CN55" i="1"/>
  <c r="CL55" i="1"/>
  <c r="CK55" i="1"/>
  <c r="CI55" i="1"/>
  <c r="CH55" i="1"/>
  <c r="CG55" i="1"/>
  <c r="CF55" i="1"/>
  <c r="CD55" i="1"/>
  <c r="CC55" i="1"/>
  <c r="CA55" i="1"/>
  <c r="BZ55" i="1"/>
  <c r="CB55" i="1" s="1"/>
  <c r="BW55" i="1"/>
  <c r="BS55" i="1"/>
  <c r="BO55" i="1"/>
  <c r="BK55" i="1"/>
  <c r="X55" i="1"/>
  <c r="W55" i="1"/>
  <c r="V55" i="1"/>
  <c r="U55" i="1"/>
  <c r="T55" i="1"/>
  <c r="S55" i="1"/>
  <c r="J55" i="1"/>
  <c r="I55" i="1"/>
  <c r="H55" i="1"/>
  <c r="G55" i="1"/>
  <c r="F55" i="1"/>
  <c r="E55" i="1"/>
  <c r="M55" i="1" s="1"/>
  <c r="D55" i="1"/>
  <c r="C55" i="1"/>
  <c r="B55" i="1"/>
  <c r="DE54" i="1"/>
  <c r="DD54" i="1"/>
  <c r="DB54" i="1"/>
  <c r="DA54" i="1"/>
  <c r="CY54" i="1"/>
  <c r="CX54" i="1"/>
  <c r="CW54" i="1"/>
  <c r="CV54" i="1"/>
  <c r="CT54" i="1"/>
  <c r="CS54" i="1"/>
  <c r="CQ54" i="1"/>
  <c r="CP54" i="1"/>
  <c r="CO54" i="1"/>
  <c r="CN54" i="1"/>
  <c r="CL54" i="1"/>
  <c r="CK54" i="1"/>
  <c r="CI54" i="1"/>
  <c r="CH54" i="1"/>
  <c r="CJ54" i="1" s="1"/>
  <c r="CG54" i="1"/>
  <c r="CF54" i="1"/>
  <c r="CD54" i="1"/>
  <c r="CC54" i="1"/>
  <c r="CA54" i="1"/>
  <c r="BZ54" i="1"/>
  <c r="X54" i="1"/>
  <c r="W54" i="1"/>
  <c r="V54" i="1"/>
  <c r="U54" i="1"/>
  <c r="T54" i="1"/>
  <c r="S54" i="1"/>
  <c r="J54" i="1"/>
  <c r="I54" i="1"/>
  <c r="H54" i="1"/>
  <c r="G54" i="1"/>
  <c r="F54" i="1"/>
  <c r="E54" i="1"/>
  <c r="M54" i="1" s="1"/>
  <c r="D54" i="1"/>
  <c r="C54" i="1"/>
  <c r="B54" i="1"/>
  <c r="DE53" i="1"/>
  <c r="DD53" i="1"/>
  <c r="DB53" i="1"/>
  <c r="DA53" i="1"/>
  <c r="CY53" i="1"/>
  <c r="CX53" i="1"/>
  <c r="CW53" i="1"/>
  <c r="CV53" i="1"/>
  <c r="CT53" i="1"/>
  <c r="CS53" i="1"/>
  <c r="CQ53" i="1"/>
  <c r="CP53" i="1"/>
  <c r="CO53" i="1"/>
  <c r="CN53" i="1"/>
  <c r="CL53" i="1"/>
  <c r="CK53" i="1"/>
  <c r="CI53" i="1"/>
  <c r="CH53" i="1"/>
  <c r="CG53" i="1"/>
  <c r="CF53" i="1"/>
  <c r="CD53" i="1"/>
  <c r="CC53" i="1"/>
  <c r="CA53" i="1"/>
  <c r="BZ53" i="1"/>
  <c r="BS53" i="1"/>
  <c r="BO53" i="1"/>
  <c r="BK53" i="1"/>
  <c r="X53" i="1"/>
  <c r="W53" i="1"/>
  <c r="V53" i="1"/>
  <c r="U53" i="1"/>
  <c r="T53" i="1"/>
  <c r="S53" i="1"/>
  <c r="J53" i="1"/>
  <c r="I53" i="1"/>
  <c r="H53" i="1"/>
  <c r="G53" i="1"/>
  <c r="F53" i="1"/>
  <c r="E53" i="1"/>
  <c r="M53" i="1" s="1"/>
  <c r="D53" i="1"/>
  <c r="C53" i="1"/>
  <c r="B53" i="1"/>
  <c r="DE52" i="1"/>
  <c r="DD52" i="1"/>
  <c r="DB52" i="1"/>
  <c r="DA52" i="1"/>
  <c r="CY52" i="1"/>
  <c r="CX52" i="1"/>
  <c r="CW52" i="1"/>
  <c r="CV52" i="1"/>
  <c r="CT52" i="1"/>
  <c r="CS52" i="1"/>
  <c r="CQ52" i="1"/>
  <c r="CP52" i="1"/>
  <c r="CO52" i="1"/>
  <c r="CN52" i="1"/>
  <c r="CL52" i="1"/>
  <c r="CK52" i="1"/>
  <c r="CI52" i="1"/>
  <c r="CH52" i="1"/>
  <c r="CG52" i="1"/>
  <c r="CF52" i="1"/>
  <c r="CD52" i="1"/>
  <c r="CC52" i="1"/>
  <c r="CA52" i="1"/>
  <c r="BZ52" i="1"/>
  <c r="BW52" i="1"/>
  <c r="BS52" i="1"/>
  <c r="BO52" i="1"/>
  <c r="BK52" i="1"/>
  <c r="BG52" i="1"/>
  <c r="X52" i="1"/>
  <c r="W52" i="1"/>
  <c r="V52" i="1"/>
  <c r="U52" i="1"/>
  <c r="T52" i="1"/>
  <c r="S52" i="1"/>
  <c r="J52" i="1"/>
  <c r="I52" i="1"/>
  <c r="H52" i="1"/>
  <c r="G52" i="1"/>
  <c r="F52" i="1"/>
  <c r="E52" i="1"/>
  <c r="M52" i="1" s="1"/>
  <c r="D52" i="1"/>
  <c r="C52" i="1"/>
  <c r="B52" i="1"/>
  <c r="DE51" i="1"/>
  <c r="DD51" i="1"/>
  <c r="DB51" i="1"/>
  <c r="DA51" i="1"/>
  <c r="CY51" i="1"/>
  <c r="CX51" i="1"/>
  <c r="CZ51" i="1" s="1"/>
  <c r="CW51" i="1"/>
  <c r="CV51" i="1"/>
  <c r="CT51" i="1"/>
  <c r="CS51" i="1"/>
  <c r="CQ51" i="1"/>
  <c r="CP51" i="1"/>
  <c r="CO51" i="1"/>
  <c r="CN51" i="1"/>
  <c r="CL51" i="1"/>
  <c r="CK51" i="1"/>
  <c r="CI51" i="1"/>
  <c r="CH51" i="1"/>
  <c r="CG51" i="1"/>
  <c r="CF51" i="1"/>
  <c r="CD51" i="1"/>
  <c r="CC51" i="1"/>
  <c r="CA51" i="1"/>
  <c r="BZ51" i="1"/>
  <c r="CB51" i="1" s="1"/>
  <c r="BW51" i="1"/>
  <c r="BS51" i="1"/>
  <c r="BO51" i="1"/>
  <c r="BK51" i="1"/>
  <c r="BG51" i="1"/>
  <c r="X51" i="1"/>
  <c r="W51" i="1"/>
  <c r="V51" i="1"/>
  <c r="U51" i="1"/>
  <c r="T51" i="1"/>
  <c r="S51" i="1"/>
  <c r="J51" i="1"/>
  <c r="I51" i="1"/>
  <c r="H51" i="1"/>
  <c r="G51" i="1"/>
  <c r="F51" i="1"/>
  <c r="E51" i="1"/>
  <c r="M51" i="1" s="1"/>
  <c r="D51" i="1"/>
  <c r="C51" i="1"/>
  <c r="B51" i="1"/>
  <c r="DE50" i="1"/>
  <c r="DD50" i="1"/>
  <c r="DB50" i="1"/>
  <c r="DA50" i="1"/>
  <c r="CY50" i="1"/>
  <c r="CX50" i="1"/>
  <c r="CW50" i="1"/>
  <c r="CV50" i="1"/>
  <c r="CT50" i="1"/>
  <c r="CS50" i="1"/>
  <c r="CU50" i="1" s="1"/>
  <c r="CQ50" i="1"/>
  <c r="CP50" i="1"/>
  <c r="CO50" i="1"/>
  <c r="CN50" i="1"/>
  <c r="CL50" i="1"/>
  <c r="CK50" i="1"/>
  <c r="CI50" i="1"/>
  <c r="CH50" i="1"/>
  <c r="CG50" i="1"/>
  <c r="CF50" i="1"/>
  <c r="CD50" i="1"/>
  <c r="CC50" i="1"/>
  <c r="CA50" i="1"/>
  <c r="BZ50" i="1"/>
  <c r="BW50" i="1"/>
  <c r="BS50" i="1"/>
  <c r="BO50" i="1"/>
  <c r="BK50" i="1"/>
  <c r="BG50" i="1"/>
  <c r="BB50" i="1"/>
  <c r="BC50" i="1" s="1"/>
  <c r="X50" i="1"/>
  <c r="W50" i="1"/>
  <c r="V50" i="1"/>
  <c r="U50" i="1"/>
  <c r="T50" i="1"/>
  <c r="S50" i="1"/>
  <c r="J50" i="1"/>
  <c r="I50" i="1"/>
  <c r="H50" i="1"/>
  <c r="G50" i="1"/>
  <c r="F50" i="1"/>
  <c r="E50" i="1"/>
  <c r="M50" i="1" s="1"/>
  <c r="D50" i="1"/>
  <c r="C50" i="1"/>
  <c r="B50" i="1"/>
  <c r="DE49" i="1"/>
  <c r="DD49" i="1"/>
  <c r="DB49" i="1"/>
  <c r="DA49" i="1"/>
  <c r="CY49" i="1"/>
  <c r="CX49" i="1"/>
  <c r="CW49" i="1"/>
  <c r="CV49" i="1"/>
  <c r="CT49" i="1"/>
  <c r="CS49" i="1"/>
  <c r="CQ49" i="1"/>
  <c r="CP49" i="1"/>
  <c r="CR49" i="1" s="1"/>
  <c r="CO49" i="1"/>
  <c r="CN49" i="1"/>
  <c r="CL49" i="1"/>
  <c r="CK49" i="1"/>
  <c r="CI49" i="1"/>
  <c r="CH49" i="1"/>
  <c r="CG49" i="1"/>
  <c r="CF49" i="1"/>
  <c r="CD49" i="1"/>
  <c r="CC49" i="1"/>
  <c r="CA49" i="1"/>
  <c r="BZ49" i="1"/>
  <c r="BW49" i="1"/>
  <c r="BS49" i="1"/>
  <c r="BO49" i="1"/>
  <c r="BK49" i="1"/>
  <c r="BG49" i="1"/>
  <c r="X49" i="1"/>
  <c r="W49" i="1"/>
  <c r="V49" i="1"/>
  <c r="U49" i="1"/>
  <c r="T49" i="1"/>
  <c r="S49" i="1"/>
  <c r="J49" i="1"/>
  <c r="I49" i="1"/>
  <c r="H49" i="1"/>
  <c r="G49" i="1"/>
  <c r="F49" i="1"/>
  <c r="E49" i="1"/>
  <c r="D49" i="1"/>
  <c r="C49" i="1"/>
  <c r="B49" i="1"/>
  <c r="DE48" i="1"/>
  <c r="DD48" i="1"/>
  <c r="DB48" i="1"/>
  <c r="DA48" i="1"/>
  <c r="DC48" i="1" s="1"/>
  <c r="CY48" i="1"/>
  <c r="CX48" i="1"/>
  <c r="CW48" i="1"/>
  <c r="CV48" i="1"/>
  <c r="CT48" i="1"/>
  <c r="CS48" i="1"/>
  <c r="CQ48" i="1"/>
  <c r="CP48" i="1"/>
  <c r="CO48" i="1"/>
  <c r="CN48" i="1"/>
  <c r="CL48" i="1"/>
  <c r="CK48" i="1"/>
  <c r="CM48" i="1" s="1"/>
  <c r="CI48" i="1"/>
  <c r="CH48" i="1"/>
  <c r="CG48" i="1"/>
  <c r="CF48" i="1"/>
  <c r="CD48" i="1"/>
  <c r="CC48" i="1"/>
  <c r="CE48" i="1" s="1"/>
  <c r="CA48" i="1"/>
  <c r="BZ48" i="1"/>
  <c r="BW48" i="1"/>
  <c r="BS48" i="1"/>
  <c r="BO48" i="1"/>
  <c r="BK48" i="1"/>
  <c r="X48" i="1"/>
  <c r="W48" i="1"/>
  <c r="V48" i="1"/>
  <c r="U48" i="1"/>
  <c r="T48" i="1"/>
  <c r="S48" i="1"/>
  <c r="J48" i="1"/>
  <c r="I48" i="1"/>
  <c r="H48" i="1"/>
  <c r="G48" i="1"/>
  <c r="F48" i="1"/>
  <c r="E48" i="1"/>
  <c r="P48" i="1" s="1"/>
  <c r="D48" i="1"/>
  <c r="C48" i="1"/>
  <c r="B48" i="1"/>
  <c r="DE47" i="1"/>
  <c r="DD47" i="1"/>
  <c r="DB47" i="1"/>
  <c r="DA47" i="1"/>
  <c r="CY47" i="1"/>
  <c r="CX47" i="1"/>
  <c r="CW47" i="1"/>
  <c r="CV47" i="1"/>
  <c r="CT47" i="1"/>
  <c r="CS47" i="1"/>
  <c r="CU47" i="1" s="1"/>
  <c r="CQ47" i="1"/>
  <c r="CP47" i="1"/>
  <c r="CO47" i="1"/>
  <c r="CN47" i="1"/>
  <c r="CL47" i="1"/>
  <c r="CK47" i="1"/>
  <c r="CM47" i="1" s="1"/>
  <c r="CI47" i="1"/>
  <c r="CH47" i="1"/>
  <c r="CG47" i="1"/>
  <c r="CF47" i="1"/>
  <c r="CD47" i="1"/>
  <c r="CC47" i="1"/>
  <c r="CA47" i="1"/>
  <c r="BZ47" i="1"/>
  <c r="BW47" i="1"/>
  <c r="BS47" i="1"/>
  <c r="BO47" i="1"/>
  <c r="BK47" i="1"/>
  <c r="X47" i="1"/>
  <c r="W47" i="1"/>
  <c r="V47" i="1"/>
  <c r="U47" i="1"/>
  <c r="T47" i="1"/>
  <c r="S47" i="1"/>
  <c r="J47" i="1"/>
  <c r="I47" i="1"/>
  <c r="H47" i="1"/>
  <c r="G47" i="1"/>
  <c r="F47" i="1"/>
  <c r="E47" i="1"/>
  <c r="M47" i="1" s="1"/>
  <c r="D47" i="1"/>
  <c r="C47" i="1"/>
  <c r="B47" i="1"/>
  <c r="DE46" i="1"/>
  <c r="DD46" i="1"/>
  <c r="DB46" i="1"/>
  <c r="DA46" i="1"/>
  <c r="DC46" i="1" s="1"/>
  <c r="CY46" i="1"/>
  <c r="CX46" i="1"/>
  <c r="CW46" i="1"/>
  <c r="CV46" i="1"/>
  <c r="CT46" i="1"/>
  <c r="CS46" i="1"/>
  <c r="CQ46" i="1"/>
  <c r="CP46" i="1"/>
  <c r="CO46" i="1"/>
  <c r="CN46" i="1"/>
  <c r="CL46" i="1"/>
  <c r="CK46" i="1"/>
  <c r="CI46" i="1"/>
  <c r="CH46" i="1"/>
  <c r="CG46" i="1"/>
  <c r="CF46" i="1"/>
  <c r="CD46" i="1"/>
  <c r="CC46" i="1"/>
  <c r="CE46" i="1" s="1"/>
  <c r="CA46" i="1"/>
  <c r="BZ46" i="1"/>
  <c r="BW46" i="1"/>
  <c r="BS46" i="1"/>
  <c r="BO46" i="1"/>
  <c r="BK46" i="1"/>
  <c r="X46" i="1"/>
  <c r="W46" i="1"/>
  <c r="V46" i="1"/>
  <c r="U46" i="1"/>
  <c r="T46" i="1"/>
  <c r="S46" i="1"/>
  <c r="J46" i="1"/>
  <c r="I46" i="1"/>
  <c r="H46" i="1"/>
  <c r="G46" i="1"/>
  <c r="F46" i="1"/>
  <c r="E46" i="1"/>
  <c r="N46" i="1" s="1"/>
  <c r="D46" i="1"/>
  <c r="C46" i="1"/>
  <c r="B46" i="1"/>
  <c r="DE45" i="1"/>
  <c r="DD45" i="1"/>
  <c r="DB45" i="1"/>
  <c r="DA45" i="1"/>
  <c r="DC45" i="1" s="1"/>
  <c r="CY45" i="1"/>
  <c r="CX45" i="1"/>
  <c r="CW45" i="1"/>
  <c r="CV45" i="1"/>
  <c r="CT45" i="1"/>
  <c r="CS45" i="1"/>
  <c r="CQ45" i="1"/>
  <c r="CP45" i="1"/>
  <c r="CO45" i="1"/>
  <c r="CN45" i="1"/>
  <c r="CL45" i="1"/>
  <c r="CK45" i="1"/>
  <c r="CI45" i="1"/>
  <c r="CH45" i="1"/>
  <c r="CG45" i="1"/>
  <c r="CF45" i="1"/>
  <c r="CD45" i="1"/>
  <c r="CC45" i="1"/>
  <c r="CE45" i="1" s="1"/>
  <c r="CA45" i="1"/>
  <c r="BZ45" i="1"/>
  <c r="BS45" i="1"/>
  <c r="BO45" i="1"/>
  <c r="BK45" i="1"/>
  <c r="X45" i="1"/>
  <c r="W45" i="1"/>
  <c r="V45" i="1"/>
  <c r="U45" i="1"/>
  <c r="T45" i="1"/>
  <c r="S45" i="1"/>
  <c r="J45" i="1"/>
  <c r="I45" i="1"/>
  <c r="H45" i="1"/>
  <c r="G45" i="1"/>
  <c r="F45" i="1"/>
  <c r="E45" i="1"/>
  <c r="M45" i="1" s="1"/>
  <c r="D45" i="1"/>
  <c r="C45" i="1"/>
  <c r="B45" i="1"/>
  <c r="DE44" i="1"/>
  <c r="DD44" i="1"/>
  <c r="DB44" i="1"/>
  <c r="DA44" i="1"/>
  <c r="CY44" i="1"/>
  <c r="CX44" i="1"/>
  <c r="CZ44" i="1" s="1"/>
  <c r="CW44" i="1"/>
  <c r="CV44" i="1"/>
  <c r="CT44" i="1"/>
  <c r="CS44" i="1"/>
  <c r="CQ44" i="1"/>
  <c r="CP44" i="1"/>
  <c r="CO44" i="1"/>
  <c r="CN44" i="1"/>
  <c r="CL44" i="1"/>
  <c r="CK44" i="1"/>
  <c r="CI44" i="1"/>
  <c r="CH44" i="1"/>
  <c r="CG44" i="1"/>
  <c r="CF44" i="1"/>
  <c r="CD44" i="1"/>
  <c r="CC44" i="1"/>
  <c r="CA44" i="1"/>
  <c r="BZ44" i="1"/>
  <c r="CB44" i="1" s="1"/>
  <c r="BS44" i="1"/>
  <c r="BO44" i="1"/>
  <c r="BK44" i="1"/>
  <c r="X44" i="1"/>
  <c r="W44" i="1"/>
  <c r="V44" i="1"/>
  <c r="U44" i="1"/>
  <c r="T44" i="1"/>
  <c r="S44" i="1"/>
  <c r="J44" i="1"/>
  <c r="I44" i="1"/>
  <c r="H44" i="1"/>
  <c r="G44" i="1"/>
  <c r="F44" i="1"/>
  <c r="K44" i="1" s="1"/>
  <c r="E44" i="1"/>
  <c r="D44" i="1"/>
  <c r="C44" i="1"/>
  <c r="B44" i="1"/>
  <c r="DE43" i="1"/>
  <c r="DD43" i="1"/>
  <c r="DB43" i="1"/>
  <c r="DA43" i="1"/>
  <c r="CY43" i="1"/>
  <c r="CX43" i="1"/>
  <c r="CW43" i="1"/>
  <c r="CV43" i="1"/>
  <c r="CT43" i="1"/>
  <c r="CS43" i="1"/>
  <c r="CQ43" i="1"/>
  <c r="CP43" i="1"/>
  <c r="CO43" i="1"/>
  <c r="CN43" i="1"/>
  <c r="CL43" i="1"/>
  <c r="CK43" i="1"/>
  <c r="CI43" i="1"/>
  <c r="CH43" i="1"/>
  <c r="CG43" i="1"/>
  <c r="CF43" i="1"/>
  <c r="CD43" i="1"/>
  <c r="CC43" i="1"/>
  <c r="CA43" i="1"/>
  <c r="BZ43" i="1"/>
  <c r="BW43" i="1"/>
  <c r="BS43" i="1"/>
  <c r="BO43" i="1"/>
  <c r="BK43" i="1"/>
  <c r="BG43" i="1"/>
  <c r="X43" i="1"/>
  <c r="W43" i="1"/>
  <c r="V43" i="1"/>
  <c r="U43" i="1"/>
  <c r="T43" i="1"/>
  <c r="S43" i="1"/>
  <c r="J43" i="1"/>
  <c r="I43" i="1"/>
  <c r="H43" i="1"/>
  <c r="G43" i="1"/>
  <c r="F43" i="1"/>
  <c r="E43" i="1"/>
  <c r="M43" i="1" s="1"/>
  <c r="D43" i="1"/>
  <c r="C43" i="1"/>
  <c r="B43" i="1"/>
  <c r="DE42" i="1"/>
  <c r="DD42" i="1"/>
  <c r="DB42" i="1"/>
  <c r="DA42" i="1"/>
  <c r="CY42" i="1"/>
  <c r="CX42" i="1"/>
  <c r="CZ42" i="1" s="1"/>
  <c r="CW42" i="1"/>
  <c r="CV42" i="1"/>
  <c r="CT42" i="1"/>
  <c r="CS42" i="1"/>
  <c r="CQ42" i="1"/>
  <c r="CP42" i="1"/>
  <c r="CR42" i="1" s="1"/>
  <c r="CO42" i="1"/>
  <c r="CN42" i="1"/>
  <c r="CL42" i="1"/>
  <c r="CK42" i="1"/>
  <c r="CI42" i="1"/>
  <c r="CH42" i="1"/>
  <c r="CG42" i="1"/>
  <c r="CF42" i="1"/>
  <c r="CD42" i="1"/>
  <c r="CC42" i="1"/>
  <c r="CA42" i="1"/>
  <c r="BZ42" i="1"/>
  <c r="CB42" i="1" s="1"/>
  <c r="BO42" i="1"/>
  <c r="BG42" i="1"/>
  <c r="X42" i="1"/>
  <c r="W42" i="1"/>
  <c r="V42" i="1"/>
  <c r="U42" i="1"/>
  <c r="T42" i="1"/>
  <c r="S42" i="1"/>
  <c r="J42" i="1"/>
  <c r="I42" i="1"/>
  <c r="H42" i="1"/>
  <c r="G42" i="1"/>
  <c r="F42" i="1"/>
  <c r="E42" i="1"/>
  <c r="M42" i="1" s="1"/>
  <c r="D42" i="1"/>
  <c r="C42" i="1"/>
  <c r="B42" i="1"/>
  <c r="DE41" i="1"/>
  <c r="DD41" i="1"/>
  <c r="DB41" i="1"/>
  <c r="DA41" i="1"/>
  <c r="CY41" i="1"/>
  <c r="CX41" i="1"/>
  <c r="CW41" i="1"/>
  <c r="CV41" i="1"/>
  <c r="CT41" i="1"/>
  <c r="CS41" i="1"/>
  <c r="CQ41" i="1"/>
  <c r="CP41" i="1"/>
  <c r="CO41" i="1"/>
  <c r="CN41" i="1"/>
  <c r="CL41" i="1"/>
  <c r="CK41" i="1"/>
  <c r="CI41" i="1"/>
  <c r="CH41" i="1"/>
  <c r="CG41" i="1"/>
  <c r="CF41" i="1"/>
  <c r="CD41" i="1"/>
  <c r="CC41" i="1"/>
  <c r="CA41" i="1"/>
  <c r="BZ41" i="1"/>
  <c r="BG41" i="1"/>
  <c r="X41" i="1"/>
  <c r="W41" i="1"/>
  <c r="V41" i="1"/>
  <c r="U41" i="1"/>
  <c r="T41" i="1"/>
  <c r="S41" i="1"/>
  <c r="J41" i="1"/>
  <c r="I41" i="1"/>
  <c r="H41" i="1"/>
  <c r="G41" i="1"/>
  <c r="F41" i="1"/>
  <c r="E41" i="1"/>
  <c r="M41" i="1" s="1"/>
  <c r="D41" i="1"/>
  <c r="C41" i="1"/>
  <c r="B41" i="1"/>
  <c r="DE40" i="1"/>
  <c r="DD40" i="1"/>
  <c r="DB40" i="1"/>
  <c r="DA40" i="1"/>
  <c r="DC40" i="1" s="1"/>
  <c r="CY40" i="1"/>
  <c r="CX40" i="1"/>
  <c r="CW40" i="1"/>
  <c r="CV40" i="1"/>
  <c r="CT40" i="1"/>
  <c r="CS40" i="1"/>
  <c r="CQ40" i="1"/>
  <c r="CP40" i="1"/>
  <c r="CO40" i="1"/>
  <c r="CN40" i="1"/>
  <c r="CL40" i="1"/>
  <c r="CK40" i="1"/>
  <c r="CI40" i="1"/>
  <c r="CH40" i="1"/>
  <c r="CG40" i="1"/>
  <c r="CF40" i="1"/>
  <c r="CD40" i="1"/>
  <c r="CC40" i="1"/>
  <c r="CE40" i="1" s="1"/>
  <c r="CA40" i="1"/>
  <c r="BZ40" i="1"/>
  <c r="BW40" i="1"/>
  <c r="BS40" i="1"/>
  <c r="BO40" i="1"/>
  <c r="BK40" i="1"/>
  <c r="BG40" i="1"/>
  <c r="X40" i="1"/>
  <c r="W40" i="1"/>
  <c r="V40" i="1"/>
  <c r="U40" i="1"/>
  <c r="T40" i="1"/>
  <c r="S40" i="1"/>
  <c r="J40" i="1"/>
  <c r="I40" i="1"/>
  <c r="H40" i="1"/>
  <c r="G40" i="1"/>
  <c r="F40" i="1"/>
  <c r="E40" i="1"/>
  <c r="M40" i="1" s="1"/>
  <c r="D40" i="1"/>
  <c r="C40" i="1"/>
  <c r="B40" i="1"/>
  <c r="DE39" i="1"/>
  <c r="DD39" i="1"/>
  <c r="DB39" i="1"/>
  <c r="DA39" i="1"/>
  <c r="CY39" i="1"/>
  <c r="CX39" i="1"/>
  <c r="CW39" i="1"/>
  <c r="CV39" i="1"/>
  <c r="CT39" i="1"/>
  <c r="CS39" i="1"/>
  <c r="CQ39" i="1"/>
  <c r="CP39" i="1"/>
  <c r="CR39" i="1" s="1"/>
  <c r="CO39" i="1"/>
  <c r="CN39" i="1"/>
  <c r="CL39" i="1"/>
  <c r="CK39" i="1"/>
  <c r="CI39" i="1"/>
  <c r="CH39" i="1"/>
  <c r="CG39" i="1"/>
  <c r="CF39" i="1"/>
  <c r="CD39" i="1"/>
  <c r="CC39" i="1"/>
  <c r="CA39" i="1"/>
  <c r="BZ39" i="1"/>
  <c r="X39" i="1"/>
  <c r="W39" i="1"/>
  <c r="V39" i="1"/>
  <c r="U39" i="1"/>
  <c r="T39" i="1"/>
  <c r="S39" i="1"/>
  <c r="J39" i="1"/>
  <c r="I39" i="1"/>
  <c r="H39" i="1"/>
  <c r="G39" i="1"/>
  <c r="F39" i="1"/>
  <c r="E39" i="1"/>
  <c r="M39" i="1" s="1"/>
  <c r="D39" i="1"/>
  <c r="C39" i="1"/>
  <c r="B39" i="1"/>
  <c r="DE38" i="1"/>
  <c r="DD38" i="1"/>
  <c r="DB38" i="1"/>
  <c r="DA38" i="1"/>
  <c r="CY38" i="1"/>
  <c r="CX38" i="1"/>
  <c r="CW38" i="1"/>
  <c r="CV38" i="1"/>
  <c r="CT38" i="1"/>
  <c r="CS38" i="1"/>
  <c r="CQ38" i="1"/>
  <c r="CP38" i="1"/>
  <c r="CR38" i="1" s="1"/>
  <c r="CO38" i="1"/>
  <c r="CN38" i="1"/>
  <c r="CL38" i="1"/>
  <c r="CK38" i="1"/>
  <c r="CI38" i="1"/>
  <c r="CH38" i="1"/>
  <c r="CG38" i="1"/>
  <c r="CF38" i="1"/>
  <c r="CD38" i="1"/>
  <c r="CC38" i="1"/>
  <c r="CA38" i="1"/>
  <c r="BZ38" i="1"/>
  <c r="BO38" i="1"/>
  <c r="BG38" i="1"/>
  <c r="X38" i="1"/>
  <c r="W38" i="1"/>
  <c r="V38" i="1"/>
  <c r="U38" i="1"/>
  <c r="T38" i="1"/>
  <c r="S38" i="1"/>
  <c r="J38" i="1"/>
  <c r="I38" i="1"/>
  <c r="H38" i="1"/>
  <c r="G38" i="1"/>
  <c r="F38" i="1"/>
  <c r="E38" i="1"/>
  <c r="D38" i="1"/>
  <c r="C38" i="1"/>
  <c r="B38" i="1"/>
  <c r="DE37" i="1"/>
  <c r="DD37" i="1"/>
  <c r="DB37" i="1"/>
  <c r="DA37" i="1"/>
  <c r="CY37" i="1"/>
  <c r="CX37" i="1"/>
  <c r="CW37" i="1"/>
  <c r="CV37" i="1"/>
  <c r="CT37" i="1"/>
  <c r="CS37" i="1"/>
  <c r="CQ37" i="1"/>
  <c r="CP37" i="1"/>
  <c r="CO37" i="1"/>
  <c r="CN37" i="1"/>
  <c r="CL37" i="1"/>
  <c r="CK37" i="1"/>
  <c r="CI37" i="1"/>
  <c r="CH37" i="1"/>
  <c r="CJ37" i="1" s="1"/>
  <c r="CG37" i="1"/>
  <c r="CF37" i="1"/>
  <c r="CD37" i="1"/>
  <c r="CC37" i="1"/>
  <c r="CA37" i="1"/>
  <c r="BZ37" i="1"/>
  <c r="BS37" i="1"/>
  <c r="BO37" i="1"/>
  <c r="BK37" i="1"/>
  <c r="BG37" i="1"/>
  <c r="X37" i="1"/>
  <c r="W37" i="1"/>
  <c r="V37" i="1"/>
  <c r="U37" i="1"/>
  <c r="T37" i="1"/>
  <c r="S37" i="1"/>
  <c r="J37" i="1"/>
  <c r="I37" i="1"/>
  <c r="H37" i="1"/>
  <c r="G37" i="1"/>
  <c r="F37" i="1"/>
  <c r="E37" i="1"/>
  <c r="M37" i="1" s="1"/>
  <c r="D37" i="1"/>
  <c r="C37" i="1"/>
  <c r="B37" i="1"/>
  <c r="DE36" i="1"/>
  <c r="DD36" i="1"/>
  <c r="DB36" i="1"/>
  <c r="DA36" i="1"/>
  <c r="CY36" i="1"/>
  <c r="CX36" i="1"/>
  <c r="CW36" i="1"/>
  <c r="CV36" i="1"/>
  <c r="CT36" i="1"/>
  <c r="CS36" i="1"/>
  <c r="CQ36" i="1"/>
  <c r="CP36" i="1"/>
  <c r="CR36" i="1" s="1"/>
  <c r="CO36" i="1"/>
  <c r="CN36" i="1"/>
  <c r="CL36" i="1"/>
  <c r="CK36" i="1"/>
  <c r="CI36" i="1"/>
  <c r="CH36" i="1"/>
  <c r="CG36" i="1"/>
  <c r="CF36" i="1"/>
  <c r="CD36" i="1"/>
  <c r="CC36" i="1"/>
  <c r="CA36" i="1"/>
  <c r="BZ36" i="1"/>
  <c r="BS36" i="1"/>
  <c r="BO36" i="1"/>
  <c r="BK36" i="1"/>
  <c r="X36" i="1"/>
  <c r="W36" i="1"/>
  <c r="V36" i="1"/>
  <c r="U36" i="1"/>
  <c r="T36" i="1"/>
  <c r="S36" i="1"/>
  <c r="J36" i="1"/>
  <c r="I36" i="1"/>
  <c r="H36" i="1"/>
  <c r="G36" i="1"/>
  <c r="F36" i="1"/>
  <c r="E36" i="1"/>
  <c r="M36" i="1" s="1"/>
  <c r="D36" i="1"/>
  <c r="C36" i="1"/>
  <c r="B36" i="1"/>
  <c r="DE35" i="1"/>
  <c r="DD35" i="1"/>
  <c r="DB35" i="1"/>
  <c r="DA35" i="1"/>
  <c r="CY35" i="1"/>
  <c r="CX35" i="1"/>
  <c r="CW35" i="1"/>
  <c r="CV35" i="1"/>
  <c r="CT35" i="1"/>
  <c r="CS35" i="1"/>
  <c r="CU35" i="1" s="1"/>
  <c r="CQ35" i="1"/>
  <c r="CP35" i="1"/>
  <c r="CO35" i="1"/>
  <c r="CN35" i="1"/>
  <c r="CL35" i="1"/>
  <c r="CK35" i="1"/>
  <c r="CI35" i="1"/>
  <c r="CH35" i="1"/>
  <c r="CG35" i="1"/>
  <c r="CF35" i="1"/>
  <c r="CD35" i="1"/>
  <c r="CC35" i="1"/>
  <c r="CA35" i="1"/>
  <c r="BZ35" i="1"/>
  <c r="BS35" i="1"/>
  <c r="BO35" i="1"/>
  <c r="BK35" i="1"/>
  <c r="BG35" i="1"/>
  <c r="X35" i="1"/>
  <c r="W35" i="1"/>
  <c r="V35" i="1"/>
  <c r="U35" i="1"/>
  <c r="T35" i="1"/>
  <c r="S35" i="1"/>
  <c r="J35" i="1"/>
  <c r="I35" i="1"/>
  <c r="H35" i="1"/>
  <c r="G35" i="1"/>
  <c r="F35" i="1"/>
  <c r="E35" i="1"/>
  <c r="M35" i="1" s="1"/>
  <c r="D35" i="1"/>
  <c r="C35" i="1"/>
  <c r="B35" i="1"/>
  <c r="DE34" i="1"/>
  <c r="DD34" i="1"/>
  <c r="DB34" i="1"/>
  <c r="DA34" i="1"/>
  <c r="DC34" i="1" s="1"/>
  <c r="CY34" i="1"/>
  <c r="CX34" i="1"/>
  <c r="CW34" i="1"/>
  <c r="CV34" i="1"/>
  <c r="CT34" i="1"/>
  <c r="CS34" i="1"/>
  <c r="CQ34" i="1"/>
  <c r="CP34" i="1"/>
  <c r="CO34" i="1"/>
  <c r="CN34" i="1"/>
  <c r="CL34" i="1"/>
  <c r="CK34" i="1"/>
  <c r="CI34" i="1"/>
  <c r="CH34" i="1"/>
  <c r="CG34" i="1"/>
  <c r="CF34" i="1"/>
  <c r="CD34" i="1"/>
  <c r="CC34" i="1"/>
  <c r="CE34" i="1" s="1"/>
  <c r="CA34" i="1"/>
  <c r="BZ34" i="1"/>
  <c r="BS34" i="1"/>
  <c r="BO34" i="1"/>
  <c r="BK34" i="1"/>
  <c r="X34" i="1"/>
  <c r="W34" i="1"/>
  <c r="V34" i="1"/>
  <c r="U34" i="1"/>
  <c r="T34" i="1"/>
  <c r="S34" i="1"/>
  <c r="J34" i="1"/>
  <c r="I34" i="1"/>
  <c r="H34" i="1"/>
  <c r="G34" i="1"/>
  <c r="F34" i="1"/>
  <c r="E34" i="1"/>
  <c r="M34" i="1" s="1"/>
  <c r="D34" i="1"/>
  <c r="C34" i="1"/>
  <c r="B34" i="1"/>
  <c r="DE33" i="1"/>
  <c r="DD33" i="1"/>
  <c r="DB33" i="1"/>
  <c r="DA33" i="1"/>
  <c r="CY33" i="1"/>
  <c r="CX33" i="1"/>
  <c r="CZ33" i="1" s="1"/>
  <c r="CW33" i="1"/>
  <c r="CV33" i="1"/>
  <c r="CT33" i="1"/>
  <c r="CS33" i="1"/>
  <c r="CQ33" i="1"/>
  <c r="CP33" i="1"/>
  <c r="CO33" i="1"/>
  <c r="CN33" i="1"/>
  <c r="CL33" i="1"/>
  <c r="CK33" i="1"/>
  <c r="CI33" i="1"/>
  <c r="CH33" i="1"/>
  <c r="CG33" i="1"/>
  <c r="CF33" i="1"/>
  <c r="CD33" i="1"/>
  <c r="CC33" i="1"/>
  <c r="CA33" i="1"/>
  <c r="BZ33" i="1"/>
  <c r="CB33" i="1" s="1"/>
  <c r="BS33" i="1"/>
  <c r="BO33" i="1"/>
  <c r="BK33" i="1"/>
  <c r="BG33" i="1"/>
  <c r="X33" i="1"/>
  <c r="W33" i="1"/>
  <c r="V33" i="1"/>
  <c r="U33" i="1"/>
  <c r="T33" i="1"/>
  <c r="S33" i="1"/>
  <c r="J33" i="1"/>
  <c r="I33" i="1"/>
  <c r="H33" i="1"/>
  <c r="G33" i="1"/>
  <c r="F33" i="1"/>
  <c r="E33" i="1"/>
  <c r="D33" i="1"/>
  <c r="C33" i="1"/>
  <c r="B33" i="1"/>
  <c r="DE32" i="1"/>
  <c r="DD32" i="1"/>
  <c r="DB32" i="1"/>
  <c r="DA32" i="1"/>
  <c r="CY32" i="1"/>
  <c r="CX32" i="1"/>
  <c r="CW32" i="1"/>
  <c r="CV32" i="1"/>
  <c r="CT32" i="1"/>
  <c r="CS32" i="1"/>
  <c r="CQ32" i="1"/>
  <c r="CP32" i="1"/>
  <c r="CO32" i="1"/>
  <c r="CN32" i="1"/>
  <c r="CL32" i="1"/>
  <c r="CK32" i="1"/>
  <c r="CI32" i="1"/>
  <c r="CH32" i="1"/>
  <c r="CJ32" i="1" s="1"/>
  <c r="CG32" i="1"/>
  <c r="CF32" i="1"/>
  <c r="CD32" i="1"/>
  <c r="CC32" i="1"/>
  <c r="CA32" i="1"/>
  <c r="BZ32" i="1"/>
  <c r="BS32" i="1"/>
  <c r="BO32" i="1"/>
  <c r="BK32" i="1"/>
  <c r="BG32" i="1"/>
  <c r="X32" i="1"/>
  <c r="W32" i="1"/>
  <c r="V32" i="1"/>
  <c r="U32" i="1"/>
  <c r="T32" i="1"/>
  <c r="S32" i="1"/>
  <c r="J32" i="1"/>
  <c r="I32" i="1"/>
  <c r="H32" i="1"/>
  <c r="G32" i="1"/>
  <c r="F32" i="1"/>
  <c r="E32" i="1"/>
  <c r="M32" i="1" s="1"/>
  <c r="D32" i="1"/>
  <c r="C32" i="1"/>
  <c r="B32" i="1"/>
  <c r="DE31" i="1"/>
  <c r="DD31" i="1"/>
  <c r="DB31" i="1"/>
  <c r="DA31" i="1"/>
  <c r="CY31" i="1"/>
  <c r="CX31" i="1"/>
  <c r="CW31" i="1"/>
  <c r="CV31" i="1"/>
  <c r="CT31" i="1"/>
  <c r="CS31" i="1"/>
  <c r="CQ31" i="1"/>
  <c r="CP31" i="1"/>
  <c r="CR31" i="1" s="1"/>
  <c r="CO31" i="1"/>
  <c r="CN31" i="1"/>
  <c r="CL31" i="1"/>
  <c r="CK31" i="1"/>
  <c r="CI31" i="1"/>
  <c r="CH31" i="1"/>
  <c r="CG31" i="1"/>
  <c r="CF31" i="1"/>
  <c r="CD31" i="1"/>
  <c r="CC31" i="1"/>
  <c r="CA31" i="1"/>
  <c r="BZ31" i="1"/>
  <c r="BW31" i="1"/>
  <c r="BS31" i="1"/>
  <c r="BO31" i="1"/>
  <c r="BK31" i="1"/>
  <c r="BG31" i="1"/>
  <c r="X31" i="1"/>
  <c r="W31" i="1"/>
  <c r="V31" i="1"/>
  <c r="U31" i="1"/>
  <c r="T31" i="1"/>
  <c r="S31" i="1"/>
  <c r="J31" i="1"/>
  <c r="I31" i="1"/>
  <c r="H31" i="1"/>
  <c r="G31" i="1"/>
  <c r="F31" i="1"/>
  <c r="K31" i="1" s="1"/>
  <c r="E31" i="1"/>
  <c r="D31" i="1"/>
  <c r="C31" i="1"/>
  <c r="B31" i="1"/>
  <c r="DE30" i="1"/>
  <c r="DD30" i="1"/>
  <c r="DB30" i="1"/>
  <c r="DA30" i="1"/>
  <c r="CY30" i="1"/>
  <c r="CX30" i="1"/>
  <c r="CW30" i="1"/>
  <c r="CV30" i="1"/>
  <c r="CT30" i="1"/>
  <c r="CS30" i="1"/>
  <c r="CQ30" i="1"/>
  <c r="CP30" i="1"/>
  <c r="CO30" i="1"/>
  <c r="CN30" i="1"/>
  <c r="CL30" i="1"/>
  <c r="CK30" i="1"/>
  <c r="CM30" i="1" s="1"/>
  <c r="CI30" i="1"/>
  <c r="CH30" i="1"/>
  <c r="CG30" i="1"/>
  <c r="CF30" i="1"/>
  <c r="CD30" i="1"/>
  <c r="CC30" i="1"/>
  <c r="CA30" i="1"/>
  <c r="BZ30" i="1"/>
  <c r="BW30" i="1"/>
  <c r="BS30" i="1"/>
  <c r="BO30" i="1"/>
  <c r="BK30" i="1"/>
  <c r="BG30" i="1"/>
  <c r="X30" i="1"/>
  <c r="W30" i="1"/>
  <c r="V30" i="1"/>
  <c r="U30" i="1"/>
  <c r="T30" i="1"/>
  <c r="S30" i="1"/>
  <c r="J30" i="1"/>
  <c r="I30" i="1"/>
  <c r="H30" i="1"/>
  <c r="G30" i="1"/>
  <c r="F30" i="1"/>
  <c r="E30" i="1"/>
  <c r="M30" i="1" s="1"/>
  <c r="D30" i="1"/>
  <c r="C30" i="1"/>
  <c r="B30" i="1"/>
  <c r="DE29" i="1"/>
  <c r="DD29" i="1"/>
  <c r="DB29" i="1"/>
  <c r="DA29" i="1"/>
  <c r="CY29" i="1"/>
  <c r="CX29" i="1"/>
  <c r="CZ29" i="1" s="1"/>
  <c r="CW29" i="1"/>
  <c r="CV29" i="1"/>
  <c r="CT29" i="1"/>
  <c r="CS29" i="1"/>
  <c r="CQ29" i="1"/>
  <c r="CP29" i="1"/>
  <c r="CO29" i="1"/>
  <c r="CN29" i="1"/>
  <c r="CL29" i="1"/>
  <c r="CK29" i="1"/>
  <c r="CI29" i="1"/>
  <c r="CH29" i="1"/>
  <c r="CG29" i="1"/>
  <c r="CF29" i="1"/>
  <c r="CD29" i="1"/>
  <c r="CC29" i="1"/>
  <c r="CA29" i="1"/>
  <c r="BZ29" i="1"/>
  <c r="CB29" i="1" s="1"/>
  <c r="BS29" i="1"/>
  <c r="BO29" i="1"/>
  <c r="BK29" i="1"/>
  <c r="BG29" i="1"/>
  <c r="X29" i="1"/>
  <c r="W29" i="1"/>
  <c r="V29" i="1"/>
  <c r="U29" i="1"/>
  <c r="T29" i="1"/>
  <c r="S29" i="1"/>
  <c r="J29" i="1"/>
  <c r="I29" i="1"/>
  <c r="H29" i="1"/>
  <c r="G29" i="1"/>
  <c r="F29" i="1"/>
  <c r="E29" i="1"/>
  <c r="D29" i="1"/>
  <c r="C29" i="1"/>
  <c r="B29" i="1"/>
  <c r="DE28" i="1"/>
  <c r="DD28" i="1"/>
  <c r="DB28" i="1"/>
  <c r="DA28" i="1"/>
  <c r="CY28" i="1"/>
  <c r="CX28" i="1"/>
  <c r="CW28" i="1"/>
  <c r="CV28" i="1"/>
  <c r="CT28" i="1"/>
  <c r="CS28" i="1"/>
  <c r="CQ28" i="1"/>
  <c r="CP28" i="1"/>
  <c r="CO28" i="1"/>
  <c r="CN28" i="1"/>
  <c r="CL28" i="1"/>
  <c r="CK28" i="1"/>
  <c r="CI28" i="1"/>
  <c r="CH28" i="1"/>
  <c r="CJ28" i="1" s="1"/>
  <c r="CG28" i="1"/>
  <c r="CF28" i="1"/>
  <c r="CD28" i="1"/>
  <c r="CC28" i="1"/>
  <c r="CA28" i="1"/>
  <c r="BZ28" i="1"/>
  <c r="BW28" i="1"/>
  <c r="BS28" i="1"/>
  <c r="BO28" i="1"/>
  <c r="BK28" i="1"/>
  <c r="BG28" i="1"/>
  <c r="X28" i="1"/>
  <c r="W28" i="1"/>
  <c r="V28" i="1"/>
  <c r="U28" i="1"/>
  <c r="T28" i="1"/>
  <c r="S28" i="1"/>
  <c r="J28" i="1"/>
  <c r="I28" i="1"/>
  <c r="H28" i="1"/>
  <c r="G28" i="1"/>
  <c r="F28" i="1"/>
  <c r="E28" i="1"/>
  <c r="M28" i="1" s="1"/>
  <c r="D28" i="1"/>
  <c r="C28" i="1"/>
  <c r="B28" i="1"/>
  <c r="DE27" i="1"/>
  <c r="DD27" i="1"/>
  <c r="DB27" i="1"/>
  <c r="DA27" i="1"/>
  <c r="DC27" i="1" s="1"/>
  <c r="CY27" i="1"/>
  <c r="CX27" i="1"/>
  <c r="CW27" i="1"/>
  <c r="CV27" i="1"/>
  <c r="CT27" i="1"/>
  <c r="CS27" i="1"/>
  <c r="CQ27" i="1"/>
  <c r="CP27" i="1"/>
  <c r="CO27" i="1"/>
  <c r="CN27" i="1"/>
  <c r="CL27" i="1"/>
  <c r="CK27" i="1"/>
  <c r="CI27" i="1"/>
  <c r="CH27" i="1"/>
  <c r="CG27" i="1"/>
  <c r="CF27" i="1"/>
  <c r="CD27" i="1"/>
  <c r="CC27" i="1"/>
  <c r="CE27" i="1" s="1"/>
  <c r="CA27" i="1"/>
  <c r="BZ27" i="1"/>
  <c r="BS27" i="1"/>
  <c r="BO27" i="1"/>
  <c r="BK27" i="1"/>
  <c r="X27" i="1"/>
  <c r="W27" i="1"/>
  <c r="V27" i="1"/>
  <c r="U27" i="1"/>
  <c r="T27" i="1"/>
  <c r="S27" i="1"/>
  <c r="J27" i="1"/>
  <c r="I27" i="1"/>
  <c r="H27" i="1"/>
  <c r="G27" i="1"/>
  <c r="F27" i="1"/>
  <c r="K27" i="1" s="1"/>
  <c r="E27" i="1"/>
  <c r="M27" i="1" s="1"/>
  <c r="D27" i="1"/>
  <c r="C27" i="1"/>
  <c r="B27" i="1"/>
  <c r="DE26" i="1"/>
  <c r="DD26" i="1"/>
  <c r="DB26" i="1"/>
  <c r="DA26" i="1"/>
  <c r="CY26" i="1"/>
  <c r="CX26" i="1"/>
  <c r="CW26" i="1"/>
  <c r="CV26" i="1"/>
  <c r="CT26" i="1"/>
  <c r="CS26" i="1"/>
  <c r="CQ26" i="1"/>
  <c r="CP26" i="1"/>
  <c r="CO26" i="1"/>
  <c r="CN26" i="1"/>
  <c r="CL26" i="1"/>
  <c r="CK26" i="1"/>
  <c r="CI26" i="1"/>
  <c r="CH26" i="1"/>
  <c r="CG26" i="1"/>
  <c r="CF26" i="1"/>
  <c r="CD26" i="1"/>
  <c r="CC26" i="1"/>
  <c r="CA26" i="1"/>
  <c r="BZ26" i="1"/>
  <c r="BW26" i="1"/>
  <c r="BS26" i="1"/>
  <c r="BO26" i="1"/>
  <c r="BK26" i="1"/>
  <c r="BG26" i="1"/>
  <c r="X26" i="1"/>
  <c r="W26" i="1"/>
  <c r="V26" i="1"/>
  <c r="U26" i="1"/>
  <c r="T26" i="1"/>
  <c r="S26" i="1"/>
  <c r="J26" i="1"/>
  <c r="I26" i="1"/>
  <c r="H26" i="1"/>
  <c r="G26" i="1"/>
  <c r="F26" i="1"/>
  <c r="E26" i="1"/>
  <c r="M26" i="1" s="1"/>
  <c r="D26" i="1"/>
  <c r="C26" i="1"/>
  <c r="B26" i="1"/>
  <c r="DE25" i="1"/>
  <c r="DD25" i="1"/>
  <c r="DB25" i="1"/>
  <c r="DA25" i="1"/>
  <c r="CY25" i="1"/>
  <c r="CX25" i="1"/>
  <c r="CW25" i="1"/>
  <c r="CV25" i="1"/>
  <c r="CT25" i="1"/>
  <c r="CS25" i="1"/>
  <c r="CQ25" i="1"/>
  <c r="CP25" i="1"/>
  <c r="CO25" i="1"/>
  <c r="CN25" i="1"/>
  <c r="CL25" i="1"/>
  <c r="CK25" i="1"/>
  <c r="CI25" i="1"/>
  <c r="CH25" i="1"/>
  <c r="CG25" i="1"/>
  <c r="CF25" i="1"/>
  <c r="CD25" i="1"/>
  <c r="CC25" i="1"/>
  <c r="CA25" i="1"/>
  <c r="BZ25" i="1"/>
  <c r="BS25" i="1"/>
  <c r="BO25" i="1"/>
  <c r="BK25" i="1"/>
  <c r="BG25" i="1"/>
  <c r="X25" i="1"/>
  <c r="W25" i="1"/>
  <c r="V25" i="1"/>
  <c r="U25" i="1"/>
  <c r="T25" i="1"/>
  <c r="S25" i="1"/>
  <c r="J25" i="1"/>
  <c r="I25" i="1"/>
  <c r="H25" i="1"/>
  <c r="G25" i="1"/>
  <c r="F25" i="1"/>
  <c r="E25" i="1"/>
  <c r="M25" i="1" s="1"/>
  <c r="D25" i="1"/>
  <c r="C25" i="1"/>
  <c r="B25" i="1"/>
  <c r="DE24" i="1"/>
  <c r="DD24" i="1"/>
  <c r="DB24" i="1"/>
  <c r="DA24" i="1"/>
  <c r="DC24" i="1" s="1"/>
  <c r="CY24" i="1"/>
  <c r="CX24" i="1"/>
  <c r="CW24" i="1"/>
  <c r="CV24" i="1"/>
  <c r="CT24" i="1"/>
  <c r="CS24" i="1"/>
  <c r="CQ24" i="1"/>
  <c r="CP24" i="1"/>
  <c r="CO24" i="1"/>
  <c r="CN24" i="1"/>
  <c r="CL24" i="1"/>
  <c r="CK24" i="1"/>
  <c r="CI24" i="1"/>
  <c r="CH24" i="1"/>
  <c r="CG24" i="1"/>
  <c r="CF24" i="1"/>
  <c r="CD24" i="1"/>
  <c r="CC24" i="1"/>
  <c r="CE24" i="1" s="1"/>
  <c r="CA24" i="1"/>
  <c r="BZ24" i="1"/>
  <c r="BS24" i="1"/>
  <c r="BO24" i="1"/>
  <c r="BK24" i="1"/>
  <c r="X24" i="1"/>
  <c r="W24" i="1"/>
  <c r="V24" i="1"/>
  <c r="U24" i="1"/>
  <c r="T24" i="1"/>
  <c r="S24" i="1"/>
  <c r="J24" i="1"/>
  <c r="I24" i="1"/>
  <c r="H24" i="1"/>
  <c r="G24" i="1"/>
  <c r="F24" i="1"/>
  <c r="E24" i="1"/>
  <c r="M24" i="1" s="1"/>
  <c r="D24" i="1"/>
  <c r="C24" i="1"/>
  <c r="B24" i="1"/>
  <c r="DE23" i="1"/>
  <c r="DD23" i="1"/>
  <c r="DB23" i="1"/>
  <c r="DA23" i="1"/>
  <c r="CY23" i="1"/>
  <c r="CX23" i="1"/>
  <c r="CW23" i="1"/>
  <c r="CV23" i="1"/>
  <c r="CT23" i="1"/>
  <c r="CS23" i="1"/>
  <c r="CQ23" i="1"/>
  <c r="CP23" i="1"/>
  <c r="CR23" i="1" s="1"/>
  <c r="CO23" i="1"/>
  <c r="CN23" i="1"/>
  <c r="CL23" i="1"/>
  <c r="CK23" i="1"/>
  <c r="CI23" i="1"/>
  <c r="CH23" i="1"/>
  <c r="CG23" i="1"/>
  <c r="CF23" i="1"/>
  <c r="CD23" i="1"/>
  <c r="CC23" i="1"/>
  <c r="CA23" i="1"/>
  <c r="BZ23" i="1"/>
  <c r="BW23" i="1"/>
  <c r="BS23" i="1"/>
  <c r="BO23" i="1"/>
  <c r="BK23" i="1"/>
  <c r="BG23" i="1"/>
  <c r="X23" i="1"/>
  <c r="W23" i="1"/>
  <c r="V23" i="1"/>
  <c r="U23" i="1"/>
  <c r="T23" i="1"/>
  <c r="S23" i="1"/>
  <c r="J23" i="1"/>
  <c r="I23" i="1"/>
  <c r="H23" i="1"/>
  <c r="G23" i="1"/>
  <c r="F23" i="1"/>
  <c r="E23" i="1"/>
  <c r="D23" i="1"/>
  <c r="C23" i="1"/>
  <c r="B23" i="1"/>
  <c r="DE22" i="1"/>
  <c r="DD22" i="1"/>
  <c r="DB22" i="1"/>
  <c r="DA22" i="1"/>
  <c r="DC22" i="1" s="1"/>
  <c r="CY22" i="1"/>
  <c r="CX22" i="1"/>
  <c r="CW22" i="1"/>
  <c r="CV22" i="1"/>
  <c r="CT22" i="1"/>
  <c r="CS22" i="1"/>
  <c r="CU22" i="1" s="1"/>
  <c r="CQ22" i="1"/>
  <c r="CP22" i="1"/>
  <c r="CO22" i="1"/>
  <c r="CN22" i="1"/>
  <c r="CL22" i="1"/>
  <c r="CK22" i="1"/>
  <c r="CI22" i="1"/>
  <c r="CH22" i="1"/>
  <c r="CG22" i="1"/>
  <c r="CF22" i="1"/>
  <c r="CD22" i="1"/>
  <c r="CC22" i="1"/>
  <c r="CA22" i="1"/>
  <c r="BZ22" i="1"/>
  <c r="BW22" i="1"/>
  <c r="BS22" i="1"/>
  <c r="BO22" i="1"/>
  <c r="BK22" i="1"/>
  <c r="BG22" i="1"/>
  <c r="X22" i="1"/>
  <c r="W22" i="1"/>
  <c r="V22" i="1"/>
  <c r="U22" i="1"/>
  <c r="T22" i="1"/>
  <c r="S22" i="1"/>
  <c r="J22" i="1"/>
  <c r="I22" i="1"/>
  <c r="H22" i="1"/>
  <c r="G22" i="1"/>
  <c r="F22" i="1"/>
  <c r="E22" i="1"/>
  <c r="M22" i="1" s="1"/>
  <c r="D22" i="1"/>
  <c r="C22" i="1"/>
  <c r="B22" i="1"/>
  <c r="DE21" i="1"/>
  <c r="DD21" i="1"/>
  <c r="DB21" i="1"/>
  <c r="DA21" i="1"/>
  <c r="CY21" i="1"/>
  <c r="CX21" i="1"/>
  <c r="CZ21" i="1" s="1"/>
  <c r="CW21" i="1"/>
  <c r="CV21" i="1"/>
  <c r="CT21" i="1"/>
  <c r="CS21" i="1"/>
  <c r="CQ21" i="1"/>
  <c r="CP21" i="1"/>
  <c r="CO21" i="1"/>
  <c r="CN21" i="1"/>
  <c r="CL21" i="1"/>
  <c r="CK21" i="1"/>
  <c r="CI21" i="1"/>
  <c r="CH21" i="1"/>
  <c r="CG21" i="1"/>
  <c r="CF21" i="1"/>
  <c r="CD21" i="1"/>
  <c r="CC21" i="1"/>
  <c r="CA21" i="1"/>
  <c r="BZ21" i="1"/>
  <c r="CB21" i="1" s="1"/>
  <c r="BW21" i="1"/>
  <c r="BS21" i="1"/>
  <c r="BO21" i="1"/>
  <c r="BK21" i="1"/>
  <c r="BG21" i="1"/>
  <c r="X21" i="1"/>
  <c r="W21" i="1"/>
  <c r="V21" i="1"/>
  <c r="U21" i="1"/>
  <c r="T21" i="1"/>
  <c r="S21" i="1"/>
  <c r="J21" i="1"/>
  <c r="I21" i="1"/>
  <c r="H21" i="1"/>
  <c r="G21" i="1"/>
  <c r="F21" i="1"/>
  <c r="K21" i="1" s="1"/>
  <c r="E21" i="1"/>
  <c r="M21" i="1" s="1"/>
  <c r="D21" i="1"/>
  <c r="C21" i="1"/>
  <c r="B21" i="1"/>
  <c r="DE20" i="1"/>
  <c r="DD20" i="1"/>
  <c r="DB20" i="1"/>
  <c r="DA20" i="1"/>
  <c r="DC20" i="1" s="1"/>
  <c r="CY20" i="1"/>
  <c r="CX20" i="1"/>
  <c r="CW20" i="1"/>
  <c r="CV20" i="1"/>
  <c r="CT20" i="1"/>
  <c r="CS20" i="1"/>
  <c r="CQ20" i="1"/>
  <c r="CP20" i="1"/>
  <c r="CO20" i="1"/>
  <c r="CN20" i="1"/>
  <c r="CL20" i="1"/>
  <c r="CK20" i="1"/>
  <c r="CI20" i="1"/>
  <c r="CH20" i="1"/>
  <c r="CG20" i="1"/>
  <c r="CF20" i="1"/>
  <c r="CD20" i="1"/>
  <c r="CC20" i="1"/>
  <c r="CE20" i="1" s="1"/>
  <c r="CA20" i="1"/>
  <c r="BZ20" i="1"/>
  <c r="BW20" i="1"/>
  <c r="BS20" i="1"/>
  <c r="BO20" i="1"/>
  <c r="BK20" i="1"/>
  <c r="BG20" i="1"/>
  <c r="X20" i="1"/>
  <c r="W20" i="1"/>
  <c r="V20" i="1"/>
  <c r="U20" i="1"/>
  <c r="T20" i="1"/>
  <c r="S20" i="1"/>
  <c r="J20" i="1"/>
  <c r="I20" i="1"/>
  <c r="H20" i="1"/>
  <c r="G20" i="1"/>
  <c r="F20" i="1"/>
  <c r="E20" i="1"/>
  <c r="M20" i="1" s="1"/>
  <c r="D20" i="1"/>
  <c r="C20" i="1"/>
  <c r="B20" i="1"/>
  <c r="DE19" i="1"/>
  <c r="DD19" i="1"/>
  <c r="DB19" i="1"/>
  <c r="DA19" i="1"/>
  <c r="CY19" i="1"/>
  <c r="CX19" i="1"/>
  <c r="CW19" i="1"/>
  <c r="CV19" i="1"/>
  <c r="CT19" i="1"/>
  <c r="CS19" i="1"/>
  <c r="CQ19" i="1"/>
  <c r="CP19" i="1"/>
  <c r="CR19" i="1" s="1"/>
  <c r="CO19" i="1"/>
  <c r="CN19" i="1"/>
  <c r="CL19" i="1"/>
  <c r="CK19" i="1"/>
  <c r="CI19" i="1"/>
  <c r="CH19" i="1"/>
  <c r="CG19" i="1"/>
  <c r="CF19" i="1"/>
  <c r="CD19" i="1"/>
  <c r="CC19" i="1"/>
  <c r="CA19" i="1"/>
  <c r="BZ19" i="1"/>
  <c r="BW19" i="1"/>
  <c r="BS19" i="1"/>
  <c r="BO19" i="1"/>
  <c r="BK19" i="1"/>
  <c r="BG19" i="1"/>
  <c r="X19" i="1"/>
  <c r="W19" i="1"/>
  <c r="V19" i="1"/>
  <c r="U19" i="1"/>
  <c r="T19" i="1"/>
  <c r="S19" i="1"/>
  <c r="J19" i="1"/>
  <c r="I19" i="1"/>
  <c r="H19" i="1"/>
  <c r="G19" i="1"/>
  <c r="F19" i="1"/>
  <c r="K19" i="1" s="1"/>
  <c r="E19" i="1"/>
  <c r="O19" i="1" s="1"/>
  <c r="D19" i="1"/>
  <c r="C19" i="1"/>
  <c r="B19" i="1"/>
  <c r="DE18" i="1"/>
  <c r="DD18" i="1"/>
  <c r="DB18" i="1"/>
  <c r="DA18" i="1"/>
  <c r="CY18" i="1"/>
  <c r="CX18" i="1"/>
  <c r="CW18" i="1"/>
  <c r="CV18" i="1"/>
  <c r="CT18" i="1"/>
  <c r="CS18" i="1"/>
  <c r="CQ18" i="1"/>
  <c r="CP18" i="1"/>
  <c r="CO18" i="1"/>
  <c r="CN18" i="1"/>
  <c r="CL18" i="1"/>
  <c r="CK18" i="1"/>
  <c r="CM18" i="1" s="1"/>
  <c r="CI18" i="1"/>
  <c r="CH18" i="1"/>
  <c r="CG18" i="1"/>
  <c r="CF18" i="1"/>
  <c r="CD18" i="1"/>
  <c r="CC18" i="1"/>
  <c r="CA18" i="1"/>
  <c r="BZ18" i="1"/>
  <c r="BW18" i="1"/>
  <c r="BS18" i="1"/>
  <c r="BO18" i="1"/>
  <c r="BK18" i="1"/>
  <c r="BG18" i="1"/>
  <c r="X18" i="1"/>
  <c r="W18" i="1"/>
  <c r="V18" i="1"/>
  <c r="U18" i="1"/>
  <c r="T18" i="1"/>
  <c r="S18" i="1"/>
  <c r="J18" i="1"/>
  <c r="I18" i="1"/>
  <c r="H18" i="1"/>
  <c r="G18" i="1"/>
  <c r="F18" i="1"/>
  <c r="E18" i="1"/>
  <c r="M18" i="1" s="1"/>
  <c r="D18" i="1"/>
  <c r="C18" i="1"/>
  <c r="B18" i="1"/>
  <c r="DE17" i="1"/>
  <c r="DD17" i="1"/>
  <c r="DB17" i="1"/>
  <c r="DA17" i="1"/>
  <c r="CY17" i="1"/>
  <c r="CX17" i="1"/>
  <c r="CW17" i="1"/>
  <c r="CV17" i="1"/>
  <c r="CT17" i="1"/>
  <c r="CS17" i="1"/>
  <c r="CQ17" i="1"/>
  <c r="CP17" i="1"/>
  <c r="CO17" i="1"/>
  <c r="CN17" i="1"/>
  <c r="CL17" i="1"/>
  <c r="CK17" i="1"/>
  <c r="CI17" i="1"/>
  <c r="CH17" i="1"/>
  <c r="CG17" i="1"/>
  <c r="CF17" i="1"/>
  <c r="CD17" i="1"/>
  <c r="CC17" i="1"/>
  <c r="CA17" i="1"/>
  <c r="BZ17" i="1"/>
  <c r="X17" i="1"/>
  <c r="W17" i="1"/>
  <c r="V17" i="1"/>
  <c r="U17" i="1"/>
  <c r="T17" i="1"/>
  <c r="S17" i="1"/>
  <c r="J17" i="1"/>
  <c r="I17" i="1"/>
  <c r="H17" i="1"/>
  <c r="G17" i="1"/>
  <c r="F17" i="1"/>
  <c r="E17" i="1"/>
  <c r="M17" i="1" s="1"/>
  <c r="D17" i="1"/>
  <c r="C17" i="1"/>
  <c r="B17" i="1"/>
  <c r="DE16" i="1"/>
  <c r="DD16" i="1"/>
  <c r="DB16" i="1"/>
  <c r="DA16" i="1"/>
  <c r="CY16" i="1"/>
  <c r="CX16" i="1"/>
  <c r="CW16" i="1"/>
  <c r="CV16" i="1"/>
  <c r="CT16" i="1"/>
  <c r="CS16" i="1"/>
  <c r="CQ16" i="1"/>
  <c r="CP16" i="1"/>
  <c r="CO16" i="1"/>
  <c r="CN16" i="1"/>
  <c r="CL16" i="1"/>
  <c r="CK16" i="1"/>
  <c r="CI16" i="1"/>
  <c r="CH16" i="1"/>
  <c r="CG16" i="1"/>
  <c r="CF16" i="1"/>
  <c r="CD16" i="1"/>
  <c r="CC16" i="1"/>
  <c r="CA16" i="1"/>
  <c r="BZ16" i="1"/>
  <c r="CB16" i="1" s="1"/>
  <c r="BW16" i="1"/>
  <c r="BS16" i="1"/>
  <c r="BO16" i="1"/>
  <c r="BK16" i="1"/>
  <c r="BG16" i="1"/>
  <c r="X16" i="1"/>
  <c r="W16" i="1"/>
  <c r="V16" i="1"/>
  <c r="U16" i="1"/>
  <c r="T16" i="1"/>
  <c r="S16" i="1"/>
  <c r="J16" i="1"/>
  <c r="I16" i="1"/>
  <c r="H16" i="1"/>
  <c r="G16" i="1"/>
  <c r="F16" i="1"/>
  <c r="E16" i="1"/>
  <c r="D16" i="1"/>
  <c r="C16" i="1"/>
  <c r="B16" i="1"/>
  <c r="DE15" i="1"/>
  <c r="DD15" i="1"/>
  <c r="DB15" i="1"/>
  <c r="DA15" i="1"/>
  <c r="CY15" i="1"/>
  <c r="CX15" i="1"/>
  <c r="CW15" i="1"/>
  <c r="CV15" i="1"/>
  <c r="CT15" i="1"/>
  <c r="CS15" i="1"/>
  <c r="CQ15" i="1"/>
  <c r="CP15" i="1"/>
  <c r="CO15" i="1"/>
  <c r="CN15" i="1"/>
  <c r="CL15" i="1"/>
  <c r="CK15" i="1"/>
  <c r="CI15" i="1"/>
  <c r="CH15" i="1"/>
  <c r="CG15" i="1"/>
  <c r="CF15" i="1"/>
  <c r="CD15" i="1"/>
  <c r="CC15" i="1"/>
  <c r="CA15" i="1"/>
  <c r="BZ15" i="1"/>
  <c r="BW15" i="1"/>
  <c r="BS15" i="1"/>
  <c r="BO15" i="1"/>
  <c r="BK15" i="1"/>
  <c r="BG15" i="1"/>
  <c r="X15" i="1"/>
  <c r="W15" i="1"/>
  <c r="V15" i="1"/>
  <c r="U15" i="1"/>
  <c r="T15" i="1"/>
  <c r="S15" i="1"/>
  <c r="J15" i="1"/>
  <c r="I15" i="1"/>
  <c r="H15" i="1"/>
  <c r="G15" i="1"/>
  <c r="F15" i="1"/>
  <c r="E15" i="1"/>
  <c r="R15" i="1" s="1"/>
  <c r="D15" i="1"/>
  <c r="C15" i="1"/>
  <c r="B15" i="1"/>
  <c r="DE14" i="1"/>
  <c r="DD14" i="1"/>
  <c r="DB14" i="1"/>
  <c r="DA14" i="1"/>
  <c r="CY14" i="1"/>
  <c r="CX14" i="1"/>
  <c r="CW14" i="1"/>
  <c r="CV14" i="1"/>
  <c r="CT14" i="1"/>
  <c r="CS14" i="1"/>
  <c r="CQ14" i="1"/>
  <c r="CP14" i="1"/>
  <c r="CO14" i="1"/>
  <c r="CN14" i="1"/>
  <c r="CL14" i="1"/>
  <c r="CK14" i="1"/>
  <c r="CI14" i="1"/>
  <c r="CH14" i="1"/>
  <c r="CJ14" i="1" s="1"/>
  <c r="CG14" i="1"/>
  <c r="CF14" i="1"/>
  <c r="CD14" i="1"/>
  <c r="CC14" i="1"/>
  <c r="CA14" i="1"/>
  <c r="BZ14" i="1"/>
  <c r="BW14" i="1"/>
  <c r="BS14" i="1"/>
  <c r="BO14" i="1"/>
  <c r="BK14" i="1"/>
  <c r="BG14" i="1"/>
  <c r="X14" i="1"/>
  <c r="W14" i="1"/>
  <c r="V14" i="1"/>
  <c r="U14" i="1"/>
  <c r="T14" i="1"/>
  <c r="S14" i="1"/>
  <c r="J14" i="1"/>
  <c r="I14" i="1"/>
  <c r="H14" i="1"/>
  <c r="G14" i="1"/>
  <c r="F14" i="1"/>
  <c r="K14" i="1" s="1"/>
  <c r="E14" i="1"/>
  <c r="M14" i="1" s="1"/>
  <c r="D14" i="1"/>
  <c r="C14" i="1"/>
  <c r="B14" i="1"/>
  <c r="DE13" i="1"/>
  <c r="DD13" i="1"/>
  <c r="DB13" i="1"/>
  <c r="DA13" i="1"/>
  <c r="CY13" i="1"/>
  <c r="CX13" i="1"/>
  <c r="CW13" i="1"/>
  <c r="CV13" i="1"/>
  <c r="CT13" i="1"/>
  <c r="CS13" i="1"/>
  <c r="CQ13" i="1"/>
  <c r="CP13" i="1"/>
  <c r="CO13" i="1"/>
  <c r="CN13" i="1"/>
  <c r="CL13" i="1"/>
  <c r="CK13" i="1"/>
  <c r="CI13" i="1"/>
  <c r="CH13" i="1"/>
  <c r="CG13" i="1"/>
  <c r="CF13" i="1"/>
  <c r="CD13" i="1"/>
  <c r="CC13" i="1"/>
  <c r="CA13" i="1"/>
  <c r="BZ13" i="1"/>
  <c r="BW13" i="1"/>
  <c r="BS13" i="1"/>
  <c r="BO13" i="1"/>
  <c r="BK13" i="1"/>
  <c r="X13" i="1"/>
  <c r="W13" i="1"/>
  <c r="V13" i="1"/>
  <c r="U13" i="1"/>
  <c r="T13" i="1"/>
  <c r="S13" i="1"/>
  <c r="J13" i="1"/>
  <c r="I13" i="1"/>
  <c r="H13" i="1"/>
  <c r="G13" i="1"/>
  <c r="F13" i="1"/>
  <c r="K13" i="1" s="1"/>
  <c r="E13" i="1"/>
  <c r="O13" i="1" s="1"/>
  <c r="D13" i="1"/>
  <c r="C13" i="1"/>
  <c r="B13" i="1"/>
  <c r="DE12" i="1"/>
  <c r="DD12" i="1"/>
  <c r="DB12" i="1"/>
  <c r="DA12" i="1"/>
  <c r="CY12" i="1"/>
  <c r="CX12" i="1"/>
  <c r="CW12" i="1"/>
  <c r="CV12" i="1"/>
  <c r="CT12" i="1"/>
  <c r="CS12" i="1"/>
  <c r="CQ12" i="1"/>
  <c r="CP12" i="1"/>
  <c r="CO12" i="1"/>
  <c r="CN12" i="1"/>
  <c r="CL12" i="1"/>
  <c r="CK12" i="1"/>
  <c r="CI12" i="1"/>
  <c r="CH12" i="1"/>
  <c r="CG12" i="1"/>
  <c r="CF12" i="1"/>
  <c r="CD12" i="1"/>
  <c r="CC12" i="1"/>
  <c r="CA12" i="1"/>
  <c r="BZ12" i="1"/>
  <c r="BW12" i="1"/>
  <c r="BS12" i="1"/>
  <c r="BO12" i="1"/>
  <c r="BK12" i="1"/>
  <c r="BG12" i="1"/>
  <c r="X12" i="1"/>
  <c r="W12" i="1"/>
  <c r="V12" i="1"/>
  <c r="U12" i="1"/>
  <c r="T12" i="1"/>
  <c r="S12" i="1"/>
  <c r="J12" i="1"/>
  <c r="I12" i="1"/>
  <c r="H12" i="1"/>
  <c r="G12" i="1"/>
  <c r="F12" i="1"/>
  <c r="E12" i="1"/>
  <c r="M12" i="1" s="1"/>
  <c r="D12" i="1"/>
  <c r="C12" i="1"/>
  <c r="B12" i="1"/>
  <c r="DE11" i="1"/>
  <c r="DD11" i="1"/>
  <c r="DB11" i="1"/>
  <c r="DA11" i="1"/>
  <c r="CY11" i="1"/>
  <c r="CX11" i="1"/>
  <c r="CW11" i="1"/>
  <c r="CV11" i="1"/>
  <c r="CT11" i="1"/>
  <c r="CS11" i="1"/>
  <c r="CQ11" i="1"/>
  <c r="CP11" i="1"/>
  <c r="CO11" i="1"/>
  <c r="CN11" i="1"/>
  <c r="CL11" i="1"/>
  <c r="CK11" i="1"/>
  <c r="CI11" i="1"/>
  <c r="CH11" i="1"/>
  <c r="CG11" i="1"/>
  <c r="CF11" i="1"/>
  <c r="CD11" i="1"/>
  <c r="CC11" i="1"/>
  <c r="CA11" i="1"/>
  <c r="BZ11" i="1"/>
  <c r="BW11" i="1"/>
  <c r="BS11" i="1"/>
  <c r="BO11" i="1"/>
  <c r="BK11" i="1"/>
  <c r="BG11" i="1"/>
  <c r="X11" i="1"/>
  <c r="W11" i="1"/>
  <c r="V11" i="1"/>
  <c r="U11" i="1"/>
  <c r="T11" i="1"/>
  <c r="S11" i="1"/>
  <c r="J11" i="1"/>
  <c r="I11" i="1"/>
  <c r="H11" i="1"/>
  <c r="G11" i="1"/>
  <c r="F11" i="1"/>
  <c r="E11" i="1"/>
  <c r="D11" i="1"/>
  <c r="C11" i="1"/>
  <c r="B11" i="1"/>
  <c r="DE10" i="1"/>
  <c r="DD10" i="1"/>
  <c r="DB10" i="1"/>
  <c r="DA10" i="1"/>
  <c r="CY10" i="1"/>
  <c r="CX10" i="1"/>
  <c r="CW10" i="1"/>
  <c r="CV10" i="1"/>
  <c r="CT10" i="1"/>
  <c r="CS10" i="1"/>
  <c r="CQ10" i="1"/>
  <c r="CP10" i="1"/>
  <c r="CO10" i="1"/>
  <c r="CN10" i="1"/>
  <c r="CL10" i="1"/>
  <c r="CK10" i="1"/>
  <c r="CI10" i="1"/>
  <c r="CH10" i="1"/>
  <c r="CG10" i="1"/>
  <c r="CF10" i="1"/>
  <c r="CD10" i="1"/>
  <c r="CC10" i="1"/>
  <c r="CA10" i="1"/>
  <c r="BZ10" i="1"/>
  <c r="BW10" i="1"/>
  <c r="BS10" i="1"/>
  <c r="BO10" i="1"/>
  <c r="BK10" i="1"/>
  <c r="BG10" i="1"/>
  <c r="X10" i="1"/>
  <c r="W10" i="1"/>
  <c r="V10" i="1"/>
  <c r="U10" i="1"/>
  <c r="T10" i="1"/>
  <c r="S10" i="1"/>
  <c r="J10" i="1"/>
  <c r="I10" i="1"/>
  <c r="H10" i="1"/>
  <c r="G10" i="1"/>
  <c r="F10" i="1"/>
  <c r="E10" i="1"/>
  <c r="D10" i="1"/>
  <c r="C10" i="1"/>
  <c r="B10" i="1"/>
  <c r="DE9" i="1"/>
  <c r="DD9" i="1"/>
  <c r="DB9" i="1"/>
  <c r="DA9" i="1"/>
  <c r="CY9" i="1"/>
  <c r="CX9" i="1"/>
  <c r="CW9" i="1"/>
  <c r="CV9" i="1"/>
  <c r="CT9" i="1"/>
  <c r="CS9" i="1"/>
  <c r="CQ9" i="1"/>
  <c r="CP9" i="1"/>
  <c r="CO9" i="1"/>
  <c r="CN9" i="1"/>
  <c r="CL9" i="1"/>
  <c r="CK9" i="1"/>
  <c r="CI9" i="1"/>
  <c r="CH9" i="1"/>
  <c r="CJ9" i="1" s="1"/>
  <c r="CG9" i="1"/>
  <c r="CF9" i="1"/>
  <c r="CD9" i="1"/>
  <c r="CC9" i="1"/>
  <c r="CA9" i="1"/>
  <c r="BZ9" i="1"/>
  <c r="BW9" i="1"/>
  <c r="BS9" i="1"/>
  <c r="BO9" i="1"/>
  <c r="BK9" i="1"/>
  <c r="BG9" i="1"/>
  <c r="X9" i="1"/>
  <c r="W9" i="1"/>
  <c r="V9" i="1"/>
  <c r="U9" i="1"/>
  <c r="T9" i="1"/>
  <c r="S9" i="1"/>
  <c r="J9" i="1"/>
  <c r="I9" i="1"/>
  <c r="H9" i="1"/>
  <c r="G9" i="1"/>
  <c r="F9" i="1"/>
  <c r="K9" i="1" s="1"/>
  <c r="E9" i="1"/>
  <c r="M9" i="1" s="1"/>
  <c r="D9" i="1"/>
  <c r="C9" i="1"/>
  <c r="B9" i="1"/>
  <c r="BC4" i="1"/>
  <c r="AG101" i="4"/>
  <c r="AL101" i="4"/>
  <c r="AK101" i="4"/>
  <c r="AO100" i="4"/>
  <c r="AH100" i="4"/>
  <c r="AK99" i="4"/>
  <c r="AO98" i="4"/>
  <c r="AH98" i="4"/>
  <c r="AK97" i="4"/>
  <c r="AO96" i="4"/>
  <c r="AH96" i="4"/>
  <c r="AK95" i="4"/>
  <c r="AO94" i="4"/>
  <c r="AH94" i="4"/>
  <c r="AK93" i="4"/>
  <c r="AO92" i="4"/>
  <c r="AH92" i="4"/>
  <c r="AK91" i="4"/>
  <c r="AO90" i="4"/>
  <c r="AH90" i="4"/>
  <c r="AK89" i="4"/>
  <c r="AO88" i="4"/>
  <c r="AH88" i="4"/>
  <c r="AK87" i="4"/>
  <c r="AO86" i="4"/>
  <c r="AH86" i="4"/>
  <c r="AK85" i="4"/>
  <c r="AO84" i="4"/>
  <c r="AH84" i="4"/>
  <c r="AK83" i="4"/>
  <c r="AO82" i="4"/>
  <c r="AH82" i="4"/>
  <c r="AK81" i="4"/>
  <c r="AO80" i="4"/>
  <c r="AH80" i="4"/>
  <c r="AK79" i="4"/>
  <c r="AO78" i="4"/>
  <c r="AH78" i="4"/>
  <c r="AK77" i="4"/>
  <c r="AO76" i="4"/>
  <c r="AH76" i="4"/>
  <c r="AK75" i="4"/>
  <c r="AO74" i="4"/>
  <c r="AH74" i="4"/>
  <c r="AK73" i="4"/>
  <c r="AO72" i="4"/>
  <c r="AH72" i="4"/>
  <c r="AK71" i="4"/>
  <c r="AO70" i="4"/>
  <c r="AH70" i="4"/>
  <c r="AK69" i="4"/>
  <c r="AO68" i="4"/>
  <c r="AH68" i="4"/>
  <c r="AK67" i="4"/>
  <c r="AO66" i="4"/>
  <c r="AH66" i="4"/>
  <c r="AK65" i="4"/>
  <c r="AO64" i="4"/>
  <c r="AH64" i="4"/>
  <c r="AK63" i="4"/>
  <c r="AO62" i="4"/>
  <c r="AJ101" i="4"/>
  <c r="AG100" i="4"/>
  <c r="AJ99" i="4"/>
  <c r="AG98" i="4"/>
  <c r="AJ97" i="4"/>
  <c r="AG96" i="4"/>
  <c r="AJ95" i="4"/>
  <c r="AG94" i="4"/>
  <c r="AJ93" i="4"/>
  <c r="AG92" i="4"/>
  <c r="AJ91" i="4"/>
  <c r="AG90" i="4"/>
  <c r="AJ89" i="4"/>
  <c r="AG88" i="4"/>
  <c r="AJ87" i="4"/>
  <c r="AG86" i="4"/>
  <c r="AJ85" i="4"/>
  <c r="AG84" i="4"/>
  <c r="AJ83" i="4"/>
  <c r="AG82" i="4"/>
  <c r="AJ81" i="4"/>
  <c r="AG80" i="4"/>
  <c r="AJ79" i="4"/>
  <c r="AG78" i="4"/>
  <c r="AJ77" i="4"/>
  <c r="AG76" i="4"/>
  <c r="AJ75" i="4"/>
  <c r="AG74" i="4"/>
  <c r="AJ73" i="4"/>
  <c r="AG72" i="4"/>
  <c r="AJ71" i="4"/>
  <c r="AG70" i="4"/>
  <c r="AJ69" i="4"/>
  <c r="AG68" i="4"/>
  <c r="AJ67" i="4"/>
  <c r="AG66" i="4"/>
  <c r="AJ65" i="4"/>
  <c r="AG64" i="4"/>
  <c r="AJ63" i="4"/>
  <c r="AG62" i="4"/>
  <c r="AJ61" i="4"/>
  <c r="AG60" i="4"/>
  <c r="AJ59" i="4"/>
  <c r="AG58" i="4"/>
  <c r="AJ57" i="4"/>
  <c r="AG56" i="4"/>
  <c r="AJ55" i="4"/>
  <c r="AI101" i="4"/>
  <c r="AO101" i="4"/>
  <c r="AL100" i="4"/>
  <c r="AL98" i="4"/>
  <c r="AL96" i="4"/>
  <c r="AL94" i="4"/>
  <c r="AL92" i="4"/>
  <c r="AL90" i="4"/>
  <c r="AL88" i="4"/>
  <c r="AL86" i="4"/>
  <c r="AL84" i="4"/>
  <c r="AL82" i="4"/>
  <c r="AL80" i="4"/>
  <c r="AL78" i="4"/>
  <c r="AL76" i="4"/>
  <c r="AL74" i="4"/>
  <c r="AL72" i="4"/>
  <c r="AL70" i="4"/>
  <c r="AL68" i="4"/>
  <c r="AL66" i="4"/>
  <c r="AL64" i="4"/>
  <c r="AL62" i="4"/>
  <c r="AO61" i="4"/>
  <c r="AG61" i="4"/>
  <c r="AI60" i="4"/>
  <c r="AK59" i="4"/>
  <c r="AL58" i="4"/>
  <c r="AO57" i="4"/>
  <c r="AG57" i="4"/>
  <c r="AI56" i="4"/>
  <c r="AK55" i="4"/>
  <c r="AL54" i="4"/>
  <c r="AJ100" i="4"/>
  <c r="AI99" i="4"/>
  <c r="AJ98" i="4"/>
  <c r="AI97" i="4"/>
  <c r="AJ96" i="4"/>
  <c r="AI95" i="4"/>
  <c r="AJ94" i="4"/>
  <c r="AI93" i="4"/>
  <c r="AJ92" i="4"/>
  <c r="AI91" i="4"/>
  <c r="AJ90" i="4"/>
  <c r="AI89" i="4"/>
  <c r="AJ88" i="4"/>
  <c r="AI87" i="4"/>
  <c r="AJ86" i="4"/>
  <c r="AI85" i="4"/>
  <c r="AJ84" i="4"/>
  <c r="AI83" i="4"/>
  <c r="AJ82" i="4"/>
  <c r="AI81" i="4"/>
  <c r="AJ80" i="4"/>
  <c r="AI79" i="4"/>
  <c r="AJ78" i="4"/>
  <c r="AI77" i="4"/>
  <c r="AJ76" i="4"/>
  <c r="AI75" i="4"/>
  <c r="AJ74" i="4"/>
  <c r="AI73" i="4"/>
  <c r="AJ72" i="4"/>
  <c r="AI71" i="4"/>
  <c r="AJ70" i="4"/>
  <c r="AI69" i="4"/>
  <c r="AJ68" i="4"/>
  <c r="AI67" i="4"/>
  <c r="AJ66" i="4"/>
  <c r="AI65" i="4"/>
  <c r="AJ64" i="4"/>
  <c r="AI63" i="4"/>
  <c r="AJ62" i="4"/>
  <c r="AL61" i="4"/>
  <c r="AO60" i="4"/>
  <c r="AF60" i="4"/>
  <c r="AH59" i="4"/>
  <c r="AJ58" i="4"/>
  <c r="AL57" i="4"/>
  <c r="AO56" i="4"/>
  <c r="AF56" i="4"/>
  <c r="AH55" i="4"/>
  <c r="AJ54" i="4"/>
  <c r="AG53" i="4"/>
  <c r="AJ52" i="4"/>
  <c r="AG51" i="4"/>
  <c r="AJ50" i="4"/>
  <c r="AG49" i="4"/>
  <c r="AJ48" i="4"/>
  <c r="AG47" i="4"/>
  <c r="AJ46" i="4"/>
  <c r="AG45" i="4"/>
  <c r="AJ44" i="4"/>
  <c r="AG43" i="4"/>
  <c r="AJ42" i="4"/>
  <c r="AG41" i="4"/>
  <c r="AJ40" i="4"/>
  <c r="AG39" i="4"/>
  <c r="AJ38" i="4"/>
  <c r="AG37" i="4"/>
  <c r="AJ36" i="4"/>
  <c r="AG35" i="4"/>
  <c r="AJ34" i="4"/>
  <c r="AG33" i="4"/>
  <c r="AJ32" i="4"/>
  <c r="AG31" i="4"/>
  <c r="AJ30" i="4"/>
  <c r="AG29" i="4"/>
  <c r="AJ28" i="4"/>
  <c r="AG27" i="4"/>
  <c r="AJ26" i="4"/>
  <c r="AG25" i="4"/>
  <c r="AJ24" i="4"/>
  <c r="AG23" i="4"/>
  <c r="AJ22" i="4"/>
  <c r="AG21" i="4"/>
  <c r="AJ20" i="4"/>
  <c r="AG19" i="4"/>
  <c r="AJ18" i="4"/>
  <c r="AG17" i="4"/>
  <c r="AJ16" i="4"/>
  <c r="AG15" i="4"/>
  <c r="AJ14" i="4"/>
  <c r="AG13" i="4"/>
  <c r="AJ12" i="4"/>
  <c r="AI100" i="4"/>
  <c r="AH99" i="4"/>
  <c r="AI98" i="4"/>
  <c r="AH97" i="4"/>
  <c r="AI96" i="4"/>
  <c r="AH95" i="4"/>
  <c r="AI94" i="4"/>
  <c r="AH93" i="4"/>
  <c r="AI92" i="4"/>
  <c r="AH91" i="4"/>
  <c r="AI90" i="4"/>
  <c r="AH89" i="4"/>
  <c r="AI88" i="4"/>
  <c r="AH87" i="4"/>
  <c r="AI86" i="4"/>
  <c r="AH85" i="4"/>
  <c r="AI84" i="4"/>
  <c r="AH83" i="4"/>
  <c r="AI82" i="4"/>
  <c r="AH81" i="4"/>
  <c r="AI80" i="4"/>
  <c r="AH79" i="4"/>
  <c r="AI78" i="4"/>
  <c r="AH77" i="4"/>
  <c r="AI76" i="4"/>
  <c r="AH75" i="4"/>
  <c r="AI74" i="4"/>
  <c r="AH73" i="4"/>
  <c r="AI72" i="4"/>
  <c r="AH71" i="4"/>
  <c r="AI70" i="4"/>
  <c r="AH69" i="4"/>
  <c r="AI68" i="4"/>
  <c r="AH67" i="4"/>
  <c r="AI66" i="4"/>
  <c r="AH65" i="4"/>
  <c r="AI64" i="4"/>
  <c r="AH63" i="4"/>
  <c r="AI62" i="4"/>
  <c r="AK61" i="4"/>
  <c r="AL60" i="4"/>
  <c r="AO59" i="4"/>
  <c r="AG59" i="4"/>
  <c r="AI58" i="4"/>
  <c r="AK57" i="4"/>
  <c r="AL56" i="4"/>
  <c r="AO55" i="4"/>
  <c r="AG55" i="4"/>
  <c r="AI54" i="4"/>
  <c r="AL53" i="4"/>
  <c r="AF53" i="4"/>
  <c r="AI52" i="4"/>
  <c r="AL51" i="4"/>
  <c r="AF51" i="4"/>
  <c r="AI50" i="4"/>
  <c r="AL49" i="4"/>
  <c r="AF49" i="4"/>
  <c r="AI48" i="4"/>
  <c r="AL47" i="4"/>
  <c r="AF47" i="4"/>
  <c r="AI46" i="4"/>
  <c r="AL45" i="4"/>
  <c r="AF45" i="4"/>
  <c r="AI44" i="4"/>
  <c r="AL43" i="4"/>
  <c r="AF43" i="4"/>
  <c r="AI42" i="4"/>
  <c r="AL41" i="4"/>
  <c r="AF41" i="4"/>
  <c r="AI40" i="4"/>
  <c r="AL39" i="4"/>
  <c r="AF39" i="4"/>
  <c r="AI38" i="4"/>
  <c r="AL37" i="4"/>
  <c r="AF37" i="4"/>
  <c r="AI36" i="4"/>
  <c r="AL35" i="4"/>
  <c r="AF35" i="4"/>
  <c r="AI34" i="4"/>
  <c r="AL33" i="4"/>
  <c r="AF33" i="4"/>
  <c r="AI32" i="4"/>
  <c r="AL31" i="4"/>
  <c r="AF31" i="4"/>
  <c r="AI30" i="4"/>
  <c r="AL29" i="4"/>
  <c r="AF29" i="4"/>
  <c r="AI28" i="4"/>
  <c r="AL27" i="4"/>
  <c r="AF27" i="4"/>
  <c r="AI26" i="4"/>
  <c r="AL25" i="4"/>
  <c r="AF25" i="4"/>
  <c r="AI24" i="4"/>
  <c r="AL23" i="4"/>
  <c r="AF23" i="4"/>
  <c r="AI22" i="4"/>
  <c r="AL21" i="4"/>
  <c r="AF21" i="4"/>
  <c r="AI20" i="4"/>
  <c r="AL19" i="4"/>
  <c r="AF19" i="4"/>
  <c r="AI18" i="4"/>
  <c r="AL17" i="4"/>
  <c r="AF17" i="4"/>
  <c r="AI16" i="4"/>
  <c r="AH101" i="4"/>
  <c r="AF100" i="4"/>
  <c r="AG99" i="4"/>
  <c r="AF98" i="4"/>
  <c r="AG97" i="4"/>
  <c r="AF96" i="4"/>
  <c r="AG95" i="4"/>
  <c r="AF94" i="4"/>
  <c r="AG93" i="4"/>
  <c r="AF92" i="4"/>
  <c r="AG91" i="4"/>
  <c r="AF90" i="4"/>
  <c r="AG89" i="4"/>
  <c r="AF88" i="4"/>
  <c r="AG87" i="4"/>
  <c r="AF86" i="4"/>
  <c r="AG85" i="4"/>
  <c r="AF84" i="4"/>
  <c r="AG83" i="4"/>
  <c r="AF82" i="4"/>
  <c r="AG81" i="4"/>
  <c r="AF80" i="4"/>
  <c r="AG79" i="4"/>
  <c r="AF78" i="4"/>
  <c r="AG77" i="4"/>
  <c r="AF76" i="4"/>
  <c r="AG75" i="4"/>
  <c r="AF74" i="4"/>
  <c r="AG73" i="4"/>
  <c r="AF72" i="4"/>
  <c r="AG71" i="4"/>
  <c r="AF70" i="4"/>
  <c r="AG69" i="4"/>
  <c r="AF68" i="4"/>
  <c r="AG67" i="4"/>
  <c r="AF66" i="4"/>
  <c r="AG65" i="4"/>
  <c r="AF64" i="4"/>
  <c r="AG63" i="4"/>
  <c r="AH62" i="4"/>
  <c r="AI61" i="4"/>
  <c r="AK60" i="4"/>
  <c r="AF59" i="4"/>
  <c r="AH58" i="4"/>
  <c r="AI57" i="4"/>
  <c r="AK56" i="4"/>
  <c r="AF55" i="4"/>
  <c r="AH54" i="4"/>
  <c r="AK53" i="4"/>
  <c r="AO52" i="4"/>
  <c r="AH52" i="4"/>
  <c r="AK51" i="4"/>
  <c r="AO50" i="4"/>
  <c r="AH50" i="4"/>
  <c r="AK49" i="4"/>
  <c r="AO48" i="4"/>
  <c r="AH48" i="4"/>
  <c r="AK47" i="4"/>
  <c r="AO46" i="4"/>
  <c r="AH46" i="4"/>
  <c r="AK45" i="4"/>
  <c r="AO44" i="4"/>
  <c r="AH44" i="4"/>
  <c r="AK43" i="4"/>
  <c r="AO42" i="4"/>
  <c r="AH42" i="4"/>
  <c r="AK41" i="4"/>
  <c r="AO40" i="4"/>
  <c r="AH40" i="4"/>
  <c r="AK39" i="4"/>
  <c r="AO38" i="4"/>
  <c r="AH38" i="4"/>
  <c r="AK37" i="4"/>
  <c r="AO36" i="4"/>
  <c r="AH36" i="4"/>
  <c r="AK35" i="4"/>
  <c r="AO34" i="4"/>
  <c r="AH34" i="4"/>
  <c r="AK33" i="4"/>
  <c r="AO32" i="4"/>
  <c r="AH32" i="4"/>
  <c r="AK31" i="4"/>
  <c r="AO30" i="4"/>
  <c r="AH30" i="4"/>
  <c r="AK29" i="4"/>
  <c r="AO28" i="4"/>
  <c r="AH28" i="4"/>
  <c r="AK27" i="4"/>
  <c r="AO26" i="4"/>
  <c r="AH26" i="4"/>
  <c r="AK25" i="4"/>
  <c r="AO24" i="4"/>
  <c r="AH24" i="4"/>
  <c r="AK23" i="4"/>
  <c r="AO22" i="4"/>
  <c r="AH22" i="4"/>
  <c r="AK21" i="4"/>
  <c r="AO99" i="4"/>
  <c r="AF97" i="4"/>
  <c r="AO93" i="4"/>
  <c r="AF91" i="4"/>
  <c r="AO87" i="4"/>
  <c r="AF85" i="4"/>
  <c r="AO81" i="4"/>
  <c r="AF79" i="4"/>
  <c r="AO75" i="4"/>
  <c r="AF73" i="4"/>
  <c r="AO69" i="4"/>
  <c r="AF67" i="4"/>
  <c r="AO63" i="4"/>
  <c r="AH61" i="4"/>
  <c r="AO58" i="4"/>
  <c r="AJ56" i="4"/>
  <c r="AG54" i="4"/>
  <c r="AJ51" i="4"/>
  <c r="AG50" i="4"/>
  <c r="AJ47" i="4"/>
  <c r="AG46" i="4"/>
  <c r="AJ43" i="4"/>
  <c r="AG42" i="4"/>
  <c r="AJ39" i="4"/>
  <c r="AG38" i="4"/>
  <c r="AJ35" i="4"/>
  <c r="AG34" i="4"/>
  <c r="AJ31" i="4"/>
  <c r="AG30" i="4"/>
  <c r="AJ27" i="4"/>
  <c r="AG26" i="4"/>
  <c r="AJ23" i="4"/>
  <c r="AG22" i="4"/>
  <c r="AO20" i="4"/>
  <c r="AF20" i="4"/>
  <c r="AO18" i="4"/>
  <c r="AF18" i="4"/>
  <c r="AO16" i="4"/>
  <c r="AF16" i="4"/>
  <c r="AH15" i="4"/>
  <c r="AI14" i="4"/>
  <c r="AK13" i="4"/>
  <c r="AF12" i="4"/>
  <c r="AH11" i="4"/>
  <c r="AK10" i="4"/>
  <c r="AO9" i="4"/>
  <c r="AH9" i="4"/>
  <c r="AK8" i="4"/>
  <c r="AO7" i="4"/>
  <c r="AH7" i="4"/>
  <c r="AK6" i="4"/>
  <c r="AO5" i="4"/>
  <c r="AH5" i="4"/>
  <c r="AK4" i="4"/>
  <c r="AO3" i="4"/>
  <c r="AH3" i="4"/>
  <c r="AK2" i="4"/>
  <c r="AL99" i="4"/>
  <c r="AK96" i="4"/>
  <c r="AL93" i="4"/>
  <c r="AK90" i="4"/>
  <c r="AL87" i="4"/>
  <c r="AF99" i="4"/>
  <c r="AO95" i="4"/>
  <c r="AF93" i="4"/>
  <c r="AO89" i="4"/>
  <c r="AF87" i="4"/>
  <c r="AO83" i="4"/>
  <c r="AF81" i="4"/>
  <c r="AO77" i="4"/>
  <c r="AF75" i="4"/>
  <c r="AO71" i="4"/>
  <c r="AF69" i="4"/>
  <c r="AO65" i="4"/>
  <c r="AF63" i="4"/>
  <c r="AJ60" i="4"/>
  <c r="AF58" i="4"/>
  <c r="AL55" i="4"/>
  <c r="AO53" i="4"/>
  <c r="AK52" i="4"/>
  <c r="AH51" i="4"/>
  <c r="AO49" i="4"/>
  <c r="AK48" i="4"/>
  <c r="AH47" i="4"/>
  <c r="AO45" i="4"/>
  <c r="AK44" i="4"/>
  <c r="AH43" i="4"/>
  <c r="AO41" i="4"/>
  <c r="AK40" i="4"/>
  <c r="AH39" i="4"/>
  <c r="AO37" i="4"/>
  <c r="AK36" i="4"/>
  <c r="AH35" i="4"/>
  <c r="AO33" i="4"/>
  <c r="AK32" i="4"/>
  <c r="AH31" i="4"/>
  <c r="AO29" i="4"/>
  <c r="AK28" i="4"/>
  <c r="AH27" i="4"/>
  <c r="AO25" i="4"/>
  <c r="AK24" i="4"/>
  <c r="AH23" i="4"/>
  <c r="AO21" i="4"/>
  <c r="AL20" i="4"/>
  <c r="AK19" i="4"/>
  <c r="AL18" i="4"/>
  <c r="AK17" i="4"/>
  <c r="AL16" i="4"/>
  <c r="AL15" i="4"/>
  <c r="AO14" i="4"/>
  <c r="AG14" i="4"/>
  <c r="AI13" i="4"/>
  <c r="AK12" i="4"/>
  <c r="AL11" i="4"/>
  <c r="AF11" i="4"/>
  <c r="AI10" i="4"/>
  <c r="AL9" i="4"/>
  <c r="AF9" i="4"/>
  <c r="AI8" i="4"/>
  <c r="AL7" i="4"/>
  <c r="AF7" i="4"/>
  <c r="AI6" i="4"/>
  <c r="AL5" i="4"/>
  <c r="AF5" i="4"/>
  <c r="AI4" i="4"/>
  <c r="AL3" i="4"/>
  <c r="AF3" i="4"/>
  <c r="AI2" i="4"/>
  <c r="AK98" i="4"/>
  <c r="AL95" i="4"/>
  <c r="AK92" i="4"/>
  <c r="AL89" i="4"/>
  <c r="AK86" i="4"/>
  <c r="AL83" i="4"/>
  <c r="AK80" i="4"/>
  <c r="AL77" i="4"/>
  <c r="AK74" i="4"/>
  <c r="AL71" i="4"/>
  <c r="AK68" i="4"/>
  <c r="AL65" i="4"/>
  <c r="AK62" i="4"/>
  <c r="AH60" i="4"/>
  <c r="AI55" i="4"/>
  <c r="AJ53" i="4"/>
  <c r="AG52" i="4"/>
  <c r="AJ49" i="4"/>
  <c r="AG48" i="4"/>
  <c r="AJ45" i="4"/>
  <c r="AG44" i="4"/>
  <c r="AJ41" i="4"/>
  <c r="AG40" i="4"/>
  <c r="AJ37" i="4"/>
  <c r="AG36" i="4"/>
  <c r="AJ33" i="4"/>
  <c r="AG32" i="4"/>
  <c r="AJ29" i="4"/>
  <c r="AG28" i="4"/>
  <c r="AJ25" i="4"/>
  <c r="AG24" i="4"/>
  <c r="AJ21" i="4"/>
  <c r="AK20" i="4"/>
  <c r="AJ19" i="4"/>
  <c r="AK18" i="4"/>
  <c r="AJ17" i="4"/>
  <c r="AK16" i="4"/>
  <c r="AK15" i="4"/>
  <c r="AF14" i="4"/>
  <c r="AH13" i="4"/>
  <c r="AI12" i="4"/>
  <c r="AK11" i="4"/>
  <c r="AO10" i="4"/>
  <c r="AH10" i="4"/>
  <c r="AK9" i="4"/>
  <c r="AO8" i="4"/>
  <c r="AH8" i="4"/>
  <c r="AK7" i="4"/>
  <c r="AO6" i="4"/>
  <c r="AH6" i="4"/>
  <c r="AK5" i="4"/>
  <c r="AO4" i="4"/>
  <c r="AH4" i="4"/>
  <c r="AK3" i="4"/>
  <c r="AO2" i="4"/>
  <c r="AH2" i="4"/>
  <c r="AF101" i="4"/>
  <c r="AO97" i="4"/>
  <c r="AF95" i="4"/>
  <c r="AO91" i="4"/>
  <c r="AF89" i="4"/>
  <c r="AO85" i="4"/>
  <c r="AF83" i="4"/>
  <c r="AO79" i="4"/>
  <c r="AF77" i="4"/>
  <c r="AO73" i="4"/>
  <c r="AF71" i="4"/>
  <c r="AO67" i="4"/>
  <c r="AF65" i="4"/>
  <c r="AF62" i="4"/>
  <c r="AL59" i="4"/>
  <c r="AH57" i="4"/>
  <c r="AO54" i="4"/>
  <c r="AI53" i="4"/>
  <c r="AF52" i="4"/>
  <c r="AL50" i="4"/>
  <c r="AI49" i="4"/>
  <c r="AF48" i="4"/>
  <c r="AL46" i="4"/>
  <c r="AI45" i="4"/>
  <c r="AF44" i="4"/>
  <c r="AL42" i="4"/>
  <c r="AI41" i="4"/>
  <c r="AF40" i="4"/>
  <c r="AL38" i="4"/>
  <c r="AI37" i="4"/>
  <c r="AF36" i="4"/>
  <c r="AL34" i="4"/>
  <c r="AI33" i="4"/>
  <c r="AF32" i="4"/>
  <c r="AL30" i="4"/>
  <c r="AI29" i="4"/>
  <c r="AF28" i="4"/>
  <c r="AL26" i="4"/>
  <c r="AI25" i="4"/>
  <c r="AF24" i="4"/>
  <c r="AL22" i="4"/>
  <c r="AI21" i="4"/>
  <c r="AH20" i="4"/>
  <c r="AI19" i="4"/>
  <c r="AH18" i="4"/>
  <c r="AI17" i="4"/>
  <c r="AH16" i="4"/>
  <c r="AJ15" i="4"/>
  <c r="AL14" i="4"/>
  <c r="AO13" i="4"/>
  <c r="AF13" i="4"/>
  <c r="AH12" i="4"/>
  <c r="AJ11" i="4"/>
  <c r="AG10" i="4"/>
  <c r="AJ9" i="4"/>
  <c r="AG8" i="4"/>
  <c r="AJ7" i="4"/>
  <c r="AG6" i="4"/>
  <c r="AJ5" i="4"/>
  <c r="AG4" i="4"/>
  <c r="AJ3" i="4"/>
  <c r="AG2" i="4"/>
  <c r="AK94" i="4"/>
  <c r="AL81" i="4"/>
  <c r="AK72" i="4"/>
  <c r="AL63" i="4"/>
  <c r="AH56" i="4"/>
  <c r="AI51" i="4"/>
  <c r="AK88" i="4"/>
  <c r="AK78" i="4"/>
  <c r="AL69" i="4"/>
  <c r="AF61" i="4"/>
  <c r="AF54" i="4"/>
  <c r="AF50" i="4"/>
  <c r="AF46" i="4"/>
  <c r="AF42" i="4"/>
  <c r="AF38" i="4"/>
  <c r="AF34" i="4"/>
  <c r="AF30" i="4"/>
  <c r="AF26" i="4"/>
  <c r="AF22" i="4"/>
  <c r="AO15" i="4"/>
  <c r="AJ13" i="4"/>
  <c r="AG11" i="4"/>
  <c r="AG9" i="4"/>
  <c r="AG7" i="4"/>
  <c r="AG5" i="4"/>
  <c r="AG3" i="4"/>
  <c r="AL85" i="4"/>
  <c r="AK76" i="4"/>
  <c r="AL67" i="4"/>
  <c r="AI59" i="4"/>
  <c r="AH53" i="4"/>
  <c r="AH49" i="4"/>
  <c r="AH45" i="4"/>
  <c r="AH41" i="4"/>
  <c r="AH37" i="4"/>
  <c r="AH33" i="4"/>
  <c r="AH29" i="4"/>
  <c r="AH25" i="4"/>
  <c r="AH21" i="4"/>
  <c r="AG18" i="4"/>
  <c r="AI15" i="4"/>
  <c r="AO12" i="4"/>
  <c r="AL10" i="4"/>
  <c r="AL8" i="4"/>
  <c r="AL6" i="4"/>
  <c r="AL4" i="4"/>
  <c r="AL2" i="4"/>
  <c r="AK100" i="4"/>
  <c r="AK84" i="4"/>
  <c r="AL75" i="4"/>
  <c r="AK66" i="4"/>
  <c r="AK58" i="4"/>
  <c r="AL52" i="4"/>
  <c r="AL48" i="4"/>
  <c r="AL44" i="4"/>
  <c r="AL40" i="4"/>
  <c r="AL36" i="4"/>
  <c r="AL32" i="4"/>
  <c r="AL28" i="4"/>
  <c r="AL24" i="4"/>
  <c r="AO17" i="4"/>
  <c r="AF15" i="4"/>
  <c r="AL12" i="4"/>
  <c r="AJ10" i="4"/>
  <c r="AJ8" i="4"/>
  <c r="AJ6" i="4"/>
  <c r="AJ4" i="4"/>
  <c r="AJ2" i="4"/>
  <c r="AL97" i="4"/>
  <c r="AK82" i="4"/>
  <c r="AL73" i="4"/>
  <c r="AK64" i="4"/>
  <c r="AF57" i="4"/>
  <c r="AO51" i="4"/>
  <c r="AO47" i="4"/>
  <c r="AO43" i="4"/>
  <c r="AO39" i="4"/>
  <c r="AO35" i="4"/>
  <c r="AO31" i="4"/>
  <c r="AO27" i="4"/>
  <c r="AO23" i="4"/>
  <c r="AG20" i="4"/>
  <c r="AH17" i="4"/>
  <c r="AK14" i="4"/>
  <c r="AG12" i="4"/>
  <c r="AF10" i="4"/>
  <c r="AF8" i="4"/>
  <c r="AF6" i="4"/>
  <c r="AF4" i="4"/>
  <c r="AF2" i="4"/>
  <c r="AK70" i="4"/>
  <c r="AI43" i="4"/>
  <c r="AI31" i="4"/>
  <c r="AO19" i="4"/>
  <c r="AO11" i="4"/>
  <c r="AK54" i="4"/>
  <c r="AI39" i="4"/>
  <c r="AI27" i="4"/>
  <c r="AK50" i="4"/>
  <c r="AK38" i="4"/>
  <c r="AK26" i="4"/>
  <c r="AG16" i="4"/>
  <c r="AI9" i="4"/>
  <c r="AI3" i="4"/>
  <c r="AL91" i="4"/>
  <c r="AI47" i="4"/>
  <c r="AI35" i="4"/>
  <c r="AI23" i="4"/>
  <c r="AH14" i="4"/>
  <c r="AL79" i="4"/>
  <c r="AK46" i="4"/>
  <c r="AK34" i="4"/>
  <c r="AK22" i="4"/>
  <c r="AL13" i="4"/>
  <c r="AI7" i="4"/>
  <c r="AK30" i="4"/>
  <c r="AI11" i="4"/>
  <c r="AI5" i="4"/>
  <c r="AK42" i="4"/>
  <c r="AH19" i="4"/>
  <c r="AJ2" i="3"/>
  <c r="AI2" i="3"/>
  <c r="AH2" i="3"/>
  <c r="AG2" i="3"/>
  <c r="AF2" i="3"/>
  <c r="AG3" i="3"/>
  <c r="L9" i="1" l="1"/>
  <c r="O9" i="1"/>
  <c r="P9" i="1"/>
  <c r="Q9" i="1"/>
  <c r="R9" i="1"/>
  <c r="BH9" i="1"/>
  <c r="BI9" i="1" s="1"/>
  <c r="BL9" i="1"/>
  <c r="BM9" i="1" s="1"/>
  <c r="BP9" i="1"/>
  <c r="BQ9" i="1" s="1"/>
  <c r="BT9" i="1"/>
  <c r="BU9" i="1" s="1"/>
  <c r="BX9" i="1"/>
  <c r="BY9" i="1" s="1"/>
  <c r="CB9" i="1"/>
  <c r="CE9" i="1"/>
  <c r="CM9" i="1"/>
  <c r="CR9" i="1"/>
  <c r="CU9" i="1"/>
  <c r="CZ9" i="1"/>
  <c r="DC9" i="1"/>
  <c r="N10" i="1"/>
  <c r="O10" i="1"/>
  <c r="P10" i="1"/>
  <c r="BH10" i="1"/>
  <c r="BI10" i="1" s="1"/>
  <c r="BL10" i="1"/>
  <c r="BM10" i="1" s="1"/>
  <c r="BP10" i="1"/>
  <c r="BQ10" i="1" s="1"/>
  <c r="BT10" i="1"/>
  <c r="BU10" i="1" s="1"/>
  <c r="BX10" i="1"/>
  <c r="BY10" i="1" s="1"/>
  <c r="CB10" i="1"/>
  <c r="CE10" i="1"/>
  <c r="CJ10" i="1"/>
  <c r="CM10" i="1"/>
  <c r="CR10" i="1"/>
  <c r="CU10" i="1"/>
  <c r="CZ10" i="1"/>
  <c r="DC10" i="1"/>
  <c r="M11" i="1"/>
  <c r="N11" i="1"/>
  <c r="K11" i="1"/>
  <c r="L11" i="1" s="1"/>
  <c r="P11" i="1"/>
  <c r="R11" i="1"/>
  <c r="BH11" i="1"/>
  <c r="BI11" i="1" s="1"/>
  <c r="BL11" i="1"/>
  <c r="BM11" i="1" s="1"/>
  <c r="BP11" i="1"/>
  <c r="BQ11" i="1" s="1"/>
  <c r="BT11" i="1"/>
  <c r="BU11" i="1" s="1"/>
  <c r="BX11" i="1"/>
  <c r="BY11" i="1" s="1"/>
  <c r="CB11" i="1"/>
  <c r="CE11" i="1"/>
  <c r="CJ11" i="1"/>
  <c r="CM11" i="1"/>
  <c r="CR11" i="1"/>
  <c r="CU11" i="1"/>
  <c r="CZ11" i="1"/>
  <c r="DC11" i="1"/>
  <c r="N12" i="1"/>
  <c r="O12" i="1"/>
  <c r="P12" i="1"/>
  <c r="Q12" i="1"/>
  <c r="R12" i="1"/>
  <c r="BH12" i="1"/>
  <c r="BI12" i="1" s="1"/>
  <c r="BL12" i="1"/>
  <c r="BM12" i="1" s="1"/>
  <c r="BP12" i="1"/>
  <c r="BQ12" i="1" s="1"/>
  <c r="BT12" i="1"/>
  <c r="BU12" i="1" s="1"/>
  <c r="BX12" i="1"/>
  <c r="BY12" i="1" s="1"/>
  <c r="CB12" i="1"/>
  <c r="CE12" i="1"/>
  <c r="CJ12" i="1"/>
  <c r="CM12" i="1"/>
  <c r="CR12" i="1"/>
  <c r="CU12" i="1"/>
  <c r="CZ12" i="1"/>
  <c r="DC12" i="1"/>
  <c r="P13" i="1"/>
  <c r="BL13" i="1"/>
  <c r="BM13" i="1" s="1"/>
  <c r="BP13" i="1"/>
  <c r="BQ13" i="1" s="1"/>
  <c r="BT13" i="1"/>
  <c r="BU13" i="1" s="1"/>
  <c r="BX13" i="1"/>
  <c r="BY13" i="1" s="1"/>
  <c r="CB13" i="1"/>
  <c r="CE13" i="1"/>
  <c r="CJ13" i="1"/>
  <c r="CM13" i="1"/>
  <c r="CR13" i="1"/>
  <c r="CU13" i="1"/>
  <c r="CZ13" i="1"/>
  <c r="DC13" i="1"/>
  <c r="L14" i="1"/>
  <c r="O14" i="1"/>
  <c r="P14" i="1"/>
  <c r="Q14" i="1"/>
  <c r="R14" i="1"/>
  <c r="BH14" i="1"/>
  <c r="BI14" i="1" s="1"/>
  <c r="BL14" i="1"/>
  <c r="BM14" i="1" s="1"/>
  <c r="BP14" i="1"/>
  <c r="BQ14" i="1" s="1"/>
  <c r="BT14" i="1"/>
  <c r="BU14" i="1" s="1"/>
  <c r="BX14" i="1"/>
  <c r="BY14" i="1" s="1"/>
  <c r="CB14" i="1"/>
  <c r="CE14" i="1"/>
  <c r="CM14" i="1"/>
  <c r="CR14" i="1"/>
  <c r="CU14" i="1"/>
  <c r="CZ14" i="1"/>
  <c r="DC14" i="1"/>
  <c r="N15" i="1"/>
  <c r="O15" i="1"/>
  <c r="K15" i="1"/>
  <c r="BL15" i="1"/>
  <c r="BM15" i="1" s="1"/>
  <c r="BT15" i="1"/>
  <c r="BU15" i="1" s="1"/>
  <c r="CB15" i="1"/>
  <c r="CE15" i="1"/>
  <c r="CJ15" i="1"/>
  <c r="CM15" i="1"/>
  <c r="CR15" i="1"/>
  <c r="CU15" i="1"/>
  <c r="CZ15" i="1"/>
  <c r="DC15" i="1"/>
  <c r="Q16" i="1"/>
  <c r="M16" i="1"/>
  <c r="N16" i="1"/>
  <c r="K16" i="1"/>
  <c r="P16" i="1"/>
  <c r="R16" i="1"/>
  <c r="BH16" i="1"/>
  <c r="BI16" i="1" s="1"/>
  <c r="BL16" i="1"/>
  <c r="BM16" i="1" s="1"/>
  <c r="BP16" i="1"/>
  <c r="BQ16" i="1" s="1"/>
  <c r="BT16" i="1"/>
  <c r="BU16" i="1" s="1"/>
  <c r="BX16" i="1"/>
  <c r="BY16" i="1" s="1"/>
  <c r="CE16" i="1"/>
  <c r="CJ16" i="1"/>
  <c r="CM16" i="1"/>
  <c r="CR16" i="1"/>
  <c r="CU16" i="1"/>
  <c r="CZ16" i="1"/>
  <c r="DC16" i="1"/>
  <c r="N17" i="1"/>
  <c r="O17" i="1"/>
  <c r="P17" i="1"/>
  <c r="Q17" i="1"/>
  <c r="R17" i="1"/>
  <c r="CB17" i="1"/>
  <c r="CE17" i="1"/>
  <c r="CJ17" i="1"/>
  <c r="CM17" i="1"/>
  <c r="CR17" i="1"/>
  <c r="CU17" i="1"/>
  <c r="CZ17" i="1"/>
  <c r="DC17" i="1"/>
  <c r="N18" i="1"/>
  <c r="O18" i="1"/>
  <c r="P18" i="1"/>
  <c r="Q18" i="1"/>
  <c r="R18" i="1"/>
  <c r="BH18" i="1"/>
  <c r="BI18" i="1" s="1"/>
  <c r="BL18" i="1"/>
  <c r="BM18" i="1" s="1"/>
  <c r="BP18" i="1"/>
  <c r="BQ18" i="1" s="1"/>
  <c r="BT18" i="1"/>
  <c r="BU18" i="1" s="1"/>
  <c r="BX18" i="1"/>
  <c r="BY18" i="1" s="1"/>
  <c r="CB18" i="1"/>
  <c r="CE18" i="1"/>
  <c r="CJ18" i="1"/>
  <c r="CR18" i="1"/>
  <c r="CU18" i="1"/>
  <c r="CZ18" i="1"/>
  <c r="DC18" i="1"/>
  <c r="P19" i="1"/>
  <c r="R19" i="1"/>
  <c r="BH19" i="1"/>
  <c r="BI19" i="1" s="1"/>
  <c r="BP19" i="1"/>
  <c r="BQ19" i="1" s="1"/>
  <c r="BX19" i="1"/>
  <c r="BY19" i="1" s="1"/>
  <c r="CB19" i="1"/>
  <c r="CE19" i="1"/>
  <c r="CJ19" i="1"/>
  <c r="CM19" i="1"/>
  <c r="CU19" i="1"/>
  <c r="CZ19" i="1"/>
  <c r="DC19" i="1"/>
  <c r="K20" i="1"/>
  <c r="L20" i="1" s="1"/>
  <c r="N20" i="1"/>
  <c r="O20" i="1"/>
  <c r="P20" i="1"/>
  <c r="Q20" i="1"/>
  <c r="R20" i="1"/>
  <c r="BH20" i="1"/>
  <c r="BI20" i="1" s="1"/>
  <c r="BL20" i="1"/>
  <c r="BM20" i="1" s="1"/>
  <c r="BP20" i="1"/>
  <c r="BQ20" i="1" s="1"/>
  <c r="BT20" i="1"/>
  <c r="BU20" i="1" s="1"/>
  <c r="BX20" i="1"/>
  <c r="BY20" i="1" s="1"/>
  <c r="CB20" i="1"/>
  <c r="CJ20" i="1"/>
  <c r="CM20" i="1"/>
  <c r="CR20" i="1"/>
  <c r="CU20" i="1"/>
  <c r="CZ20" i="1"/>
  <c r="L21" i="1"/>
  <c r="O21" i="1"/>
  <c r="P21" i="1"/>
  <c r="Q21" i="1"/>
  <c r="R21" i="1"/>
  <c r="BT21" i="1"/>
  <c r="BU21" i="1" s="1"/>
  <c r="CE21" i="1"/>
  <c r="CJ21" i="1"/>
  <c r="CR21" i="1"/>
  <c r="CU21" i="1"/>
  <c r="DC21" i="1"/>
  <c r="N22" i="1"/>
  <c r="O22" i="1"/>
  <c r="P22" i="1"/>
  <c r="Q22" i="1"/>
  <c r="R22" i="1"/>
  <c r="BH22" i="1"/>
  <c r="BI22" i="1" s="1"/>
  <c r="BP22" i="1"/>
  <c r="BQ22" i="1" s="1"/>
  <c r="BX22" i="1"/>
  <c r="BY22" i="1" s="1"/>
  <c r="CB22" i="1"/>
  <c r="CE22" i="1"/>
  <c r="CJ22" i="1"/>
  <c r="CM22" i="1"/>
  <c r="CZ22" i="1"/>
  <c r="P23" i="1"/>
  <c r="M23" i="1"/>
  <c r="N23" i="1"/>
  <c r="O23" i="1"/>
  <c r="Q23" i="1"/>
  <c r="BH23" i="1"/>
  <c r="BI23" i="1" s="1"/>
  <c r="BP23" i="1"/>
  <c r="BQ23" i="1" s="1"/>
  <c r="BT23" i="1"/>
  <c r="BU23" i="1" s="1"/>
  <c r="CB23" i="1"/>
  <c r="CE23" i="1"/>
  <c r="CJ23" i="1"/>
  <c r="CM23" i="1"/>
  <c r="CU23" i="1"/>
  <c r="CZ23" i="1"/>
  <c r="DC23" i="1"/>
  <c r="O24" i="1"/>
  <c r="P24" i="1"/>
  <c r="Q24" i="1"/>
  <c r="R24" i="1"/>
  <c r="BL24" i="1"/>
  <c r="BM24" i="1" s="1"/>
  <c r="BT24" i="1"/>
  <c r="BU24" i="1" s="1"/>
  <c r="CB24" i="1"/>
  <c r="CJ24" i="1"/>
  <c r="CR24" i="1"/>
  <c r="CU24" i="1"/>
  <c r="N25" i="1"/>
  <c r="O25" i="1"/>
  <c r="Q25" i="1"/>
  <c r="R25" i="1"/>
  <c r="BH25" i="1"/>
  <c r="BI25" i="1" s="1"/>
  <c r="CB25" i="1"/>
  <c r="CE25" i="1"/>
  <c r="CJ25" i="1"/>
  <c r="CM25" i="1"/>
  <c r="CR25" i="1"/>
  <c r="CU25" i="1"/>
  <c r="CZ25" i="1"/>
  <c r="DC25" i="1"/>
  <c r="N26" i="1"/>
  <c r="O26" i="1"/>
  <c r="P26" i="1"/>
  <c r="Q26" i="1"/>
  <c r="R26" i="1"/>
  <c r="BP26" i="1"/>
  <c r="BQ26" i="1" s="1"/>
  <c r="CB26" i="1"/>
  <c r="CE26" i="1"/>
  <c r="CJ26" i="1"/>
  <c r="CM26" i="1"/>
  <c r="CR26" i="1"/>
  <c r="CU26" i="1"/>
  <c r="CZ26" i="1"/>
  <c r="L27" i="1"/>
  <c r="O27" i="1"/>
  <c r="P27" i="1"/>
  <c r="Q27" i="1"/>
  <c r="R27" i="1"/>
  <c r="BL27" i="1"/>
  <c r="BM27" i="1" s="1"/>
  <c r="CB27" i="1"/>
  <c r="CJ27" i="1"/>
  <c r="CR27" i="1"/>
  <c r="CU27" i="1"/>
  <c r="O28" i="1"/>
  <c r="P28" i="1"/>
  <c r="Q28" i="1"/>
  <c r="R28" i="1"/>
  <c r="BL28" i="1"/>
  <c r="BM28" i="1" s="1"/>
  <c r="CB28" i="1"/>
  <c r="CE28" i="1"/>
  <c r="CM28" i="1"/>
  <c r="CR28" i="1"/>
  <c r="CU28" i="1"/>
  <c r="CZ28" i="1"/>
  <c r="DC28" i="1"/>
  <c r="N29" i="1"/>
  <c r="O29" i="1"/>
  <c r="R29" i="1"/>
  <c r="CE29" i="1"/>
  <c r="CJ29" i="1"/>
  <c r="CM29" i="1"/>
  <c r="CR29" i="1"/>
  <c r="CU29" i="1"/>
  <c r="DC29" i="1"/>
  <c r="O30" i="1"/>
  <c r="P30" i="1"/>
  <c r="Q30" i="1"/>
  <c r="R30" i="1"/>
  <c r="BH30" i="1"/>
  <c r="BI30" i="1" s="1"/>
  <c r="BX30" i="1"/>
  <c r="BY30" i="1" s="1"/>
  <c r="CB30" i="1"/>
  <c r="CE30" i="1"/>
  <c r="CJ30" i="1"/>
  <c r="CR30" i="1"/>
  <c r="CU30" i="1"/>
  <c r="CZ30" i="1"/>
  <c r="DC30" i="1"/>
  <c r="P31" i="1"/>
  <c r="CB31" i="1"/>
  <c r="CE31" i="1"/>
  <c r="CJ31" i="1"/>
  <c r="CM31" i="1"/>
  <c r="CU31" i="1"/>
  <c r="CZ31" i="1"/>
  <c r="DC31" i="1"/>
  <c r="N32" i="1"/>
  <c r="O32" i="1"/>
  <c r="P32" i="1"/>
  <c r="Q32" i="1"/>
  <c r="R32" i="1"/>
  <c r="CB32" i="1"/>
  <c r="CE32" i="1"/>
  <c r="CM32" i="1"/>
  <c r="CR32" i="1"/>
  <c r="CU32" i="1"/>
  <c r="CZ32" i="1"/>
  <c r="DC32" i="1"/>
  <c r="N33" i="1"/>
  <c r="O33" i="1"/>
  <c r="R33" i="1"/>
  <c r="BL33" i="1"/>
  <c r="BM33" i="1" s="1"/>
  <c r="CE33" i="1"/>
  <c r="CJ33" i="1"/>
  <c r="CM33" i="1"/>
  <c r="CR33" i="1"/>
  <c r="CU33" i="1"/>
  <c r="DC33" i="1"/>
  <c r="O34" i="1"/>
  <c r="P34" i="1"/>
  <c r="Q34" i="1"/>
  <c r="R34" i="1"/>
  <c r="CB34" i="1"/>
  <c r="CJ34" i="1"/>
  <c r="CM34" i="1"/>
  <c r="CR34" i="1"/>
  <c r="CU34" i="1"/>
  <c r="CZ34" i="1"/>
  <c r="O35" i="1"/>
  <c r="P35" i="1"/>
  <c r="Q35" i="1"/>
  <c r="R35" i="1"/>
  <c r="CB35" i="1"/>
  <c r="CE35" i="1"/>
  <c r="CJ35" i="1"/>
  <c r="CM35" i="1"/>
  <c r="CR35" i="1"/>
  <c r="CZ35" i="1"/>
  <c r="DC35" i="1"/>
  <c r="N36" i="1"/>
  <c r="P36" i="1"/>
  <c r="Q36" i="1"/>
  <c r="R36" i="1"/>
  <c r="CB36" i="1"/>
  <c r="CE36" i="1"/>
  <c r="CJ36" i="1"/>
  <c r="CM36" i="1"/>
  <c r="CU36" i="1"/>
  <c r="CZ36" i="1"/>
  <c r="DC36" i="1"/>
  <c r="N37" i="1"/>
  <c r="O37" i="1"/>
  <c r="P37" i="1"/>
  <c r="Q37" i="1"/>
  <c r="R37" i="1"/>
  <c r="BP37" i="1"/>
  <c r="BQ37" i="1" s="1"/>
  <c r="CB37" i="1"/>
  <c r="CE37" i="1"/>
  <c r="CM37" i="1"/>
  <c r="CR37" i="1"/>
  <c r="CU37" i="1"/>
  <c r="CZ37" i="1"/>
  <c r="DC37" i="1"/>
  <c r="N38" i="1"/>
  <c r="O38" i="1"/>
  <c r="R38" i="1"/>
  <c r="CB38" i="1"/>
  <c r="CE38" i="1"/>
  <c r="CJ38" i="1"/>
  <c r="CM38" i="1"/>
  <c r="CU38" i="1"/>
  <c r="CZ38" i="1"/>
  <c r="DC38" i="1"/>
  <c r="N39" i="1"/>
  <c r="O39" i="1"/>
  <c r="P39" i="1"/>
  <c r="Q39" i="1"/>
  <c r="R39" i="1"/>
  <c r="CB39" i="1"/>
  <c r="CE39" i="1"/>
  <c r="CJ39" i="1"/>
  <c r="CM39" i="1"/>
  <c r="CU39" i="1"/>
  <c r="CZ39" i="1"/>
  <c r="DC39" i="1"/>
  <c r="N40" i="1"/>
  <c r="O40" i="1"/>
  <c r="P40" i="1"/>
  <c r="Q40" i="1"/>
  <c r="R40" i="1"/>
  <c r="BP40" i="1"/>
  <c r="BQ40" i="1" s="1"/>
  <c r="CB40" i="1"/>
  <c r="CJ40" i="1"/>
  <c r="CM40" i="1"/>
  <c r="CR40" i="1"/>
  <c r="CU40" i="1"/>
  <c r="CZ40" i="1"/>
  <c r="O41" i="1"/>
  <c r="P41" i="1"/>
  <c r="Q41" i="1"/>
  <c r="CB41" i="1"/>
  <c r="CE41" i="1"/>
  <c r="CJ41" i="1"/>
  <c r="CM41" i="1"/>
  <c r="CU41" i="1"/>
  <c r="CZ41" i="1"/>
  <c r="K42" i="1"/>
  <c r="N42" i="1"/>
  <c r="O42" i="1"/>
  <c r="P42" i="1"/>
  <c r="Q42" i="1"/>
  <c r="R42" i="1"/>
  <c r="CJ42" i="1"/>
  <c r="CM42" i="1"/>
  <c r="CU42" i="1"/>
  <c r="O43" i="1"/>
  <c r="P43" i="1"/>
  <c r="Q43" i="1"/>
  <c r="R43" i="1"/>
  <c r="CB43" i="1"/>
  <c r="CE43" i="1"/>
  <c r="CR43" i="1"/>
  <c r="CU43" i="1"/>
  <c r="CZ43" i="1"/>
  <c r="DC43" i="1"/>
  <c r="CE44" i="1"/>
  <c r="CR44" i="1"/>
  <c r="CU44" i="1"/>
  <c r="DC44" i="1"/>
  <c r="N45" i="1"/>
  <c r="K45" i="1"/>
  <c r="R45" i="1"/>
  <c r="CB45" i="1"/>
  <c r="CR45" i="1"/>
  <c r="CU45" i="1"/>
  <c r="CZ45" i="1"/>
  <c r="O46" i="1"/>
  <c r="K46" i="1"/>
  <c r="R46" i="1"/>
  <c r="BL46" i="1"/>
  <c r="BM46" i="1" s="1"/>
  <c r="CJ46" i="1"/>
  <c r="CM46" i="1"/>
  <c r="CR46" i="1"/>
  <c r="CU46" i="1"/>
  <c r="O47" i="1"/>
  <c r="P47" i="1"/>
  <c r="Q47" i="1"/>
  <c r="R47" i="1"/>
  <c r="CB47" i="1"/>
  <c r="CE47" i="1"/>
  <c r="CJ47" i="1"/>
  <c r="CR47" i="1"/>
  <c r="CZ47" i="1"/>
  <c r="DC47" i="1"/>
  <c r="Q48" i="1"/>
  <c r="R48" i="1"/>
  <c r="CB48" i="1"/>
  <c r="CJ48" i="1"/>
  <c r="CR48" i="1"/>
  <c r="CU48" i="1"/>
  <c r="CZ48" i="1"/>
  <c r="N49" i="1"/>
  <c r="O49" i="1"/>
  <c r="P49" i="1"/>
  <c r="Q49" i="1"/>
  <c r="R49" i="1"/>
  <c r="CB49" i="1"/>
  <c r="CE49" i="1"/>
  <c r="CJ49" i="1"/>
  <c r="CM49" i="1"/>
  <c r="CU49" i="1"/>
  <c r="CZ49" i="1"/>
  <c r="DC49" i="1"/>
  <c r="N50" i="1"/>
  <c r="O50" i="1"/>
  <c r="P50" i="1"/>
  <c r="Q50" i="1"/>
  <c r="R50" i="1"/>
  <c r="BL50" i="1"/>
  <c r="BM50" i="1" s="1"/>
  <c r="CB50" i="1"/>
  <c r="CE50" i="1"/>
  <c r="CJ50" i="1"/>
  <c r="CM50" i="1"/>
  <c r="CR50" i="1"/>
  <c r="O51" i="1"/>
  <c r="P51" i="1"/>
  <c r="Q51" i="1"/>
  <c r="R51" i="1"/>
  <c r="CE51" i="1"/>
  <c r="CR51" i="1"/>
  <c r="CU51" i="1"/>
  <c r="DC51" i="1"/>
  <c r="N52" i="1"/>
  <c r="K52" i="1"/>
  <c r="R52" i="1"/>
  <c r="BH52" i="1"/>
  <c r="BI52" i="1" s="1"/>
  <c r="CB52" i="1"/>
  <c r="CE52" i="1"/>
  <c r="CJ52" i="1"/>
  <c r="CM52" i="1"/>
  <c r="CU52" i="1"/>
  <c r="CZ52" i="1"/>
  <c r="DC52" i="1"/>
  <c r="O53" i="1"/>
  <c r="P53" i="1"/>
  <c r="Q53" i="1"/>
  <c r="R53" i="1"/>
  <c r="CB53" i="1"/>
  <c r="CE53" i="1"/>
  <c r="CJ53" i="1"/>
  <c r="CM53" i="1"/>
  <c r="CZ53" i="1"/>
  <c r="DC53" i="1"/>
  <c r="N54" i="1"/>
  <c r="O54" i="1"/>
  <c r="P54" i="1"/>
  <c r="Q54" i="1"/>
  <c r="R54" i="1"/>
  <c r="CB54" i="1"/>
  <c r="CE54" i="1"/>
  <c r="CM54" i="1"/>
  <c r="CR54" i="1"/>
  <c r="CZ54" i="1"/>
  <c r="DC54" i="1"/>
  <c r="K55" i="1"/>
  <c r="N55" i="1"/>
  <c r="O55" i="1"/>
  <c r="P55" i="1"/>
  <c r="Q55" i="1"/>
  <c r="R55" i="1"/>
  <c r="CE55" i="1"/>
  <c r="CR55" i="1"/>
  <c r="CU55" i="1"/>
  <c r="DC55" i="1"/>
  <c r="N56" i="1"/>
  <c r="R56" i="1"/>
  <c r="CB56" i="1"/>
  <c r="CJ56" i="1"/>
  <c r="CM56" i="1"/>
  <c r="CU56" i="1"/>
  <c r="O57" i="1"/>
  <c r="P57" i="1"/>
  <c r="Q57" i="1"/>
  <c r="R57" i="1"/>
  <c r="BT57" i="1"/>
  <c r="BU57" i="1" s="1"/>
  <c r="CB57" i="1"/>
  <c r="CE57" i="1"/>
  <c r="CM57" i="1"/>
  <c r="CR57" i="1"/>
  <c r="CZ57" i="1"/>
  <c r="DC57" i="1"/>
  <c r="K58" i="1"/>
  <c r="N58" i="1"/>
  <c r="O58" i="1"/>
  <c r="P58" i="1"/>
  <c r="Q58" i="1"/>
  <c r="R58" i="1"/>
  <c r="CB58" i="1"/>
  <c r="CE58" i="1"/>
  <c r="CM58" i="1"/>
  <c r="CR58" i="1"/>
  <c r="CU58" i="1"/>
  <c r="CZ58" i="1"/>
  <c r="DC58" i="1"/>
  <c r="CB59" i="1"/>
  <c r="CE59" i="1"/>
  <c r="CJ59" i="1"/>
  <c r="CR59" i="1"/>
  <c r="CZ59" i="1"/>
  <c r="DC59" i="1"/>
  <c r="N60" i="1"/>
  <c r="Q60" i="1"/>
  <c r="R60" i="1"/>
  <c r="CJ60" i="1"/>
  <c r="CM60" i="1"/>
  <c r="CU60" i="1"/>
  <c r="CZ60" i="1"/>
  <c r="O61" i="1"/>
  <c r="P61" i="1"/>
  <c r="Q61" i="1"/>
  <c r="R61" i="1"/>
  <c r="CB61" i="1"/>
  <c r="CE61" i="1"/>
  <c r="CJ61" i="1"/>
  <c r="CM61" i="1"/>
  <c r="CU61" i="1"/>
  <c r="CZ61" i="1"/>
  <c r="DC61" i="1"/>
  <c r="N62" i="1"/>
  <c r="O62" i="1"/>
  <c r="P62" i="1"/>
  <c r="Q62" i="1"/>
  <c r="R62" i="1"/>
  <c r="BP62" i="1"/>
  <c r="BQ62" i="1" s="1"/>
  <c r="CJ62" i="1"/>
  <c r="CM62" i="1"/>
  <c r="CR62" i="1"/>
  <c r="CZ62" i="1"/>
  <c r="O63" i="1"/>
  <c r="P63" i="1"/>
  <c r="Q63" i="1"/>
  <c r="R63" i="1"/>
  <c r="CB63" i="1"/>
  <c r="CR63" i="1"/>
  <c r="CU63" i="1"/>
  <c r="CZ63" i="1"/>
  <c r="N64" i="1"/>
  <c r="O64" i="1"/>
  <c r="Q64" i="1"/>
  <c r="R64" i="1"/>
  <c r="CB64" i="1"/>
  <c r="CE64" i="1"/>
  <c r="CM64" i="1"/>
  <c r="CR64" i="1"/>
  <c r="CU64" i="1"/>
  <c r="CZ64" i="1"/>
  <c r="DC64" i="1"/>
  <c r="K65" i="1"/>
  <c r="N65" i="1"/>
  <c r="O65" i="1"/>
  <c r="P65" i="1"/>
  <c r="Q65" i="1"/>
  <c r="R65" i="1"/>
  <c r="CE65" i="1"/>
  <c r="CJ65" i="1"/>
  <c r="CM65" i="1"/>
  <c r="CR65" i="1"/>
  <c r="CU65" i="1"/>
  <c r="DC65" i="1"/>
  <c r="O66" i="1"/>
  <c r="P66" i="1"/>
  <c r="Q66" i="1"/>
  <c r="R66" i="1"/>
  <c r="CB66" i="1"/>
  <c r="CE66" i="1"/>
  <c r="CJ66" i="1"/>
  <c r="CM66" i="1"/>
  <c r="CU66" i="1"/>
  <c r="CZ66" i="1"/>
  <c r="DC66" i="1"/>
  <c r="N67" i="1"/>
  <c r="P67" i="1"/>
  <c r="R67" i="1"/>
  <c r="CE67" i="1"/>
  <c r="CJ67" i="1"/>
  <c r="CM67" i="1"/>
  <c r="CR67" i="1"/>
  <c r="CU67" i="1"/>
  <c r="DC67" i="1"/>
  <c r="O68" i="1"/>
  <c r="P68" i="1"/>
  <c r="Q68" i="1"/>
  <c r="R68" i="1"/>
  <c r="CB68" i="1"/>
  <c r="CE68" i="1"/>
  <c r="CJ68" i="1"/>
  <c r="CR68" i="1"/>
  <c r="CU68" i="1"/>
  <c r="CZ68" i="1"/>
  <c r="DC68" i="1"/>
  <c r="P69" i="1"/>
  <c r="CB69" i="1"/>
  <c r="CE69" i="1"/>
  <c r="CJ69" i="1"/>
  <c r="CM69" i="1"/>
  <c r="CU69" i="1"/>
  <c r="CZ69" i="1"/>
  <c r="DC69" i="1"/>
  <c r="M70" i="1"/>
  <c r="N70" i="1"/>
  <c r="K70" i="1"/>
  <c r="L70" i="1" s="1"/>
  <c r="P70" i="1"/>
  <c r="R70" i="1"/>
  <c r="CB70" i="1"/>
  <c r="CE70" i="1"/>
  <c r="CJ70" i="1"/>
  <c r="CR70" i="1"/>
  <c r="CU70" i="1"/>
  <c r="CZ70" i="1"/>
  <c r="DC70" i="1"/>
  <c r="P71" i="1"/>
  <c r="CB71" i="1"/>
  <c r="CJ71" i="1"/>
  <c r="CM71" i="1"/>
  <c r="CR71" i="1"/>
  <c r="CU71" i="1"/>
  <c r="CZ71" i="1"/>
  <c r="L72" i="1"/>
  <c r="O72" i="1"/>
  <c r="P72" i="1"/>
  <c r="Q72" i="1"/>
  <c r="R72" i="1"/>
  <c r="CB72" i="1"/>
  <c r="CE72" i="1"/>
  <c r="CM72" i="1"/>
  <c r="CR72" i="1"/>
  <c r="CU72" i="1"/>
  <c r="CZ72" i="1"/>
  <c r="DC72" i="1"/>
  <c r="N73" i="1"/>
  <c r="K73" i="1"/>
  <c r="O73" i="1"/>
  <c r="P73" i="1"/>
  <c r="R73" i="1"/>
  <c r="CE73" i="1"/>
  <c r="CJ73" i="1"/>
  <c r="CM73" i="1"/>
  <c r="CR73" i="1"/>
  <c r="CU73" i="1"/>
  <c r="CZ73" i="1"/>
  <c r="DC73" i="1"/>
  <c r="N74" i="1"/>
  <c r="O74" i="1"/>
  <c r="P74" i="1"/>
  <c r="Q74" i="1"/>
  <c r="R74" i="1"/>
  <c r="CB74" i="1"/>
  <c r="CE74" i="1"/>
  <c r="CM74" i="1"/>
  <c r="CR74" i="1"/>
  <c r="CU74" i="1"/>
  <c r="N75" i="1"/>
  <c r="O75" i="1"/>
  <c r="P75" i="1"/>
  <c r="K75" i="1"/>
  <c r="CB75" i="1"/>
  <c r="CE75" i="1"/>
  <c r="CJ75" i="1"/>
  <c r="CM75" i="1"/>
  <c r="CR75" i="1"/>
  <c r="CZ75" i="1"/>
  <c r="O76" i="1"/>
  <c r="P76" i="1"/>
  <c r="Q76" i="1"/>
  <c r="R76" i="1"/>
  <c r="CB76" i="1"/>
  <c r="CE76" i="1"/>
  <c r="CM76" i="1"/>
  <c r="CR76" i="1"/>
  <c r="CU76" i="1"/>
  <c r="CZ76" i="1"/>
  <c r="DC76" i="1"/>
  <c r="O77" i="1"/>
  <c r="P77" i="1"/>
  <c r="R77" i="1"/>
  <c r="CB77" i="1"/>
  <c r="CE77" i="1"/>
  <c r="CJ77" i="1"/>
  <c r="CR77" i="1"/>
  <c r="CZ77" i="1"/>
  <c r="DC77" i="1"/>
  <c r="Q78" i="1"/>
  <c r="M78" i="1"/>
  <c r="O78" i="1"/>
  <c r="P78" i="1"/>
  <c r="R78" i="1"/>
  <c r="CB78" i="1"/>
  <c r="CE78" i="1"/>
  <c r="CM78" i="1"/>
  <c r="CR78" i="1"/>
  <c r="CU78" i="1"/>
  <c r="CZ78" i="1"/>
  <c r="DC78" i="1"/>
  <c r="N79" i="1"/>
  <c r="K79" i="1"/>
  <c r="O79" i="1"/>
  <c r="P79" i="1"/>
  <c r="R79" i="1"/>
  <c r="CB79" i="1"/>
  <c r="CE79" i="1"/>
  <c r="CJ79" i="1"/>
  <c r="CM79" i="1"/>
  <c r="CR79" i="1"/>
  <c r="CU79" i="1"/>
  <c r="CZ79" i="1"/>
  <c r="DC79" i="1"/>
  <c r="N80" i="1"/>
  <c r="K80" i="1"/>
  <c r="P80" i="1"/>
  <c r="R80" i="1"/>
  <c r="CB80" i="1"/>
  <c r="CE80" i="1"/>
  <c r="CJ80" i="1"/>
  <c r="CM80" i="1"/>
  <c r="CR80" i="1"/>
  <c r="CU80" i="1"/>
  <c r="CZ80" i="1"/>
  <c r="DC80" i="1"/>
  <c r="K81" i="1"/>
  <c r="L81" i="1" s="1"/>
  <c r="N81" i="1"/>
  <c r="O81" i="1"/>
  <c r="P81" i="1"/>
  <c r="Q81" i="1"/>
  <c r="R81" i="1"/>
  <c r="CB81" i="1"/>
  <c r="CE81" i="1"/>
  <c r="CJ81" i="1"/>
  <c r="CM81" i="1"/>
  <c r="CR81" i="1"/>
  <c r="CU81" i="1"/>
  <c r="CZ81" i="1"/>
  <c r="DC81" i="1"/>
  <c r="R82" i="1"/>
  <c r="M82" i="1"/>
  <c r="L82" i="1"/>
  <c r="O82" i="1"/>
  <c r="P82" i="1"/>
  <c r="Q82" i="1"/>
  <c r="CB82" i="1"/>
  <c r="CE82" i="1"/>
  <c r="CJ82" i="1"/>
  <c r="CM82" i="1"/>
  <c r="CU82" i="1"/>
  <c r="CZ82" i="1"/>
  <c r="DC82" i="1"/>
  <c r="K83" i="1"/>
  <c r="N83" i="1"/>
  <c r="O83" i="1"/>
  <c r="P83" i="1"/>
  <c r="Q83" i="1"/>
  <c r="R83" i="1"/>
  <c r="CB83" i="1"/>
  <c r="CE83" i="1"/>
  <c r="CM83" i="1"/>
  <c r="CR83" i="1"/>
  <c r="CU83" i="1"/>
  <c r="CZ83" i="1"/>
  <c r="DC83" i="1"/>
  <c r="O84" i="1"/>
  <c r="P84" i="1"/>
  <c r="Q84" i="1"/>
  <c r="R84" i="1"/>
  <c r="CB84" i="1"/>
  <c r="CE84" i="1"/>
  <c r="CR84" i="1"/>
  <c r="CU84" i="1"/>
  <c r="CZ84" i="1"/>
  <c r="DC84" i="1"/>
  <c r="O85" i="1"/>
  <c r="P85" i="1"/>
  <c r="CB85" i="1"/>
  <c r="CE85" i="1"/>
  <c r="CJ85" i="1"/>
  <c r="CM85" i="1"/>
  <c r="CR85" i="1"/>
  <c r="CZ85" i="1"/>
  <c r="DC85" i="1"/>
  <c r="N86" i="1"/>
  <c r="O86" i="1"/>
  <c r="P86" i="1"/>
  <c r="R86" i="1"/>
  <c r="CB86" i="1"/>
  <c r="CE86" i="1"/>
  <c r="CJ86" i="1"/>
  <c r="CM86" i="1"/>
  <c r="CU86" i="1"/>
  <c r="CZ86" i="1"/>
  <c r="DC86" i="1"/>
  <c r="L87" i="1"/>
  <c r="O87" i="1"/>
  <c r="P87" i="1"/>
  <c r="Q87" i="1"/>
  <c r="R87" i="1"/>
  <c r="CB87" i="1"/>
  <c r="CE87" i="1"/>
  <c r="CJ87" i="1"/>
  <c r="CM87" i="1"/>
  <c r="CR87" i="1"/>
  <c r="CU87" i="1"/>
  <c r="CZ87" i="1"/>
  <c r="DC87" i="1"/>
  <c r="L88" i="1"/>
  <c r="O88" i="1"/>
  <c r="P88" i="1"/>
  <c r="Q88" i="1"/>
  <c r="R88" i="1"/>
  <c r="CB88" i="1"/>
  <c r="CE88" i="1"/>
  <c r="CJ88" i="1"/>
  <c r="CM88" i="1"/>
  <c r="CR88" i="1"/>
  <c r="CU88" i="1"/>
  <c r="CZ88" i="1"/>
  <c r="DC88" i="1"/>
  <c r="N89" i="1"/>
  <c r="K89" i="1"/>
  <c r="O89" i="1"/>
  <c r="P89" i="1"/>
  <c r="R89" i="1"/>
  <c r="CB89" i="1"/>
  <c r="CE89" i="1"/>
  <c r="CJ89" i="1"/>
  <c r="CM89" i="1"/>
  <c r="CR89" i="1"/>
  <c r="CU89" i="1"/>
  <c r="CZ89" i="1"/>
  <c r="DC89" i="1"/>
  <c r="N90" i="1"/>
  <c r="O90" i="1"/>
  <c r="P90" i="1"/>
  <c r="Q90" i="1"/>
  <c r="R90" i="1"/>
  <c r="CB90" i="1"/>
  <c r="CE90" i="1"/>
  <c r="CJ90" i="1"/>
  <c r="CM90" i="1"/>
  <c r="CR90" i="1"/>
  <c r="CU90" i="1"/>
  <c r="CZ90" i="1"/>
  <c r="DC90" i="1"/>
  <c r="O91" i="1"/>
  <c r="P91" i="1"/>
  <c r="Q91" i="1"/>
  <c r="R91" i="1"/>
  <c r="CB91" i="1"/>
  <c r="CE91" i="1"/>
  <c r="CR91" i="1"/>
  <c r="CU91" i="1"/>
  <c r="CZ91" i="1"/>
  <c r="DC91" i="1"/>
  <c r="N92" i="1"/>
  <c r="K92" i="1"/>
  <c r="O92" i="1"/>
  <c r="P92" i="1"/>
  <c r="R92" i="1"/>
  <c r="CB92" i="1"/>
  <c r="CE92" i="1"/>
  <c r="CJ92" i="1"/>
  <c r="CM92" i="1"/>
  <c r="CR92" i="1"/>
  <c r="CU92" i="1"/>
  <c r="CZ92" i="1"/>
  <c r="R93" i="1"/>
  <c r="M93" i="1"/>
  <c r="N93" i="1"/>
  <c r="K93" i="1"/>
  <c r="O93" i="1"/>
  <c r="P93" i="1"/>
  <c r="Q93" i="1"/>
  <c r="CB93" i="1"/>
  <c r="CE93" i="1"/>
  <c r="CJ93" i="1"/>
  <c r="CR93" i="1"/>
  <c r="CZ93" i="1"/>
  <c r="DC93" i="1"/>
  <c r="O94" i="1"/>
  <c r="P94" i="1"/>
  <c r="R94" i="1"/>
  <c r="CB94" i="1"/>
  <c r="CE94" i="1"/>
  <c r="CM94" i="1"/>
  <c r="CU94" i="1"/>
  <c r="CZ94" i="1"/>
  <c r="DC94" i="1"/>
  <c r="K95" i="1"/>
  <c r="L95" i="1" s="1"/>
  <c r="N95" i="1"/>
  <c r="O95" i="1"/>
  <c r="P95" i="1"/>
  <c r="R95" i="1"/>
  <c r="CJ95" i="1"/>
  <c r="CM95" i="1"/>
  <c r="CR95" i="1"/>
  <c r="CU95" i="1"/>
  <c r="N96" i="1"/>
  <c r="O96" i="1"/>
  <c r="P96" i="1"/>
  <c r="Q96" i="1"/>
  <c r="R96" i="1"/>
  <c r="CB96" i="1"/>
  <c r="CE96" i="1"/>
  <c r="CR96" i="1"/>
  <c r="CU96" i="1"/>
  <c r="CZ96" i="1"/>
  <c r="DC96" i="1"/>
  <c r="N97" i="1"/>
  <c r="O97" i="1"/>
  <c r="K97" i="1"/>
  <c r="R97" i="1"/>
  <c r="CB97" i="1"/>
  <c r="CE97" i="1"/>
  <c r="CJ97" i="1"/>
  <c r="CM97" i="1"/>
  <c r="CR97" i="1"/>
  <c r="CZ97" i="1"/>
  <c r="DC97" i="1"/>
  <c r="O98" i="1"/>
  <c r="P98" i="1"/>
  <c r="Q98" i="1"/>
  <c r="R98" i="1"/>
  <c r="CE98" i="1"/>
  <c r="CJ98" i="1"/>
  <c r="CM98" i="1"/>
  <c r="CR98" i="1"/>
  <c r="CU98" i="1"/>
  <c r="DC98" i="1"/>
  <c r="N99" i="1"/>
  <c r="O99" i="1"/>
  <c r="P99" i="1"/>
  <c r="Q99" i="1"/>
  <c r="R99" i="1"/>
  <c r="CB99" i="1"/>
  <c r="CE99" i="1"/>
  <c r="CR99" i="1"/>
  <c r="CU99" i="1"/>
  <c r="CZ99" i="1"/>
  <c r="DC99" i="1"/>
  <c r="O100" i="1"/>
  <c r="P100" i="1"/>
  <c r="R100" i="1"/>
  <c r="CB100" i="1"/>
  <c r="CE100" i="1"/>
  <c r="CR100" i="1"/>
  <c r="CU100" i="1"/>
  <c r="CZ100" i="1"/>
  <c r="DC100" i="1"/>
  <c r="N101" i="1"/>
  <c r="O101" i="1"/>
  <c r="K101" i="1"/>
  <c r="R101" i="1"/>
  <c r="CB101" i="1"/>
  <c r="CE101" i="1"/>
  <c r="CR101" i="1"/>
  <c r="CU101" i="1"/>
  <c r="CZ101" i="1"/>
  <c r="DC101" i="1"/>
  <c r="N102" i="1"/>
  <c r="O102" i="1"/>
  <c r="K102" i="1"/>
  <c r="L102" i="1" s="1"/>
  <c r="R102" i="1"/>
  <c r="CJ102" i="1"/>
  <c r="CM102" i="1"/>
  <c r="CR102" i="1"/>
  <c r="CU102" i="1"/>
  <c r="N103" i="1"/>
  <c r="O103" i="1"/>
  <c r="P103" i="1"/>
  <c r="Q103" i="1"/>
  <c r="R103" i="1"/>
  <c r="CB103" i="1"/>
  <c r="CE103" i="1"/>
  <c r="CJ103" i="1"/>
  <c r="CM103" i="1"/>
  <c r="CZ103" i="1"/>
  <c r="DC103" i="1"/>
  <c r="N104" i="1"/>
  <c r="O104" i="1"/>
  <c r="P104" i="1"/>
  <c r="Q104" i="1"/>
  <c r="R104" i="1"/>
  <c r="CB104" i="1"/>
  <c r="CE104" i="1"/>
  <c r="CR104" i="1"/>
  <c r="CU104" i="1"/>
  <c r="CZ104" i="1"/>
  <c r="DC104" i="1"/>
  <c r="N105" i="1"/>
  <c r="O105" i="1"/>
  <c r="K105" i="1"/>
  <c r="R105" i="1"/>
  <c r="CB105" i="1"/>
  <c r="CE105" i="1"/>
  <c r="CR105" i="1"/>
  <c r="CU105" i="1"/>
  <c r="CZ105" i="1"/>
  <c r="DC105" i="1"/>
  <c r="N106" i="1"/>
  <c r="O106" i="1"/>
  <c r="K106" i="1"/>
  <c r="L106" i="1" s="1"/>
  <c r="R106" i="1"/>
  <c r="CB106" i="1"/>
  <c r="CE106" i="1"/>
  <c r="CJ106" i="1"/>
  <c r="CM106" i="1"/>
  <c r="CZ106" i="1"/>
  <c r="DC106" i="1"/>
  <c r="L107" i="1"/>
  <c r="O107" i="1"/>
  <c r="P107" i="1"/>
  <c r="Q107" i="1"/>
  <c r="R107" i="1"/>
  <c r="CE107" i="1"/>
  <c r="CM107" i="1"/>
  <c r="CR107" i="1"/>
  <c r="CU107" i="1"/>
  <c r="CZ107" i="1"/>
  <c r="DC107" i="1"/>
  <c r="N108" i="1"/>
  <c r="K108" i="1"/>
  <c r="O108" i="1"/>
  <c r="R108" i="1"/>
  <c r="CB108" i="1"/>
  <c r="CJ108" i="1"/>
  <c r="CM108" i="1"/>
  <c r="CR108" i="1"/>
  <c r="CU108" i="1"/>
  <c r="CZ108" i="1"/>
  <c r="DC108" i="1"/>
  <c r="Q2" i="5"/>
  <c r="R2" i="5" s="1"/>
  <c r="Q3" i="5"/>
  <c r="R3" i="5" s="1"/>
  <c r="Q4" i="5"/>
  <c r="R4" i="5" s="1"/>
  <c r="Q5" i="5"/>
  <c r="Q6" i="5"/>
  <c r="R6" i="5" s="1"/>
  <c r="Q7" i="5"/>
  <c r="Q8" i="5"/>
  <c r="R8" i="5" s="1"/>
  <c r="Q9" i="5"/>
  <c r="R9" i="5" s="1"/>
  <c r="Q10" i="5"/>
  <c r="R10" i="5" s="1"/>
  <c r="Q11" i="5"/>
  <c r="R11" i="5" s="1"/>
  <c r="Q12" i="5"/>
  <c r="Q13" i="5"/>
  <c r="R13" i="5" s="1"/>
  <c r="Q14" i="5"/>
  <c r="R14" i="5" s="1"/>
  <c r="Q15" i="5"/>
  <c r="R15" i="5" s="1"/>
  <c r="Q16" i="5"/>
  <c r="R16" i="5" s="1"/>
  <c r="Q17" i="5"/>
  <c r="R17" i="5" s="1"/>
  <c r="Q18" i="5"/>
  <c r="Q19" i="5"/>
  <c r="R19" i="5" s="1"/>
  <c r="Q20" i="5"/>
  <c r="R20" i="5" s="1"/>
  <c r="Q21" i="5"/>
  <c r="R21" i="5" s="1"/>
  <c r="Q22" i="5"/>
  <c r="R22" i="5" s="1"/>
  <c r="G5" i="7"/>
  <c r="BB9" i="1" s="1"/>
  <c r="BC9" i="1" s="1"/>
  <c r="BD9" i="1" s="1"/>
  <c r="BE9" i="1" s="1"/>
  <c r="G6" i="7"/>
  <c r="BB10" i="1" s="1"/>
  <c r="BC10" i="1" s="1"/>
  <c r="BD10" i="1" s="1"/>
  <c r="BE10" i="1" s="1"/>
  <c r="G7" i="7"/>
  <c r="BB11" i="1" s="1"/>
  <c r="BC11" i="1" s="1"/>
  <c r="BD11" i="1" s="1"/>
  <c r="BE11" i="1" s="1"/>
  <c r="G8" i="7"/>
  <c r="BB12" i="1" s="1"/>
  <c r="BC12" i="1" s="1"/>
  <c r="BD12" i="1" s="1"/>
  <c r="BE12" i="1" s="1"/>
  <c r="G9" i="7"/>
  <c r="BB13" i="1" s="1"/>
  <c r="BC13" i="1" s="1"/>
  <c r="BD13" i="1" s="1"/>
  <c r="BE13" i="1" s="1"/>
  <c r="G10" i="7"/>
  <c r="BB14" i="1" s="1"/>
  <c r="BC14" i="1" s="1"/>
  <c r="BD14" i="1" s="1"/>
  <c r="BE14" i="1" s="1"/>
  <c r="G11" i="7"/>
  <c r="BB15" i="1" s="1"/>
  <c r="BC15" i="1" s="1"/>
  <c r="BD15" i="1" s="1"/>
  <c r="BE15" i="1" s="1"/>
  <c r="G12" i="7"/>
  <c r="BB16" i="1" s="1"/>
  <c r="BC16" i="1" s="1"/>
  <c r="BD16" i="1" s="1"/>
  <c r="BE16" i="1" s="1"/>
  <c r="G13" i="7"/>
  <c r="BB17" i="1" s="1"/>
  <c r="BC17" i="1" s="1"/>
  <c r="BD17" i="1" s="1"/>
  <c r="BE17" i="1" s="1"/>
  <c r="G15" i="7"/>
  <c r="BB19" i="1" s="1"/>
  <c r="BC19" i="1" s="1"/>
  <c r="G16" i="7"/>
  <c r="BB20" i="1" s="1"/>
  <c r="BC20" i="1" s="1"/>
  <c r="BD20" i="1" s="1"/>
  <c r="BE20" i="1" s="1"/>
  <c r="G18" i="7"/>
  <c r="BB22" i="1" s="1"/>
  <c r="BC22" i="1" s="1"/>
  <c r="BD22" i="1" s="1"/>
  <c r="BE22" i="1" s="1"/>
  <c r="G19" i="7"/>
  <c r="BB23" i="1" s="1"/>
  <c r="BC23" i="1" s="1"/>
  <c r="G22" i="7"/>
  <c r="BB26" i="1" s="1"/>
  <c r="BC26" i="1" s="1"/>
  <c r="G23" i="7"/>
  <c r="BB27" i="1" s="1"/>
  <c r="BC27" i="1" s="1"/>
  <c r="BD27" i="1" s="1"/>
  <c r="BE27" i="1" s="1"/>
  <c r="G24" i="7"/>
  <c r="BB28" i="1" s="1"/>
  <c r="BC28" i="1" s="1"/>
  <c r="G25" i="7"/>
  <c r="BB29" i="1" s="1"/>
  <c r="BC29" i="1" s="1"/>
  <c r="G26" i="7"/>
  <c r="BB30" i="1" s="1"/>
  <c r="BC30" i="1" s="1"/>
  <c r="G27" i="7"/>
  <c r="BB31" i="1" s="1"/>
  <c r="BC31" i="1" s="1"/>
  <c r="G29" i="7"/>
  <c r="BB33" i="1" s="1"/>
  <c r="BC33" i="1" s="1"/>
  <c r="G30" i="7"/>
  <c r="BB34" i="1" s="1"/>
  <c r="BC34" i="1" s="1"/>
  <c r="G31" i="7"/>
  <c r="BB35" i="1" s="1"/>
  <c r="BC35" i="1" s="1"/>
  <c r="G33" i="7"/>
  <c r="BB37" i="1" s="1"/>
  <c r="BC37" i="1" s="1"/>
  <c r="G34" i="7"/>
  <c r="BB38" i="1" s="1"/>
  <c r="BC38" i="1" s="1"/>
  <c r="BD38" i="1" s="1"/>
  <c r="BE38" i="1" s="1"/>
  <c r="G36" i="7"/>
  <c r="BB40" i="1" s="1"/>
  <c r="BC40" i="1" s="1"/>
  <c r="G37" i="7"/>
  <c r="BB41" i="1" s="1"/>
  <c r="BC41" i="1" s="1"/>
  <c r="G40" i="7"/>
  <c r="BB44" i="1" s="1"/>
  <c r="BC44" i="1" s="1"/>
  <c r="G41" i="7"/>
  <c r="BB45" i="1" s="1"/>
  <c r="BC45" i="1" s="1"/>
  <c r="BD45" i="1" s="1"/>
  <c r="BE45" i="1" s="1"/>
  <c r="G42" i="7"/>
  <c r="BB46" i="1" s="1"/>
  <c r="BC46" i="1" s="1"/>
  <c r="G43" i="7"/>
  <c r="BB47" i="1" s="1"/>
  <c r="BC47" i="1" s="1"/>
  <c r="G44" i="7"/>
  <c r="BB48" i="1" s="1"/>
  <c r="BC48" i="1" s="1"/>
  <c r="G45" i="7"/>
  <c r="BB49" i="1" s="1"/>
  <c r="BC49" i="1" s="1"/>
  <c r="G47" i="7"/>
  <c r="BB51" i="1" s="1"/>
  <c r="BC51" i="1" s="1"/>
  <c r="G48" i="7"/>
  <c r="BB52" i="1" s="1"/>
  <c r="BC52" i="1" s="1"/>
  <c r="G49" i="7"/>
  <c r="BB53" i="1" s="1"/>
  <c r="BC53" i="1" s="1"/>
  <c r="G51" i="7"/>
  <c r="BB55" i="1" s="1"/>
  <c r="BC55" i="1" s="1"/>
  <c r="G52" i="7"/>
  <c r="BB56" i="1" s="1"/>
  <c r="BC56" i="1" s="1"/>
  <c r="G54" i="7"/>
  <c r="BB58" i="1" s="1"/>
  <c r="BC58" i="1" s="1"/>
  <c r="G55" i="7"/>
  <c r="BB59" i="1" s="1"/>
  <c r="BC59" i="1" s="1"/>
  <c r="G56" i="7"/>
  <c r="BB60" i="1" s="1"/>
  <c r="BC60" i="1" s="1"/>
  <c r="G57" i="7"/>
  <c r="BB61" i="1" s="1"/>
  <c r="BC61" i="1" s="1"/>
  <c r="G59" i="7"/>
  <c r="BB63" i="1" s="1"/>
  <c r="BC63" i="1" s="1"/>
  <c r="G60" i="7"/>
  <c r="BB64" i="1" s="1"/>
  <c r="BC64" i="1" s="1"/>
  <c r="G63" i="7"/>
  <c r="BB67" i="1" s="1"/>
  <c r="BC67" i="1" s="1"/>
  <c r="G64" i="7"/>
  <c r="BB68" i="1" s="1"/>
  <c r="BC68" i="1" s="1"/>
  <c r="G65" i="7"/>
  <c r="BB69" i="1" s="1"/>
  <c r="BC69" i="1" s="1"/>
  <c r="G66" i="7"/>
  <c r="BB70" i="1" s="1"/>
  <c r="BC70" i="1" s="1"/>
  <c r="G68" i="7"/>
  <c r="G69" i="7"/>
  <c r="BB72" i="1" s="1"/>
  <c r="BC72" i="1" s="1"/>
  <c r="G72" i="7"/>
  <c r="BB75" i="1" s="1"/>
  <c r="BC75" i="1" s="1"/>
  <c r="G73" i="7"/>
  <c r="BB76" i="1" s="1"/>
  <c r="BC76" i="1" s="1"/>
  <c r="G74" i="7"/>
  <c r="G77" i="7"/>
  <c r="BB80" i="1" s="1"/>
  <c r="BC80" i="1" s="1"/>
  <c r="G78" i="7"/>
  <c r="BB81" i="1" s="1"/>
  <c r="BC81" i="1" s="1"/>
  <c r="G81" i="7"/>
  <c r="BB84" i="1" s="1"/>
  <c r="BC84" i="1" s="1"/>
  <c r="G82" i="7"/>
  <c r="BB85" i="1" s="1"/>
  <c r="BC85" i="1" s="1"/>
  <c r="G83" i="7"/>
  <c r="BB86" i="1" s="1"/>
  <c r="BC86" i="1" s="1"/>
  <c r="G84" i="7"/>
  <c r="BB87" i="1" s="1"/>
  <c r="BC87" i="1" s="1"/>
  <c r="G86" i="7"/>
  <c r="BB89" i="1" s="1"/>
  <c r="BC89" i="1" s="1"/>
  <c r="G87" i="7"/>
  <c r="BB90" i="1" s="1"/>
  <c r="BC90" i="1" s="1"/>
  <c r="G90" i="7"/>
  <c r="BB93" i="1" s="1"/>
  <c r="BC93" i="1" s="1"/>
  <c r="G91" i="7"/>
  <c r="BB94" i="1" s="1"/>
  <c r="BC94" i="1" s="1"/>
  <c r="G92" i="7"/>
  <c r="BB95" i="1" s="1"/>
  <c r="BC95" i="1" s="1"/>
  <c r="G93" i="7"/>
  <c r="BB96" i="1" s="1"/>
  <c r="BC96" i="1" s="1"/>
  <c r="G95" i="7"/>
  <c r="BB98" i="1" s="1"/>
  <c r="BC98" i="1" s="1"/>
  <c r="G96" i="7"/>
  <c r="BB99" i="1" s="1"/>
  <c r="BC99" i="1" s="1"/>
  <c r="G99" i="7"/>
  <c r="BB102" i="1" s="1"/>
  <c r="BC102" i="1" s="1"/>
  <c r="G100" i="7"/>
  <c r="BB103" i="1" s="1"/>
  <c r="BC103" i="1" s="1"/>
  <c r="G101" i="7"/>
  <c r="BB104" i="1" s="1"/>
  <c r="BC104" i="1" s="1"/>
  <c r="G102" i="7"/>
  <c r="BB105" i="1" s="1"/>
  <c r="BC105" i="1" s="1"/>
  <c r="G104" i="7"/>
  <c r="BB107" i="1" s="1"/>
  <c r="BC107" i="1" s="1"/>
  <c r="G105" i="7"/>
  <c r="BB108" i="1" s="1"/>
  <c r="BC108" i="1" s="1"/>
  <c r="G108" i="7"/>
  <c r="BV44" i="1" s="1"/>
  <c r="BW44" i="1" s="1"/>
  <c r="G109" i="7"/>
  <c r="BF27" i="1" s="1"/>
  <c r="BG27" i="1" s="1"/>
  <c r="G110" i="7"/>
  <c r="BV41" i="1" s="1"/>
  <c r="BW41" i="1" s="1"/>
  <c r="BX41" i="1" s="1"/>
  <c r="BY41" i="1" s="1"/>
  <c r="G111" i="7"/>
  <c r="BF101" i="1" s="1"/>
  <c r="BG101" i="1" s="1"/>
  <c r="G113" i="7"/>
  <c r="BV96" i="1" s="1"/>
  <c r="BW96" i="1" s="1"/>
  <c r="G114" i="7"/>
  <c r="BV80" i="1" s="1"/>
  <c r="BW80" i="1" s="1"/>
  <c r="G117" i="7"/>
  <c r="BV87" i="1" s="1"/>
  <c r="BW87" i="1" s="1"/>
  <c r="G118" i="7"/>
  <c r="BF34" i="1" s="1"/>
  <c r="BG34" i="1" s="1"/>
  <c r="BH34" i="1" s="1"/>
  <c r="BI34" i="1" s="1"/>
  <c r="G119" i="7"/>
  <c r="BV93" i="1" s="1"/>
  <c r="BW93" i="1" s="1"/>
  <c r="G120" i="7"/>
  <c r="BV42" i="1" s="1"/>
  <c r="BW42" i="1" s="1"/>
  <c r="G122" i="7"/>
  <c r="BV34" i="1" s="1"/>
  <c r="BW34" i="1" s="1"/>
  <c r="BX34" i="1" s="1"/>
  <c r="BY34" i="1" s="1"/>
  <c r="G123" i="7"/>
  <c r="BV27" i="1" s="1"/>
  <c r="BW27" i="1" s="1"/>
  <c r="G126" i="7"/>
  <c r="BF24" i="1" s="1"/>
  <c r="BG24" i="1" s="1"/>
  <c r="BH24" i="1" s="1"/>
  <c r="BI24" i="1" s="1"/>
  <c r="G127" i="7"/>
  <c r="BF103" i="1" s="1"/>
  <c r="BG103" i="1" s="1"/>
  <c r="G128" i="7"/>
  <c r="BF70" i="1" s="1"/>
  <c r="BG70" i="1" s="1"/>
  <c r="G129" i="7"/>
  <c r="BV39" i="1" s="1"/>
  <c r="BW39" i="1" s="1"/>
  <c r="BX39" i="1" s="1"/>
  <c r="BY39" i="1" s="1"/>
  <c r="G131" i="7"/>
  <c r="BV89" i="1" s="1"/>
  <c r="BW89" i="1" s="1"/>
  <c r="G132" i="7"/>
  <c r="BF54" i="1" s="1"/>
  <c r="BG54" i="1" s="1"/>
  <c r="BH54" i="1" s="1"/>
  <c r="BI54" i="1" s="1"/>
  <c r="G135" i="7"/>
  <c r="BF89" i="1" s="1"/>
  <c r="BG89" i="1" s="1"/>
  <c r="G136" i="7"/>
  <c r="BV88" i="1" s="1"/>
  <c r="BW88" i="1" s="1"/>
  <c r="G137" i="7"/>
  <c r="BV100" i="1" s="1"/>
  <c r="BW100" i="1" s="1"/>
  <c r="G138" i="7"/>
  <c r="BJ88" i="1" s="1"/>
  <c r="BK88" i="1" s="1"/>
  <c r="G139" i="7"/>
  <c r="BF61" i="1" s="1"/>
  <c r="BG61" i="1" s="1"/>
  <c r="G140" i="7"/>
  <c r="BV73" i="1" s="1"/>
  <c r="BW73" i="1" s="1"/>
  <c r="G141" i="7"/>
  <c r="BF104" i="1" s="1"/>
  <c r="BG104" i="1" s="1"/>
  <c r="G142" i="7"/>
  <c r="BV91" i="1" s="1"/>
  <c r="BW91" i="1" s="1"/>
  <c r="G144" i="7"/>
  <c r="BF84" i="1" s="1"/>
  <c r="BG84" i="1" s="1"/>
  <c r="G145" i="7"/>
  <c r="BV71" i="1" s="1"/>
  <c r="BW71" i="1" s="1"/>
  <c r="G146" i="7"/>
  <c r="BF100" i="1" s="1"/>
  <c r="BG100" i="1" s="1"/>
  <c r="G147" i="7"/>
  <c r="BV67" i="1" s="1"/>
  <c r="BW67" i="1" s="1"/>
  <c r="G149" i="7"/>
  <c r="G150" i="7"/>
  <c r="G153" i="7"/>
  <c r="BF17" i="1" s="1"/>
  <c r="BG17" i="1" s="1"/>
  <c r="BH17" i="1" s="1"/>
  <c r="BI17" i="1" s="1"/>
  <c r="G154" i="7"/>
  <c r="BJ17" i="1" s="1"/>
  <c r="BK17" i="1" s="1"/>
  <c r="BL17" i="1" s="1"/>
  <c r="BM17" i="1" s="1"/>
  <c r="G155" i="7"/>
  <c r="BN17" i="1" s="1"/>
  <c r="BO17" i="1" s="1"/>
  <c r="BP17" i="1" s="1"/>
  <c r="BQ17" i="1" s="1"/>
  <c r="G156" i="7"/>
  <c r="BR17" i="1" s="1"/>
  <c r="BS17" i="1" s="1"/>
  <c r="BT17" i="1" s="1"/>
  <c r="BU17" i="1" s="1"/>
  <c r="G158" i="7"/>
  <c r="BV25" i="1" s="1"/>
  <c r="BW25" i="1" s="1"/>
  <c r="BX25" i="1" s="1"/>
  <c r="BY25" i="1" s="1"/>
  <c r="G159" i="7"/>
  <c r="BV29" i="1" s="1"/>
  <c r="BW29" i="1" s="1"/>
  <c r="G162" i="7"/>
  <c r="BV35" i="1" s="1"/>
  <c r="BW35" i="1" s="1"/>
  <c r="G163" i="7"/>
  <c r="BF36" i="1" s="1"/>
  <c r="BG36" i="1" s="1"/>
  <c r="BH36" i="1" s="1"/>
  <c r="BI36" i="1" s="1"/>
  <c r="G164" i="7"/>
  <c r="G165" i="7"/>
  <c r="BV36" i="1" s="1"/>
  <c r="BW36" i="1" s="1"/>
  <c r="BX36" i="1" s="1"/>
  <c r="BY36" i="1" s="1"/>
  <c r="G168" i="7"/>
  <c r="BV38" i="1" s="1"/>
  <c r="BW38" i="1" s="1"/>
  <c r="BX38" i="1" s="1"/>
  <c r="BY38" i="1" s="1"/>
  <c r="G172" i="7"/>
  <c r="BR39" i="1" s="1"/>
  <c r="BS39" i="1" s="1"/>
  <c r="G173" i="7"/>
  <c r="BN39" i="1" s="1"/>
  <c r="BO39" i="1" s="1"/>
  <c r="G174" i="7"/>
  <c r="BJ39" i="1" s="1"/>
  <c r="BK39" i="1" s="1"/>
  <c r="BL39" i="1" s="1"/>
  <c r="BM39" i="1" s="1"/>
  <c r="G177" i="7"/>
  <c r="BR41" i="1" s="1"/>
  <c r="BS41" i="1" s="1"/>
  <c r="BT41" i="1" s="1"/>
  <c r="BU41" i="1" s="1"/>
  <c r="G181" i="7"/>
  <c r="BR42" i="1" s="1"/>
  <c r="BS42" i="1" s="1"/>
  <c r="G182" i="7"/>
  <c r="BJ42" i="1" s="1"/>
  <c r="BK42" i="1" s="1"/>
  <c r="G183" i="7"/>
  <c r="BV45" i="1" s="1"/>
  <c r="BW45" i="1" s="1"/>
  <c r="BX45" i="1" s="1"/>
  <c r="BY45" i="1" s="1"/>
  <c r="G186" i="7"/>
  <c r="G190" i="7"/>
  <c r="BF47" i="1" s="1"/>
  <c r="BG47" i="1" s="1"/>
  <c r="G191" i="7"/>
  <c r="BF48" i="1" s="1"/>
  <c r="BG48" i="1" s="1"/>
  <c r="G192" i="7"/>
  <c r="BV53" i="1" s="1"/>
  <c r="BW53" i="1" s="1"/>
  <c r="G195" i="7"/>
  <c r="BV54" i="1" s="1"/>
  <c r="BW54" i="1" s="1"/>
  <c r="G200" i="7"/>
  <c r="BJ57" i="1" s="1"/>
  <c r="BK57" i="1" s="1"/>
  <c r="G204" i="7"/>
  <c r="BV66" i="1" s="1"/>
  <c r="BW66" i="1" s="1"/>
  <c r="G209" i="7"/>
  <c r="BJ70" i="1" s="1"/>
  <c r="BK70" i="1" s="1"/>
  <c r="G213" i="7"/>
  <c r="BV79" i="1" s="1"/>
  <c r="BW79" i="1" s="1"/>
  <c r="G218" i="7"/>
  <c r="BF78" i="1" s="1"/>
  <c r="BG78" i="1" s="1"/>
  <c r="G221" i="7"/>
  <c r="BV82" i="1" s="1"/>
  <c r="BW82" i="1" s="1"/>
  <c r="G222" i="7"/>
  <c r="BR82" i="1" s="1"/>
  <c r="BS82" i="1" s="1"/>
  <c r="G224" i="7"/>
  <c r="BV83" i="1" s="1"/>
  <c r="BW83" i="1" s="1"/>
  <c r="G225" i="7"/>
  <c r="BR87" i="1" s="1"/>
  <c r="BS87" i="1" s="1"/>
  <c r="G226" i="7"/>
  <c r="BN87" i="1" s="1"/>
  <c r="BO87" i="1" s="1"/>
  <c r="G227" i="7"/>
  <c r="BJ87" i="1" s="1"/>
  <c r="BK87" i="1" s="1"/>
  <c r="G230" i="7"/>
  <c r="BJ89" i="1" s="1"/>
  <c r="BK89" i="1" s="1"/>
  <c r="G231" i="7"/>
  <c r="BN89" i="1" s="1"/>
  <c r="BO89" i="1" s="1"/>
  <c r="G234" i="7"/>
  <c r="BR90" i="1" s="1"/>
  <c r="BS90" i="1" s="1"/>
  <c r="G235" i="7"/>
  <c r="G236" i="7"/>
  <c r="G239" i="7"/>
  <c r="BV95" i="1" s="1"/>
  <c r="BW95" i="1" s="1"/>
  <c r="G240" i="7"/>
  <c r="G243" i="7"/>
  <c r="BV105" i="1" s="1"/>
  <c r="BW105" i="1" s="1"/>
  <c r="G245" i="7"/>
  <c r="BJ101" i="1" s="1"/>
  <c r="BK101" i="1" s="1"/>
  <c r="G249" i="7"/>
  <c r="G252" i="7"/>
  <c r="BR105" i="1" s="1"/>
  <c r="BS105" i="1" s="1"/>
  <c r="G253" i="7"/>
  <c r="BN105" i="1" s="1"/>
  <c r="BO105" i="1" s="1"/>
  <c r="G254" i="7"/>
  <c r="BJ105" i="1" s="1"/>
  <c r="BK105" i="1" s="1"/>
  <c r="G257" i="7"/>
  <c r="BR108" i="1" s="1"/>
  <c r="BS108" i="1" s="1"/>
  <c r="G258" i="7"/>
  <c r="BN108" i="1" s="1"/>
  <c r="BO108" i="1" s="1"/>
  <c r="G261" i="7"/>
  <c r="G262" i="7"/>
  <c r="G263" i="7"/>
  <c r="G264" i="7"/>
  <c r="G266" i="7"/>
  <c r="G267" i="7"/>
  <c r="G268" i="7"/>
  <c r="AM42" i="4"/>
  <c r="AX49" i="1"/>
  <c r="AY49" i="1" s="1"/>
  <c r="AZ49" i="1" s="1"/>
  <c r="AM30" i="4"/>
  <c r="AX37" i="1"/>
  <c r="AY37" i="1" s="1"/>
  <c r="AZ37" i="1" s="1"/>
  <c r="AM22" i="4"/>
  <c r="AX29" i="1"/>
  <c r="AY29" i="1" s="1"/>
  <c r="AZ29" i="1" s="1"/>
  <c r="AM34" i="4"/>
  <c r="AX41" i="1"/>
  <c r="AY41" i="1" s="1"/>
  <c r="AZ41" i="1" s="1"/>
  <c r="AM46" i="4"/>
  <c r="AX53" i="1"/>
  <c r="AY53" i="1" s="1"/>
  <c r="AZ53" i="1" s="1"/>
  <c r="AM26" i="4"/>
  <c r="AX33" i="1"/>
  <c r="AY33" i="1" s="1"/>
  <c r="AZ33" i="1" s="1"/>
  <c r="AM38" i="4"/>
  <c r="AX45" i="1"/>
  <c r="AY45" i="1" s="1"/>
  <c r="AZ45" i="1" s="1"/>
  <c r="AM50" i="4"/>
  <c r="AX57" i="1"/>
  <c r="AY57" i="1" s="1"/>
  <c r="AZ57" i="1" s="1"/>
  <c r="AM54" i="4"/>
  <c r="AX61" i="1"/>
  <c r="AY61" i="1" s="1"/>
  <c r="AZ61" i="1" s="1"/>
  <c r="AM70" i="4"/>
  <c r="AX77" i="1"/>
  <c r="AY77" i="1" s="1"/>
  <c r="AZ77" i="1" s="1"/>
  <c r="AM14" i="4"/>
  <c r="AX21" i="1"/>
  <c r="AY21" i="1" s="1"/>
  <c r="AZ21" i="1" s="1"/>
  <c r="AM64" i="4"/>
  <c r="AX71" i="1"/>
  <c r="AY71" i="1" s="1"/>
  <c r="AZ71" i="1" s="1"/>
  <c r="AM82" i="4"/>
  <c r="AX89" i="1"/>
  <c r="AY89" i="1" s="1"/>
  <c r="AZ89" i="1" s="1"/>
  <c r="AM58" i="4"/>
  <c r="AX65" i="1"/>
  <c r="AY65" i="1" s="1"/>
  <c r="AZ65" i="1" s="1"/>
  <c r="AM66" i="4"/>
  <c r="AX73" i="1"/>
  <c r="AY73" i="1" s="1"/>
  <c r="AZ73" i="1" s="1"/>
  <c r="AM84" i="4"/>
  <c r="AX91" i="1"/>
  <c r="AY91" i="1" s="1"/>
  <c r="AZ91" i="1" s="1"/>
  <c r="AM100" i="4"/>
  <c r="AX107" i="1"/>
  <c r="AY107" i="1" s="1"/>
  <c r="AZ107" i="1" s="1"/>
  <c r="AM76" i="4"/>
  <c r="AX83" i="1"/>
  <c r="AY83" i="1" s="1"/>
  <c r="AZ83" i="1" s="1"/>
  <c r="AM78" i="4"/>
  <c r="AX85" i="1"/>
  <c r="AY85" i="1" s="1"/>
  <c r="AZ85" i="1" s="1"/>
  <c r="AM88" i="4"/>
  <c r="AX95" i="1"/>
  <c r="AY95" i="1" s="1"/>
  <c r="AZ95" i="1" s="1"/>
  <c r="AM72" i="4"/>
  <c r="AX79" i="1"/>
  <c r="AY79" i="1" s="1"/>
  <c r="AZ79" i="1" s="1"/>
  <c r="AM94" i="4"/>
  <c r="AX101" i="1"/>
  <c r="AY101" i="1" s="1"/>
  <c r="AZ101" i="1" s="1"/>
  <c r="AM3" i="4"/>
  <c r="AX10" i="1"/>
  <c r="AY10" i="1" s="1"/>
  <c r="AZ10" i="1" s="1"/>
  <c r="AM5" i="4"/>
  <c r="AX12" i="1"/>
  <c r="AY12" i="1" s="1"/>
  <c r="AZ12" i="1" s="1"/>
  <c r="AM7" i="4"/>
  <c r="AX14" i="1"/>
  <c r="AY14" i="1" s="1"/>
  <c r="AZ14" i="1" s="1"/>
  <c r="AM9" i="4"/>
  <c r="AX16" i="1"/>
  <c r="AY16" i="1" s="1"/>
  <c r="AZ16" i="1" s="1"/>
  <c r="AM11" i="4"/>
  <c r="AX18" i="1"/>
  <c r="AY18" i="1" s="1"/>
  <c r="AZ18" i="1" s="1"/>
  <c r="AM15" i="4"/>
  <c r="AX22" i="1"/>
  <c r="AY22" i="1" s="1"/>
  <c r="AZ22" i="1" s="1"/>
  <c r="AM16" i="4"/>
  <c r="AX23" i="1"/>
  <c r="AY23" i="1" s="1"/>
  <c r="AZ23" i="1" s="1"/>
  <c r="AM18" i="4"/>
  <c r="AX25" i="1"/>
  <c r="AY25" i="1" s="1"/>
  <c r="AZ25" i="1" s="1"/>
  <c r="AM20" i="4"/>
  <c r="AX27" i="1"/>
  <c r="AY27" i="1" s="1"/>
  <c r="AZ27" i="1" s="1"/>
  <c r="AM62" i="4"/>
  <c r="AX69" i="1"/>
  <c r="AY69" i="1" s="1"/>
  <c r="AZ69" i="1" s="1"/>
  <c r="AM68" i="4"/>
  <c r="AX75" i="1"/>
  <c r="AY75" i="1" s="1"/>
  <c r="AZ75" i="1" s="1"/>
  <c r="AM74" i="4"/>
  <c r="AX81" i="1"/>
  <c r="AY81" i="1" s="1"/>
  <c r="AZ81" i="1" s="1"/>
  <c r="AM80" i="4"/>
  <c r="AX87" i="1"/>
  <c r="AY87" i="1" s="1"/>
  <c r="AZ87" i="1" s="1"/>
  <c r="AM86" i="4"/>
  <c r="AX93" i="1"/>
  <c r="AY93" i="1" s="1"/>
  <c r="AZ93" i="1" s="1"/>
  <c r="AM92" i="4"/>
  <c r="AX99" i="1"/>
  <c r="AY99" i="1" s="1"/>
  <c r="AZ99" i="1" s="1"/>
  <c r="AM98" i="4"/>
  <c r="AX105" i="1"/>
  <c r="AY105" i="1" s="1"/>
  <c r="AZ105" i="1" s="1"/>
  <c r="AM12" i="4"/>
  <c r="AX19" i="1"/>
  <c r="AY19" i="1" s="1"/>
  <c r="AZ19" i="1" s="1"/>
  <c r="AM17" i="4"/>
  <c r="AX24" i="1"/>
  <c r="AY24" i="1" s="1"/>
  <c r="AZ24" i="1" s="1"/>
  <c r="AM19" i="4"/>
  <c r="AX26" i="1"/>
  <c r="AY26" i="1" s="1"/>
  <c r="AZ26" i="1" s="1"/>
  <c r="AM24" i="4"/>
  <c r="AX31" i="1"/>
  <c r="AY31" i="1" s="1"/>
  <c r="AZ31" i="1" s="1"/>
  <c r="AM28" i="4"/>
  <c r="AX35" i="1"/>
  <c r="AY35" i="1" s="1"/>
  <c r="AZ35" i="1" s="1"/>
  <c r="AM32" i="4"/>
  <c r="AX39" i="1"/>
  <c r="AY39" i="1" s="1"/>
  <c r="AZ39" i="1" s="1"/>
  <c r="AM36" i="4"/>
  <c r="AX43" i="1"/>
  <c r="AY43" i="1" s="1"/>
  <c r="AZ43" i="1" s="1"/>
  <c r="AM40" i="4"/>
  <c r="AX47" i="1"/>
  <c r="AY47" i="1" s="1"/>
  <c r="AZ47" i="1" s="1"/>
  <c r="AM44" i="4"/>
  <c r="AX51" i="1"/>
  <c r="AY51" i="1" s="1"/>
  <c r="AZ51" i="1" s="1"/>
  <c r="AM48" i="4"/>
  <c r="AX55" i="1"/>
  <c r="AY55" i="1" s="1"/>
  <c r="AZ55" i="1" s="1"/>
  <c r="AM52" i="4"/>
  <c r="AX59" i="1"/>
  <c r="AY59" i="1" s="1"/>
  <c r="AZ59" i="1" s="1"/>
  <c r="AM90" i="4"/>
  <c r="AX97" i="1"/>
  <c r="AY97" i="1" s="1"/>
  <c r="AZ97" i="1" s="1"/>
  <c r="AM96" i="4"/>
  <c r="AX103" i="1"/>
  <c r="AY103" i="1" s="1"/>
  <c r="AZ103" i="1" s="1"/>
  <c r="AM2" i="4"/>
  <c r="AX9" i="1"/>
  <c r="AY9" i="1" s="1"/>
  <c r="AZ9" i="1" s="1"/>
  <c r="AM4" i="4"/>
  <c r="AX11" i="1"/>
  <c r="AY11" i="1" s="1"/>
  <c r="AZ11" i="1" s="1"/>
  <c r="AM6" i="4"/>
  <c r="AX13" i="1"/>
  <c r="AY13" i="1" s="1"/>
  <c r="AZ13" i="1" s="1"/>
  <c r="AM8" i="4"/>
  <c r="AX15" i="1"/>
  <c r="AY15" i="1" s="1"/>
  <c r="AZ15" i="1" s="1"/>
  <c r="AM10" i="4"/>
  <c r="AX17" i="1"/>
  <c r="AY17" i="1" s="1"/>
  <c r="AZ17" i="1" s="1"/>
  <c r="AM13" i="4"/>
  <c r="AX20" i="1"/>
  <c r="AY20" i="1" s="1"/>
  <c r="AZ20" i="1" s="1"/>
  <c r="AM21" i="4"/>
  <c r="AX28" i="1"/>
  <c r="AY28" i="1" s="1"/>
  <c r="AZ28" i="1" s="1"/>
  <c r="AM23" i="4"/>
  <c r="AX30" i="1"/>
  <c r="AY30" i="1" s="1"/>
  <c r="AZ30" i="1" s="1"/>
  <c r="AM25" i="4"/>
  <c r="AX32" i="1"/>
  <c r="AY32" i="1" s="1"/>
  <c r="AZ32" i="1" s="1"/>
  <c r="AM27" i="4"/>
  <c r="AX34" i="1"/>
  <c r="AY34" i="1" s="1"/>
  <c r="AZ34" i="1" s="1"/>
  <c r="AM29" i="4"/>
  <c r="AX36" i="1"/>
  <c r="AY36" i="1" s="1"/>
  <c r="AZ36" i="1" s="1"/>
  <c r="AM31" i="4"/>
  <c r="AX38" i="1"/>
  <c r="AY38" i="1" s="1"/>
  <c r="AZ38" i="1" s="1"/>
  <c r="AM33" i="4"/>
  <c r="AX40" i="1"/>
  <c r="AY40" i="1" s="1"/>
  <c r="AZ40" i="1" s="1"/>
  <c r="AM35" i="4"/>
  <c r="AX42" i="1"/>
  <c r="AY42" i="1" s="1"/>
  <c r="AZ42" i="1" s="1"/>
  <c r="AM37" i="4"/>
  <c r="AX44" i="1"/>
  <c r="AY44" i="1" s="1"/>
  <c r="AZ44" i="1" s="1"/>
  <c r="AM39" i="4"/>
  <c r="AX46" i="1"/>
  <c r="AY46" i="1" s="1"/>
  <c r="AZ46" i="1" s="1"/>
  <c r="AM41" i="4"/>
  <c r="AX48" i="1"/>
  <c r="AY48" i="1" s="1"/>
  <c r="AZ48" i="1" s="1"/>
  <c r="AM43" i="4"/>
  <c r="AX50" i="1"/>
  <c r="AY50" i="1" s="1"/>
  <c r="AZ50" i="1" s="1"/>
  <c r="AM45" i="4"/>
  <c r="AX52" i="1"/>
  <c r="AY52" i="1" s="1"/>
  <c r="AZ52" i="1" s="1"/>
  <c r="AM47" i="4"/>
  <c r="AX54" i="1"/>
  <c r="AY54" i="1" s="1"/>
  <c r="AZ54" i="1" s="1"/>
  <c r="AM49" i="4"/>
  <c r="AX56" i="1"/>
  <c r="AY56" i="1" s="1"/>
  <c r="AZ56" i="1" s="1"/>
  <c r="AM51" i="4"/>
  <c r="AX58" i="1"/>
  <c r="AY58" i="1" s="1"/>
  <c r="AZ58" i="1" s="1"/>
  <c r="AM53" i="4"/>
  <c r="AX60" i="1"/>
  <c r="AY60" i="1" s="1"/>
  <c r="AZ60" i="1" s="1"/>
  <c r="AM56" i="4"/>
  <c r="AX63" i="1"/>
  <c r="AY63" i="1" s="1"/>
  <c r="AZ63" i="1" s="1"/>
  <c r="AM60" i="4"/>
  <c r="AX67" i="1"/>
  <c r="AY67" i="1" s="1"/>
  <c r="AZ67" i="1" s="1"/>
  <c r="AM57" i="4"/>
  <c r="AX64" i="1"/>
  <c r="AY64" i="1" s="1"/>
  <c r="AZ64" i="1" s="1"/>
  <c r="AM61" i="4"/>
  <c r="AX68" i="1"/>
  <c r="AY68" i="1" s="1"/>
  <c r="AZ68" i="1" s="1"/>
  <c r="AM55" i="4"/>
  <c r="AX62" i="1"/>
  <c r="AY62" i="1" s="1"/>
  <c r="AZ62" i="1" s="1"/>
  <c r="AM59" i="4"/>
  <c r="AX66" i="1"/>
  <c r="AY66" i="1" s="1"/>
  <c r="AZ66" i="1" s="1"/>
  <c r="AM63" i="4"/>
  <c r="AX70" i="1"/>
  <c r="AY70" i="1" s="1"/>
  <c r="AZ70" i="1" s="1"/>
  <c r="AM65" i="4"/>
  <c r="AX72" i="1"/>
  <c r="AY72" i="1" s="1"/>
  <c r="AZ72" i="1" s="1"/>
  <c r="AM67" i="4"/>
  <c r="AX74" i="1"/>
  <c r="AY74" i="1" s="1"/>
  <c r="AZ74" i="1" s="1"/>
  <c r="AM69" i="4"/>
  <c r="AX76" i="1"/>
  <c r="AY76" i="1" s="1"/>
  <c r="AZ76" i="1" s="1"/>
  <c r="AM71" i="4"/>
  <c r="AX78" i="1"/>
  <c r="AY78" i="1" s="1"/>
  <c r="AZ78" i="1" s="1"/>
  <c r="AM73" i="4"/>
  <c r="AX80" i="1"/>
  <c r="AY80" i="1" s="1"/>
  <c r="AZ80" i="1" s="1"/>
  <c r="AM75" i="4"/>
  <c r="AX82" i="1"/>
  <c r="AY82" i="1" s="1"/>
  <c r="AZ82" i="1" s="1"/>
  <c r="AM77" i="4"/>
  <c r="AX84" i="1"/>
  <c r="AY84" i="1" s="1"/>
  <c r="AZ84" i="1" s="1"/>
  <c r="AM79" i="4"/>
  <c r="AX86" i="1"/>
  <c r="AY86" i="1" s="1"/>
  <c r="AZ86" i="1" s="1"/>
  <c r="AM81" i="4"/>
  <c r="AX88" i="1"/>
  <c r="AY88" i="1" s="1"/>
  <c r="AZ88" i="1" s="1"/>
  <c r="AM83" i="4"/>
  <c r="AX90" i="1"/>
  <c r="AY90" i="1" s="1"/>
  <c r="AZ90" i="1" s="1"/>
  <c r="AM85" i="4"/>
  <c r="AX92" i="1"/>
  <c r="AY92" i="1" s="1"/>
  <c r="AZ92" i="1" s="1"/>
  <c r="AM87" i="4"/>
  <c r="AX94" i="1"/>
  <c r="AY94" i="1" s="1"/>
  <c r="AZ94" i="1" s="1"/>
  <c r="AM89" i="4"/>
  <c r="AX96" i="1"/>
  <c r="AY96" i="1" s="1"/>
  <c r="AZ96" i="1" s="1"/>
  <c r="AM91" i="4"/>
  <c r="AX98" i="1"/>
  <c r="AY98" i="1" s="1"/>
  <c r="AZ98" i="1" s="1"/>
  <c r="AM93" i="4"/>
  <c r="AX100" i="1"/>
  <c r="AY100" i="1" s="1"/>
  <c r="AZ100" i="1" s="1"/>
  <c r="AM95" i="4"/>
  <c r="AX102" i="1"/>
  <c r="AY102" i="1" s="1"/>
  <c r="AZ102" i="1" s="1"/>
  <c r="AM97" i="4"/>
  <c r="AX104" i="1"/>
  <c r="AY104" i="1" s="1"/>
  <c r="AZ104" i="1" s="1"/>
  <c r="AM99" i="4"/>
  <c r="AX106" i="1"/>
  <c r="AY106" i="1" s="1"/>
  <c r="AZ106" i="1" s="1"/>
  <c r="AM101" i="4"/>
  <c r="AX108" i="1"/>
  <c r="AY108" i="1" s="1"/>
  <c r="AZ108" i="1" s="1"/>
  <c r="Q19" i="1"/>
  <c r="K10" i="1"/>
  <c r="L10" i="1" s="1"/>
  <c r="BT94" i="1"/>
  <c r="BU94" i="1" s="1"/>
  <c r="BL94" i="1"/>
  <c r="BM94" i="1" s="1"/>
  <c r="BT80" i="1"/>
  <c r="BU80" i="1" s="1"/>
  <c r="BL80" i="1"/>
  <c r="BM80" i="1" s="1"/>
  <c r="BX106" i="1"/>
  <c r="BY106" i="1" s="1"/>
  <c r="BP106" i="1"/>
  <c r="BQ106" i="1" s="1"/>
  <c r="BH106" i="1"/>
  <c r="BI106" i="1" s="1"/>
  <c r="BT92" i="1"/>
  <c r="BU92" i="1" s="1"/>
  <c r="BP88" i="1"/>
  <c r="BQ88" i="1" s="1"/>
  <c r="BT85" i="1"/>
  <c r="BU85" i="1" s="1"/>
  <c r="BX77" i="1"/>
  <c r="BY77" i="1" s="1"/>
  <c r="BP77" i="1"/>
  <c r="BQ77" i="1" s="1"/>
  <c r="BH77" i="1"/>
  <c r="BI77" i="1" s="1"/>
  <c r="BT75" i="1"/>
  <c r="BU75" i="1" s="1"/>
  <c r="BX104" i="1"/>
  <c r="BY104" i="1" s="1"/>
  <c r="BP104" i="1"/>
  <c r="BQ104" i="1" s="1"/>
  <c r="BT99" i="1"/>
  <c r="BU99" i="1" s="1"/>
  <c r="BL99" i="1"/>
  <c r="BM99" i="1" s="1"/>
  <c r="BH93" i="1"/>
  <c r="BI93" i="1" s="1"/>
  <c r="BT84" i="1"/>
  <c r="BU84" i="1" s="1"/>
  <c r="BT106" i="1"/>
  <c r="BU106" i="1" s="1"/>
  <c r="BL106" i="1"/>
  <c r="BM106" i="1" s="1"/>
  <c r="BP105" i="1"/>
  <c r="BQ105" i="1" s="1"/>
  <c r="BD105" i="1"/>
  <c r="BE105" i="1" s="1"/>
  <c r="BX103" i="1"/>
  <c r="BY103" i="1" s="1"/>
  <c r="BP103" i="1"/>
  <c r="BQ103" i="1" s="1"/>
  <c r="BH103" i="1"/>
  <c r="BI103" i="1" s="1"/>
  <c r="BT102" i="1"/>
  <c r="BU102" i="1" s="1"/>
  <c r="BL102" i="1"/>
  <c r="BM102" i="1" s="1"/>
  <c r="BD102" i="1"/>
  <c r="BE102" i="1" s="1"/>
  <c r="BT97" i="1"/>
  <c r="BU97" i="1" s="1"/>
  <c r="BL97" i="1"/>
  <c r="BM97" i="1" s="1"/>
  <c r="BP96" i="1"/>
  <c r="BQ96" i="1" s="1"/>
  <c r="BT95" i="1"/>
  <c r="BU95" i="1" s="1"/>
  <c r="BL95" i="1"/>
  <c r="BM95" i="1" s="1"/>
  <c r="BD95" i="1"/>
  <c r="BE95" i="1" s="1"/>
  <c r="BP92" i="1"/>
  <c r="BQ92" i="1" s="1"/>
  <c r="BH92" i="1"/>
  <c r="BI92" i="1" s="1"/>
  <c r="BT89" i="1"/>
  <c r="BU89" i="1" s="1"/>
  <c r="BX85" i="1"/>
  <c r="BY85" i="1" s="1"/>
  <c r="BP85" i="1"/>
  <c r="BQ85" i="1" s="1"/>
  <c r="BH85" i="1"/>
  <c r="BI85" i="1" s="1"/>
  <c r="BT81" i="1"/>
  <c r="BU81" i="1" s="1"/>
  <c r="BL81" i="1"/>
  <c r="BM81" i="1" s="1"/>
  <c r="BH108" i="1"/>
  <c r="BI108" i="1" s="1"/>
  <c r="BT104" i="1"/>
  <c r="BU104" i="1" s="1"/>
  <c r="BL104" i="1"/>
  <c r="BM104" i="1" s="1"/>
  <c r="BX99" i="1"/>
  <c r="BY99" i="1" s="1"/>
  <c r="BP99" i="1"/>
  <c r="BQ99" i="1" s="1"/>
  <c r="BH99" i="1"/>
  <c r="BI99" i="1" s="1"/>
  <c r="BH96" i="1"/>
  <c r="BI96" i="1" s="1"/>
  <c r="BT83" i="1"/>
  <c r="BU83" i="1" s="1"/>
  <c r="BL83" i="1"/>
  <c r="BM83" i="1" s="1"/>
  <c r="BP82" i="1"/>
  <c r="BQ82" i="1" s="1"/>
  <c r="BT77" i="1"/>
  <c r="BU77" i="1" s="1"/>
  <c r="BH75" i="1"/>
  <c r="BI75" i="1" s="1"/>
  <c r="BX74" i="1"/>
  <c r="BY74" i="1" s="1"/>
  <c r="BP74" i="1"/>
  <c r="BQ74" i="1" s="1"/>
  <c r="BH74" i="1"/>
  <c r="BI74" i="1" s="1"/>
  <c r="BT48" i="1"/>
  <c r="BU48" i="1" s="1"/>
  <c r="BL48" i="1"/>
  <c r="BM48" i="1" s="1"/>
  <c r="BP42" i="1"/>
  <c r="BQ42" i="1" s="1"/>
  <c r="BL77" i="1"/>
  <c r="BM77" i="1" s="1"/>
  <c r="BP75" i="1"/>
  <c r="BQ75" i="1" s="1"/>
  <c r="BP73" i="1"/>
  <c r="BQ73" i="1" s="1"/>
  <c r="BH73" i="1"/>
  <c r="BI73" i="1" s="1"/>
  <c r="BT71" i="1"/>
  <c r="BU71" i="1" s="1"/>
  <c r="BL71" i="1"/>
  <c r="BM71" i="1" s="1"/>
  <c r="BT69" i="1"/>
  <c r="BU69" i="1" s="1"/>
  <c r="BL69" i="1"/>
  <c r="BM69" i="1" s="1"/>
  <c r="BX64" i="1"/>
  <c r="BY64" i="1" s="1"/>
  <c r="BP64" i="1"/>
  <c r="BQ64" i="1" s="1"/>
  <c r="BH64" i="1"/>
  <c r="BI64" i="1" s="1"/>
  <c r="BD64" i="1"/>
  <c r="BE64" i="1" s="1"/>
  <c r="BH59" i="1"/>
  <c r="BI59" i="1" s="1"/>
  <c r="BP57" i="1"/>
  <c r="BQ57" i="1" s="1"/>
  <c r="BX52" i="1"/>
  <c r="BY52" i="1" s="1"/>
  <c r="BD49" i="1"/>
  <c r="BE49" i="1" s="1"/>
  <c r="BT47" i="1"/>
  <c r="BU47" i="1" s="1"/>
  <c r="BP69" i="1"/>
  <c r="BQ69" i="1" s="1"/>
  <c r="BL61" i="1"/>
  <c r="BM61" i="1" s="1"/>
  <c r="BX60" i="1"/>
  <c r="BY60" i="1" s="1"/>
  <c r="BH60" i="1"/>
  <c r="BI60" i="1" s="1"/>
  <c r="BP59" i="1"/>
  <c r="BQ59" i="1" s="1"/>
  <c r="BX57" i="1"/>
  <c r="BY57" i="1" s="1"/>
  <c r="BP56" i="1"/>
  <c r="BQ56" i="1" s="1"/>
  <c r="BL52" i="1"/>
  <c r="BM52" i="1" s="1"/>
  <c r="BL49" i="1"/>
  <c r="BM49" i="1" s="1"/>
  <c r="BH38" i="1"/>
  <c r="BI38" i="1" s="1"/>
  <c r="BX35" i="1"/>
  <c r="BY35" i="1" s="1"/>
  <c r="BT34" i="1"/>
  <c r="BU34" i="1" s="1"/>
  <c r="BL34" i="1"/>
  <c r="BM34" i="1" s="1"/>
  <c r="BP33" i="1"/>
  <c r="BQ33" i="1" s="1"/>
  <c r="BH33" i="1"/>
  <c r="BI33" i="1" s="1"/>
  <c r="BT31" i="1"/>
  <c r="BU31" i="1" s="1"/>
  <c r="BL31" i="1"/>
  <c r="BM31" i="1" s="1"/>
  <c r="BD31" i="1"/>
  <c r="BE31" i="1" s="1"/>
  <c r="BP29" i="1"/>
  <c r="BQ29" i="1" s="1"/>
  <c r="BH29" i="1"/>
  <c r="BI29" i="1" s="1"/>
  <c r="BP71" i="1"/>
  <c r="BQ71" i="1" s="1"/>
  <c r="BL64" i="1"/>
  <c r="BM64" i="1" s="1"/>
  <c r="BT62" i="1"/>
  <c r="BU62" i="1" s="1"/>
  <c r="BT61" i="1"/>
  <c r="BU61" i="1" s="1"/>
  <c r="BX59" i="1"/>
  <c r="BY59" i="1" s="1"/>
  <c r="BD59" i="1"/>
  <c r="BE59" i="1" s="1"/>
  <c r="BX53" i="1"/>
  <c r="BY53" i="1" s="1"/>
  <c r="BT52" i="1"/>
  <c r="BU52" i="1" s="1"/>
  <c r="BT49" i="1"/>
  <c r="BU49" i="1" s="1"/>
  <c r="BH47" i="1"/>
  <c r="BI47" i="1" s="1"/>
  <c r="BD44" i="1"/>
  <c r="BE44" i="1" s="1"/>
  <c r="BH41" i="1"/>
  <c r="BI41" i="1" s="1"/>
  <c r="BT36" i="1"/>
  <c r="BU36" i="1" s="1"/>
  <c r="BL36" i="1"/>
  <c r="BM36" i="1" s="1"/>
  <c r="BP35" i="1"/>
  <c r="BQ35" i="1" s="1"/>
  <c r="BH35" i="1"/>
  <c r="BI35" i="1" s="1"/>
  <c r="BT30" i="1"/>
  <c r="BU30" i="1" s="1"/>
  <c r="BL30" i="1"/>
  <c r="BM30" i="1" s="1"/>
  <c r="BX28" i="1"/>
  <c r="BY28" i="1" s="1"/>
  <c r="BP28" i="1"/>
  <c r="BQ28" i="1" s="1"/>
  <c r="BH28" i="1"/>
  <c r="BI28" i="1" s="1"/>
  <c r="BL59" i="1"/>
  <c r="BM59" i="1" s="1"/>
  <c r="BL57" i="1"/>
  <c r="BM57" i="1" s="1"/>
  <c r="BH49" i="1"/>
  <c r="BI49" i="1" s="1"/>
  <c r="BP47" i="1"/>
  <c r="BQ47" i="1" s="1"/>
  <c r="BH71" i="1"/>
  <c r="BI71" i="1" s="1"/>
  <c r="BX61" i="1"/>
  <c r="BY61" i="1" s="1"/>
  <c r="BP52" i="1"/>
  <c r="BQ52" i="1" s="1"/>
  <c r="BX49" i="1"/>
  <c r="BY49" i="1" s="1"/>
  <c r="BL47" i="1"/>
  <c r="BM47" i="1" s="1"/>
  <c r="BZ113" i="1"/>
  <c r="BZ112" i="1"/>
  <c r="BZ110" i="1"/>
  <c r="BZ114" i="1"/>
  <c r="BZ111" i="1"/>
  <c r="BZ109" i="1"/>
  <c r="CF110" i="1"/>
  <c r="CF114" i="1"/>
  <c r="CF113" i="1"/>
  <c r="CF112" i="1"/>
  <c r="CF111" i="1"/>
  <c r="CF109" i="1"/>
  <c r="R10" i="1"/>
  <c r="Q11" i="1"/>
  <c r="N9" i="1"/>
  <c r="CA112" i="1"/>
  <c r="CA111" i="1"/>
  <c r="CA114" i="1"/>
  <c r="CA113" i="1"/>
  <c r="CA109" i="1"/>
  <c r="CA110" i="1"/>
  <c r="CG114" i="1"/>
  <c r="CG113" i="1"/>
  <c r="CG111" i="1"/>
  <c r="CG110" i="1"/>
  <c r="CG112" i="1"/>
  <c r="CG109" i="1"/>
  <c r="M10" i="1"/>
  <c r="K12" i="1"/>
  <c r="L12" i="1" s="1"/>
  <c r="N14" i="1"/>
  <c r="M15" i="1"/>
  <c r="L16" i="1"/>
  <c r="K17" i="1"/>
  <c r="L17" i="1" s="1"/>
  <c r="K18" i="1"/>
  <c r="L18" i="1" s="1"/>
  <c r="N21" i="1"/>
  <c r="BH21" i="1"/>
  <c r="BI21" i="1" s="1"/>
  <c r="CM21" i="1"/>
  <c r="CM24" i="1"/>
  <c r="CZ24" i="1"/>
  <c r="P25" i="1"/>
  <c r="BP25" i="1"/>
  <c r="BQ25" i="1" s="1"/>
  <c r="DC26" i="1"/>
  <c r="BX27" i="1"/>
  <c r="BY27" i="1" s="1"/>
  <c r="CM27" i="1"/>
  <c r="CZ27" i="1"/>
  <c r="BL29" i="1"/>
  <c r="BM29" i="1" s="1"/>
  <c r="N30" i="1"/>
  <c r="K30" i="1"/>
  <c r="L30" i="1" s="1"/>
  <c r="BD30" i="1"/>
  <c r="BE30" i="1" s="1"/>
  <c r="O31" i="1"/>
  <c r="BT32" i="1"/>
  <c r="BU32" i="1" s="1"/>
  <c r="K33" i="1"/>
  <c r="P33" i="1"/>
  <c r="BL37" i="1"/>
  <c r="BM37" i="1" s="1"/>
  <c r="BT39" i="1"/>
  <c r="BU39" i="1" s="1"/>
  <c r="BL40" i="1"/>
  <c r="BM40" i="1" s="1"/>
  <c r="BT42" i="1"/>
  <c r="BU42" i="1" s="1"/>
  <c r="BH43" i="1"/>
  <c r="BI43" i="1" s="1"/>
  <c r="M44" i="1"/>
  <c r="L44" i="1"/>
  <c r="Q44" i="1"/>
  <c r="O44" i="1"/>
  <c r="N44" i="1"/>
  <c r="BL44" i="1"/>
  <c r="BM44" i="1" s="1"/>
  <c r="BD46" i="1"/>
  <c r="BE46" i="1" s="1"/>
  <c r="BP49" i="1"/>
  <c r="BQ49" i="1" s="1"/>
  <c r="BT58" i="1"/>
  <c r="BU58" i="1" s="1"/>
  <c r="BT59" i="1"/>
  <c r="BU59" i="1" s="1"/>
  <c r="BL62" i="1"/>
  <c r="BM62" i="1" s="1"/>
  <c r="BX66" i="1"/>
  <c r="BY66" i="1" s="1"/>
  <c r="BP67" i="1"/>
  <c r="BQ67" i="1" s="1"/>
  <c r="BH68" i="1"/>
  <c r="BI68" i="1" s="1"/>
  <c r="CC112" i="1"/>
  <c r="CC111" i="1"/>
  <c r="CC110" i="1"/>
  <c r="CC114" i="1"/>
  <c r="CC113" i="1"/>
  <c r="CC109" i="1"/>
  <c r="L13" i="1"/>
  <c r="R13" i="1"/>
  <c r="L19" i="1"/>
  <c r="BL21" i="1"/>
  <c r="BM21" i="1" s="1"/>
  <c r="R23" i="1"/>
  <c r="K24" i="1"/>
  <c r="L24" i="1" s="1"/>
  <c r="N24" i="1"/>
  <c r="BT25" i="1"/>
  <c r="BU25" i="1" s="1"/>
  <c r="BD26" i="1"/>
  <c r="BE26" i="1" s="1"/>
  <c r="BT26" i="1"/>
  <c r="BU26" i="1" s="1"/>
  <c r="BP27" i="1"/>
  <c r="BQ27" i="1" s="1"/>
  <c r="BH31" i="1"/>
  <c r="BI31" i="1" s="1"/>
  <c r="BX31" i="1"/>
  <c r="BY31" i="1" s="1"/>
  <c r="K35" i="1"/>
  <c r="L35" i="1" s="1"/>
  <c r="BD35" i="1"/>
  <c r="BE35" i="1" s="1"/>
  <c r="BT35" i="1"/>
  <c r="BU35" i="1" s="1"/>
  <c r="BT37" i="1"/>
  <c r="BU37" i="1" s="1"/>
  <c r="K38" i="1"/>
  <c r="L38" i="1" s="1"/>
  <c r="P38" i="1"/>
  <c r="BT40" i="1"/>
  <c r="BU40" i="1" s="1"/>
  <c r="BX42" i="1"/>
  <c r="BY42" i="1" s="1"/>
  <c r="BT44" i="1"/>
  <c r="BU44" i="1" s="1"/>
  <c r="BD47" i="1"/>
  <c r="BE47" i="1" s="1"/>
  <c r="BH48" i="1"/>
  <c r="BI48" i="1" s="1"/>
  <c r="BD51" i="1"/>
  <c r="BE51" i="1" s="1"/>
  <c r="BD55" i="1"/>
  <c r="BE55" i="1" s="1"/>
  <c r="BD58" i="1"/>
  <c r="BE58" i="1" s="1"/>
  <c r="BP61" i="1"/>
  <c r="BQ61" i="1" s="1"/>
  <c r="BD63" i="1"/>
  <c r="BE63" i="1" s="1"/>
  <c r="BL65" i="1"/>
  <c r="BM65" i="1" s="1"/>
  <c r="BH66" i="1"/>
  <c r="BI66" i="1" s="1"/>
  <c r="BP72" i="1"/>
  <c r="BQ72" i="1" s="1"/>
  <c r="Q13" i="1"/>
  <c r="N27" i="1"/>
  <c r="K36" i="1"/>
  <c r="O36" i="1"/>
  <c r="CD111" i="1"/>
  <c r="CD110" i="1"/>
  <c r="CD114" i="1"/>
  <c r="CD113" i="1"/>
  <c r="CD112" i="1"/>
  <c r="CD109" i="1"/>
  <c r="O11" i="1"/>
  <c r="M13" i="1"/>
  <c r="P15" i="1"/>
  <c r="O16" i="1"/>
  <c r="M19" i="1"/>
  <c r="K22" i="1"/>
  <c r="L22" i="1" s="1"/>
  <c r="BT22" i="1"/>
  <c r="BU22" i="1" s="1"/>
  <c r="K23" i="1"/>
  <c r="L23" i="1" s="1"/>
  <c r="BL23" i="1"/>
  <c r="BM23" i="1" s="1"/>
  <c r="BP24" i="1"/>
  <c r="BQ24" i="1" s="1"/>
  <c r="K25" i="1"/>
  <c r="L25" i="1" s="1"/>
  <c r="BL25" i="1"/>
  <c r="BM25" i="1" s="1"/>
  <c r="K26" i="1"/>
  <c r="L26" i="1" s="1"/>
  <c r="K28" i="1"/>
  <c r="L28" i="1" s="1"/>
  <c r="N28" i="1"/>
  <c r="BD29" i="1"/>
  <c r="BE29" i="1" s="1"/>
  <c r="BT29" i="1"/>
  <c r="BU29" i="1" s="1"/>
  <c r="R31" i="1"/>
  <c r="BH32" i="1"/>
  <c r="BI32" i="1" s="1"/>
  <c r="L33" i="1"/>
  <c r="BP38" i="1"/>
  <c r="BQ38" i="1" s="1"/>
  <c r="BX40" i="1"/>
  <c r="BY40" i="1" s="1"/>
  <c r="BD41" i="1"/>
  <c r="BE41" i="1" s="1"/>
  <c r="BL42" i="1"/>
  <c r="BM42" i="1" s="1"/>
  <c r="BT43" i="1"/>
  <c r="BU43" i="1" s="1"/>
  <c r="BT46" i="1"/>
  <c r="BU46" i="1" s="1"/>
  <c r="BX47" i="1"/>
  <c r="BY47" i="1" s="1"/>
  <c r="BT50" i="1"/>
  <c r="BU50" i="1" s="1"/>
  <c r="BX54" i="1"/>
  <c r="BY54" i="1" s="1"/>
  <c r="BD56" i="1"/>
  <c r="BE56" i="1" s="1"/>
  <c r="BX56" i="1"/>
  <c r="BY56" i="1" s="1"/>
  <c r="M59" i="1"/>
  <c r="R59" i="1"/>
  <c r="Q59" i="1"/>
  <c r="N59" i="1"/>
  <c r="L59" i="1"/>
  <c r="BP63" i="1"/>
  <c r="BQ63" i="1" s="1"/>
  <c r="BT64" i="1"/>
  <c r="BU64" i="1" s="1"/>
  <c r="BX69" i="1"/>
  <c r="BY69" i="1" s="1"/>
  <c r="BL70" i="1"/>
  <c r="BM70" i="1" s="1"/>
  <c r="Q10" i="1"/>
  <c r="N13" i="1"/>
  <c r="Q15" i="1"/>
  <c r="BH15" i="1"/>
  <c r="BI15" i="1" s="1"/>
  <c r="BP15" i="1"/>
  <c r="BQ15" i="1" s="1"/>
  <c r="BX15" i="1"/>
  <c r="BY15" i="1" s="1"/>
  <c r="N19" i="1"/>
  <c r="BD19" i="1"/>
  <c r="BE19" i="1" s="1"/>
  <c r="BL19" i="1"/>
  <c r="BM19" i="1" s="1"/>
  <c r="BT19" i="1"/>
  <c r="BU19" i="1" s="1"/>
  <c r="BX21" i="1"/>
  <c r="BY21" i="1" s="1"/>
  <c r="BL22" i="1"/>
  <c r="BM22" i="1" s="1"/>
  <c r="BX23" i="1"/>
  <c r="BY23" i="1" s="1"/>
  <c r="BH26" i="1"/>
  <c r="BI26" i="1" s="1"/>
  <c r="BX26" i="1"/>
  <c r="BY26" i="1" s="1"/>
  <c r="BH27" i="1"/>
  <c r="BI27" i="1" s="1"/>
  <c r="BT27" i="1"/>
  <c r="BU27" i="1" s="1"/>
  <c r="BD28" i="1"/>
  <c r="BE28" i="1" s="1"/>
  <c r="BT28" i="1"/>
  <c r="BU28" i="1" s="1"/>
  <c r="BP30" i="1"/>
  <c r="BQ30" i="1" s="1"/>
  <c r="N31" i="1"/>
  <c r="M31" i="1"/>
  <c r="L31" i="1"/>
  <c r="BL32" i="1"/>
  <c r="BM32" i="1" s="1"/>
  <c r="BD33" i="1"/>
  <c r="BE33" i="1" s="1"/>
  <c r="BT33" i="1"/>
  <c r="BU33" i="1" s="1"/>
  <c r="BP34" i="1"/>
  <c r="BQ34" i="1" s="1"/>
  <c r="BP36" i="1"/>
  <c r="BQ36" i="1" s="1"/>
  <c r="BD37" i="1"/>
  <c r="BE37" i="1" s="1"/>
  <c r="BD40" i="1"/>
  <c r="BE40" i="1" s="1"/>
  <c r="K41" i="1"/>
  <c r="L41" i="1" s="1"/>
  <c r="BP45" i="1"/>
  <c r="BQ45" i="1" s="1"/>
  <c r="BD50" i="1"/>
  <c r="BE50" i="1" s="1"/>
  <c r="N51" i="1"/>
  <c r="K51" i="1"/>
  <c r="L51" i="1" s="1"/>
  <c r="BP55" i="1"/>
  <c r="BQ55" i="1" s="1"/>
  <c r="BL58" i="1"/>
  <c r="BM58" i="1" s="1"/>
  <c r="BP60" i="1"/>
  <c r="BQ60" i="1" s="1"/>
  <c r="BX68" i="1"/>
  <c r="BY68" i="1" s="1"/>
  <c r="BH69" i="1"/>
  <c r="BI69" i="1" s="1"/>
  <c r="BT70" i="1"/>
  <c r="BU70" i="1" s="1"/>
  <c r="L15" i="1"/>
  <c r="BP21" i="1"/>
  <c r="BQ21" i="1" s="1"/>
  <c r="CR22" i="1"/>
  <c r="BD23" i="1"/>
  <c r="BE23" i="1" s="1"/>
  <c r="BL26" i="1"/>
  <c r="BM26" i="1" s="1"/>
  <c r="K29" i="1"/>
  <c r="L29" i="1" s="1"/>
  <c r="P29" i="1"/>
  <c r="BX29" i="1"/>
  <c r="BY29" i="1" s="1"/>
  <c r="Q31" i="1"/>
  <c r="BP31" i="1"/>
  <c r="BQ31" i="1" s="1"/>
  <c r="BP32" i="1"/>
  <c r="BQ32" i="1" s="1"/>
  <c r="N34" i="1"/>
  <c r="K34" i="1"/>
  <c r="L34" i="1" s="1"/>
  <c r="BD34" i="1"/>
  <c r="BE34" i="1" s="1"/>
  <c r="BL35" i="1"/>
  <c r="BM35" i="1" s="1"/>
  <c r="L36" i="1"/>
  <c r="BH37" i="1"/>
  <c r="BI37" i="1" s="1"/>
  <c r="BP39" i="1"/>
  <c r="BQ39" i="1" s="1"/>
  <c r="BH40" i="1"/>
  <c r="BI40" i="1" s="1"/>
  <c r="BP51" i="1"/>
  <c r="BQ51" i="1" s="1"/>
  <c r="BD52" i="1"/>
  <c r="BE52" i="1" s="1"/>
  <c r="BH61" i="1"/>
  <c r="BI61" i="1" s="1"/>
  <c r="M29" i="1"/>
  <c r="M33" i="1"/>
  <c r="N35" i="1"/>
  <c r="M38" i="1"/>
  <c r="N41" i="1"/>
  <c r="DC41" i="1"/>
  <c r="L42" i="1"/>
  <c r="BH42" i="1"/>
  <c r="BI42" i="1" s="1"/>
  <c r="K43" i="1"/>
  <c r="L43" i="1" s="1"/>
  <c r="N43" i="1"/>
  <c r="R44" i="1"/>
  <c r="CM44" i="1"/>
  <c r="P45" i="1"/>
  <c r="Q45" i="1"/>
  <c r="CJ45" i="1"/>
  <c r="BP46" i="1"/>
  <c r="BQ46" i="1" s="1"/>
  <c r="O48" i="1"/>
  <c r="BD48" i="1"/>
  <c r="BE48" i="1" s="1"/>
  <c r="BP48" i="1"/>
  <c r="BQ48" i="1" s="1"/>
  <c r="DC50" i="1"/>
  <c r="CM51" i="1"/>
  <c r="P52" i="1"/>
  <c r="Q52" i="1"/>
  <c r="BT53" i="1"/>
  <c r="BU53" i="1" s="1"/>
  <c r="K54" i="1"/>
  <c r="L55" i="1"/>
  <c r="CM55" i="1"/>
  <c r="P56" i="1"/>
  <c r="Q56" i="1"/>
  <c r="L58" i="1"/>
  <c r="BP58" i="1"/>
  <c r="BQ58" i="1" s="1"/>
  <c r="K60" i="1"/>
  <c r="L60" i="1" s="1"/>
  <c r="K61" i="1"/>
  <c r="L61" i="1" s="1"/>
  <c r="N61" i="1"/>
  <c r="CB62" i="1"/>
  <c r="N63" i="1"/>
  <c r="K63" i="1"/>
  <c r="L63" i="1" s="1"/>
  <c r="BT63" i="1"/>
  <c r="BU63" i="1" s="1"/>
  <c r="P64" i="1"/>
  <c r="K64" i="1"/>
  <c r="L64" i="1" s="1"/>
  <c r="BH65" i="1"/>
  <c r="BI65" i="1" s="1"/>
  <c r="CB65" i="1"/>
  <c r="BT66" i="1"/>
  <c r="BU66" i="1" s="1"/>
  <c r="CR66" i="1"/>
  <c r="CB67" i="1"/>
  <c r="BD68" i="1"/>
  <c r="BE68" i="1" s="1"/>
  <c r="BT68" i="1"/>
  <c r="BU68" i="1" s="1"/>
  <c r="O69" i="1"/>
  <c r="O71" i="1"/>
  <c r="BX71" i="1"/>
  <c r="BY71" i="1" s="1"/>
  <c r="DC71" i="1"/>
  <c r="BX73" i="1"/>
  <c r="BY73" i="1" s="1"/>
  <c r="BT74" i="1"/>
  <c r="BU74" i="1" s="1"/>
  <c r="K32" i="1"/>
  <c r="L32" i="1" s="1"/>
  <c r="K37" i="1"/>
  <c r="L37" i="1" s="1"/>
  <c r="K39" i="1"/>
  <c r="L39" i="1" s="1"/>
  <c r="K40" i="1"/>
  <c r="L40" i="1" s="1"/>
  <c r="CR41" i="1"/>
  <c r="CE42" i="1"/>
  <c r="CJ43" i="1"/>
  <c r="BP44" i="1"/>
  <c r="BQ44" i="1" s="1"/>
  <c r="BL45" i="1"/>
  <c r="BM45" i="1" s="1"/>
  <c r="CM45" i="1"/>
  <c r="P46" i="1"/>
  <c r="Q46" i="1"/>
  <c r="CZ46" i="1"/>
  <c r="M49" i="1"/>
  <c r="K49" i="1"/>
  <c r="L49" i="1" s="1"/>
  <c r="BP50" i="1"/>
  <c r="BQ50" i="1" s="1"/>
  <c r="N53" i="1"/>
  <c r="K53" i="1"/>
  <c r="L53" i="1" s="1"/>
  <c r="BL53" i="1"/>
  <c r="BM53" i="1" s="1"/>
  <c r="CR53" i="1"/>
  <c r="BL56" i="1"/>
  <c r="BM56" i="1" s="1"/>
  <c r="DC56" i="1"/>
  <c r="O60" i="1"/>
  <c r="P60" i="1"/>
  <c r="BD60" i="1"/>
  <c r="BE60" i="1" s="1"/>
  <c r="BT60" i="1"/>
  <c r="BU60" i="1" s="1"/>
  <c r="CE60" i="1"/>
  <c r="CE62" i="1"/>
  <c r="BP65" i="1"/>
  <c r="BQ65" i="1" s="1"/>
  <c r="CZ65" i="1"/>
  <c r="CZ67" i="1"/>
  <c r="CM68" i="1"/>
  <c r="CM70" i="1"/>
  <c r="BD72" i="1"/>
  <c r="BE72" i="1" s="1"/>
  <c r="BT72" i="1"/>
  <c r="BU72" i="1" s="1"/>
  <c r="CJ72" i="1"/>
  <c r="BL73" i="1"/>
  <c r="BM73" i="1" s="1"/>
  <c r="BL43" i="1"/>
  <c r="BM43" i="1" s="1"/>
  <c r="BX43" i="1"/>
  <c r="BY43" i="1" s="1"/>
  <c r="BX46" i="1"/>
  <c r="BY46" i="1" s="1"/>
  <c r="K50" i="1"/>
  <c r="L50" i="1" s="1"/>
  <c r="BH51" i="1"/>
  <c r="BI51" i="1" s="1"/>
  <c r="BT51" i="1"/>
  <c r="BU51" i="1" s="1"/>
  <c r="BT55" i="1"/>
  <c r="BU55" i="1" s="1"/>
  <c r="K56" i="1"/>
  <c r="K57" i="1"/>
  <c r="L57" i="1" s="1"/>
  <c r="N57" i="1"/>
  <c r="BH58" i="1"/>
  <c r="BI58" i="1" s="1"/>
  <c r="O59" i="1"/>
  <c r="K62" i="1"/>
  <c r="L62" i="1" s="1"/>
  <c r="L65" i="1"/>
  <c r="BT65" i="1"/>
  <c r="BU65" i="1" s="1"/>
  <c r="BL66" i="1"/>
  <c r="BM66" i="1" s="1"/>
  <c r="BL68" i="1"/>
  <c r="BM68" i="1" s="1"/>
  <c r="BD70" i="1"/>
  <c r="BE70" i="1" s="1"/>
  <c r="Q29" i="1"/>
  <c r="Q33" i="1"/>
  <c r="Q38" i="1"/>
  <c r="R41" i="1"/>
  <c r="CM43" i="1"/>
  <c r="P44" i="1"/>
  <c r="CJ44" i="1"/>
  <c r="L45" i="1"/>
  <c r="K48" i="1"/>
  <c r="L48" i="1" s="1"/>
  <c r="BX48" i="1"/>
  <c r="BY48" i="1" s="1"/>
  <c r="CZ50" i="1"/>
  <c r="CJ51" i="1"/>
  <c r="L52" i="1"/>
  <c r="BD53" i="1"/>
  <c r="BE53" i="1" s="1"/>
  <c r="BP53" i="1"/>
  <c r="BQ53" i="1" s="1"/>
  <c r="CU53" i="1"/>
  <c r="CJ55" i="1"/>
  <c r="L56" i="1"/>
  <c r="BH57" i="1"/>
  <c r="BI57" i="1" s="1"/>
  <c r="P59" i="1"/>
  <c r="BH62" i="1"/>
  <c r="BI62" i="1" s="1"/>
  <c r="BX62" i="1"/>
  <c r="BY62" i="1" s="1"/>
  <c r="BX65" i="1"/>
  <c r="BY65" i="1" s="1"/>
  <c r="BP66" i="1"/>
  <c r="BQ66" i="1" s="1"/>
  <c r="K67" i="1"/>
  <c r="L67" i="1" s="1"/>
  <c r="BD67" i="1"/>
  <c r="BE67" i="1" s="1"/>
  <c r="BX67" i="1"/>
  <c r="BY67" i="1" s="1"/>
  <c r="BP68" i="1"/>
  <c r="BQ68" i="1" s="1"/>
  <c r="M69" i="1"/>
  <c r="R69" i="1"/>
  <c r="L69" i="1"/>
  <c r="N69" i="1"/>
  <c r="BH70" i="1"/>
  <c r="BI70" i="1" s="1"/>
  <c r="M71" i="1"/>
  <c r="R71" i="1"/>
  <c r="L71" i="1"/>
  <c r="N71" i="1"/>
  <c r="CE71" i="1"/>
  <c r="BH72" i="1"/>
  <c r="BI72" i="1" s="1"/>
  <c r="BX72" i="1"/>
  <c r="BY72" i="1" s="1"/>
  <c r="BT73" i="1"/>
  <c r="BU73" i="1" s="1"/>
  <c r="BL74" i="1"/>
  <c r="BM74" i="1" s="1"/>
  <c r="DC42" i="1"/>
  <c r="BP43" i="1"/>
  <c r="BQ43" i="1" s="1"/>
  <c r="BX44" i="1"/>
  <c r="BY44" i="1" s="1"/>
  <c r="O45" i="1"/>
  <c r="BT45" i="1"/>
  <c r="BU45" i="1" s="1"/>
  <c r="M46" i="1"/>
  <c r="L46" i="1"/>
  <c r="CB46" i="1"/>
  <c r="N47" i="1"/>
  <c r="K47" i="1"/>
  <c r="L47" i="1" s="1"/>
  <c r="N48" i="1"/>
  <c r="M48" i="1"/>
  <c r="BH50" i="1"/>
  <c r="BI50" i="1" s="1"/>
  <c r="BX50" i="1"/>
  <c r="BY50" i="1" s="1"/>
  <c r="BL51" i="1"/>
  <c r="BM51" i="1" s="1"/>
  <c r="BX51" i="1"/>
  <c r="BY51" i="1" s="1"/>
  <c r="O52" i="1"/>
  <c r="CR52" i="1"/>
  <c r="L54" i="1"/>
  <c r="CU54" i="1"/>
  <c r="BL55" i="1"/>
  <c r="BM55" i="1" s="1"/>
  <c r="BX55" i="1"/>
  <c r="BY55" i="1" s="1"/>
  <c r="O56" i="1"/>
  <c r="BT56" i="1"/>
  <c r="BU56" i="1" s="1"/>
  <c r="CE56" i="1"/>
  <c r="CU57" i="1"/>
  <c r="CU59" i="1"/>
  <c r="BL60" i="1"/>
  <c r="BM60" i="1" s="1"/>
  <c r="DC60" i="1"/>
  <c r="BD61" i="1"/>
  <c r="BE61" i="1" s="1"/>
  <c r="CR61" i="1"/>
  <c r="DC62" i="1"/>
  <c r="CJ63" i="1"/>
  <c r="N66" i="1"/>
  <c r="K66" i="1"/>
  <c r="L66" i="1" s="1"/>
  <c r="BH67" i="1"/>
  <c r="BI67" i="1" s="1"/>
  <c r="N68" i="1"/>
  <c r="K68" i="1"/>
  <c r="L68" i="1" s="1"/>
  <c r="Q69" i="1"/>
  <c r="BD69" i="1"/>
  <c r="BE69" i="1" s="1"/>
  <c r="CR69" i="1"/>
  <c r="Q71" i="1"/>
  <c r="BL72" i="1"/>
  <c r="BM72" i="1" s="1"/>
  <c r="Q73" i="1"/>
  <c r="BD75" i="1"/>
  <c r="BE75" i="1" s="1"/>
  <c r="BL78" i="1"/>
  <c r="BM78" i="1" s="1"/>
  <c r="BX79" i="1"/>
  <c r="BY79" i="1" s="1"/>
  <c r="BP80" i="1"/>
  <c r="BQ80" i="1" s="1"/>
  <c r="BD81" i="1"/>
  <c r="BE81" i="1" s="1"/>
  <c r="BH82" i="1"/>
  <c r="BI82" i="1" s="1"/>
  <c r="BX84" i="1"/>
  <c r="BY84" i="1" s="1"/>
  <c r="BL85" i="1"/>
  <c r="BM85" i="1" s="1"/>
  <c r="BL86" i="1"/>
  <c r="BM86" i="1" s="1"/>
  <c r="BD87" i="1"/>
  <c r="BE87" i="1" s="1"/>
  <c r="BX87" i="1"/>
  <c r="BY87" i="1" s="1"/>
  <c r="BL89" i="1"/>
  <c r="BM89" i="1" s="1"/>
  <c r="BL91" i="1"/>
  <c r="BM91" i="1" s="1"/>
  <c r="BL92" i="1"/>
  <c r="BM92" i="1" s="1"/>
  <c r="BX93" i="1"/>
  <c r="BY93" i="1" s="1"/>
  <c r="BX95" i="1"/>
  <c r="BY95" i="1" s="1"/>
  <c r="BH98" i="1"/>
  <c r="BI98" i="1" s="1"/>
  <c r="BH100" i="1"/>
  <c r="BI100" i="1" s="1"/>
  <c r="BL101" i="1"/>
  <c r="BM101" i="1" s="1"/>
  <c r="BT103" i="1"/>
  <c r="BU103" i="1" s="1"/>
  <c r="BT107" i="1"/>
  <c r="BU107" i="1" s="1"/>
  <c r="L73" i="1"/>
  <c r="CJ74" i="1"/>
  <c r="Q75" i="1"/>
  <c r="BH76" i="1"/>
  <c r="BI76" i="1" s="1"/>
  <c r="BX76" i="1"/>
  <c r="BY76" i="1" s="1"/>
  <c r="BP78" i="1"/>
  <c r="BQ78" i="1" s="1"/>
  <c r="BH81" i="1"/>
  <c r="BI81" i="1" s="1"/>
  <c r="BH83" i="1"/>
  <c r="BI83" i="1" s="1"/>
  <c r="BD84" i="1"/>
  <c r="BE84" i="1" s="1"/>
  <c r="BP86" i="1"/>
  <c r="BQ86" i="1" s="1"/>
  <c r="BX88" i="1"/>
  <c r="BY88" i="1" s="1"/>
  <c r="BP89" i="1"/>
  <c r="BQ89" i="1" s="1"/>
  <c r="BP91" i="1"/>
  <c r="BQ91" i="1" s="1"/>
  <c r="BD93" i="1"/>
  <c r="BE93" i="1" s="1"/>
  <c r="BD96" i="1"/>
  <c r="BE96" i="1" s="1"/>
  <c r="BP97" i="1"/>
  <c r="BQ97" i="1" s="1"/>
  <c r="BL98" i="1"/>
  <c r="BM98" i="1" s="1"/>
  <c r="BL100" i="1"/>
  <c r="BM100" i="1" s="1"/>
  <c r="BD103" i="1"/>
  <c r="BE103" i="1" s="1"/>
  <c r="BX107" i="1"/>
  <c r="BY107" i="1" s="1"/>
  <c r="O67" i="1"/>
  <c r="O70" i="1"/>
  <c r="N72" i="1"/>
  <c r="K74" i="1"/>
  <c r="L74" i="1" s="1"/>
  <c r="BL76" i="1"/>
  <c r="BM76" i="1" s="1"/>
  <c r="CU77" i="1"/>
  <c r="BT78" i="1"/>
  <c r="BU78" i="1" s="1"/>
  <c r="BX80" i="1"/>
  <c r="BY80" i="1" s="1"/>
  <c r="BT82" i="1"/>
  <c r="BU82" i="1" s="1"/>
  <c r="BH84" i="1"/>
  <c r="BI84" i="1" s="1"/>
  <c r="BT86" i="1"/>
  <c r="BU86" i="1" s="1"/>
  <c r="BL87" i="1"/>
  <c r="BM87" i="1" s="1"/>
  <c r="BT91" i="1"/>
  <c r="BU91" i="1" s="1"/>
  <c r="BD94" i="1"/>
  <c r="BE94" i="1" s="1"/>
  <c r="BH95" i="1"/>
  <c r="BI95" i="1" s="1"/>
  <c r="L98" i="1"/>
  <c r="BP98" i="1"/>
  <c r="BQ98" i="1" s="1"/>
  <c r="BP100" i="1"/>
  <c r="BQ100" i="1" s="1"/>
  <c r="BD104" i="1"/>
  <c r="BE104" i="1" s="1"/>
  <c r="L105" i="1"/>
  <c r="BD107" i="1"/>
  <c r="BE107" i="1" s="1"/>
  <c r="BD108" i="1"/>
  <c r="BE108" i="1" s="1"/>
  <c r="K77" i="1"/>
  <c r="L77" i="1" s="1"/>
  <c r="N77" i="1"/>
  <c r="BX78" i="1"/>
  <c r="BY78" i="1" s="1"/>
  <c r="BP81" i="1"/>
  <c r="BQ81" i="1" s="1"/>
  <c r="BP83" i="1"/>
  <c r="BQ83" i="1" s="1"/>
  <c r="BL84" i="1"/>
  <c r="BM84" i="1" s="1"/>
  <c r="BX86" i="1"/>
  <c r="BY86" i="1" s="1"/>
  <c r="BP87" i="1"/>
  <c r="BQ87" i="1" s="1"/>
  <c r="BD89" i="1"/>
  <c r="BE89" i="1" s="1"/>
  <c r="BX89" i="1"/>
  <c r="BY89" i="1" s="1"/>
  <c r="BD90" i="1"/>
  <c r="BE90" i="1" s="1"/>
  <c r="BX91" i="1"/>
  <c r="BY91" i="1" s="1"/>
  <c r="BX97" i="1"/>
  <c r="BY97" i="1" s="1"/>
  <c r="BT98" i="1"/>
  <c r="BU98" i="1" s="1"/>
  <c r="BT100" i="1"/>
  <c r="BU100" i="1" s="1"/>
  <c r="BH102" i="1"/>
  <c r="BI102" i="1" s="1"/>
  <c r="BH104" i="1"/>
  <c r="BI104" i="1" s="1"/>
  <c r="BT105" i="1"/>
  <c r="BU105" i="1" s="1"/>
  <c r="BH107" i="1"/>
  <c r="BI107" i="1" s="1"/>
  <c r="Q67" i="1"/>
  <c r="Q70" i="1"/>
  <c r="R75" i="1"/>
  <c r="BL75" i="1"/>
  <c r="BM75" i="1" s="1"/>
  <c r="DC75" i="1"/>
  <c r="BP76" i="1"/>
  <c r="BQ76" i="1" s="1"/>
  <c r="BD80" i="1"/>
  <c r="BE80" i="1" s="1"/>
  <c r="BX82" i="1"/>
  <c r="BY82" i="1" s="1"/>
  <c r="BP84" i="1"/>
  <c r="BQ84" i="1" s="1"/>
  <c r="BD85" i="1"/>
  <c r="BE85" i="1" s="1"/>
  <c r="BD86" i="1"/>
  <c r="BE86" i="1" s="1"/>
  <c r="BT87" i="1"/>
  <c r="BU87" i="1" s="1"/>
  <c r="BH88" i="1"/>
  <c r="BI88" i="1" s="1"/>
  <c r="BH90" i="1"/>
  <c r="BI90" i="1" s="1"/>
  <c r="L91" i="1"/>
  <c r="BP93" i="1"/>
  <c r="BQ93" i="1" s="1"/>
  <c r="BP94" i="1"/>
  <c r="BQ94" i="1" s="1"/>
  <c r="BP95" i="1"/>
  <c r="BQ95" i="1" s="1"/>
  <c r="BX96" i="1"/>
  <c r="BY96" i="1" s="1"/>
  <c r="L97" i="1"/>
  <c r="BX98" i="1"/>
  <c r="BY98" i="1" s="1"/>
  <c r="BX100" i="1"/>
  <c r="BY100" i="1" s="1"/>
  <c r="L101" i="1"/>
  <c r="BL103" i="1"/>
  <c r="BM103" i="1" s="1"/>
  <c r="BX105" i="1"/>
  <c r="BY105" i="1" s="1"/>
  <c r="BL107" i="1"/>
  <c r="BM107" i="1" s="1"/>
  <c r="BP108" i="1"/>
  <c r="BQ108" i="1" s="1"/>
  <c r="M75" i="1"/>
  <c r="L75" i="1"/>
  <c r="K76" i="1"/>
  <c r="L76" i="1" s="1"/>
  <c r="BD76" i="1"/>
  <c r="BE76" i="1" s="1"/>
  <c r="BT76" i="1"/>
  <c r="BU76" i="1" s="1"/>
  <c r="BH78" i="1"/>
  <c r="BI78" i="1" s="1"/>
  <c r="BX81" i="1"/>
  <c r="BY81" i="1" s="1"/>
  <c r="BX83" i="1"/>
  <c r="BY83" i="1" s="1"/>
  <c r="L84" i="1"/>
  <c r="BH86" i="1"/>
  <c r="BI86" i="1" s="1"/>
  <c r="BL88" i="1"/>
  <c r="BM88" i="1" s="1"/>
  <c r="BH89" i="1"/>
  <c r="BI89" i="1" s="1"/>
  <c r="BT90" i="1"/>
  <c r="BU90" i="1" s="1"/>
  <c r="BH91" i="1"/>
  <c r="BI91" i="1" s="1"/>
  <c r="BH97" i="1"/>
  <c r="BI97" i="1" s="1"/>
  <c r="BD98" i="1"/>
  <c r="BE98" i="1" s="1"/>
  <c r="BD99" i="1"/>
  <c r="BE99" i="1" s="1"/>
  <c r="BH101" i="1"/>
  <c r="BI101" i="1" s="1"/>
  <c r="BP102" i="1"/>
  <c r="BQ102" i="1" s="1"/>
  <c r="BL105" i="1"/>
  <c r="BM105" i="1" s="1"/>
  <c r="BP107" i="1"/>
  <c r="BQ107" i="1" s="1"/>
  <c r="BT108" i="1"/>
  <c r="BU108" i="1" s="1"/>
  <c r="N76" i="1"/>
  <c r="M77" i="1"/>
  <c r="L78" i="1"/>
  <c r="N87" i="1"/>
  <c r="N88" i="1"/>
  <c r="K90" i="1"/>
  <c r="L90" i="1" s="1"/>
  <c r="M95" i="1"/>
  <c r="K96" i="1"/>
  <c r="L96" i="1" s="1"/>
  <c r="M97" i="1"/>
  <c r="K99" i="1"/>
  <c r="L99" i="1" s="1"/>
  <c r="M101" i="1"/>
  <c r="M102" i="1"/>
  <c r="K103" i="1"/>
  <c r="L103" i="1" s="1"/>
  <c r="M105" i="1"/>
  <c r="M106" i="1"/>
  <c r="Q108" i="1"/>
  <c r="Q79" i="1"/>
  <c r="Q80" i="1"/>
  <c r="Q85" i="1"/>
  <c r="Q89" i="1"/>
  <c r="Q92" i="1"/>
  <c r="Q94" i="1"/>
  <c r="Q100" i="1"/>
  <c r="L108" i="1"/>
  <c r="N78" i="1"/>
  <c r="L79" i="1"/>
  <c r="L80" i="1"/>
  <c r="N82" i="1"/>
  <c r="N84" i="1"/>
  <c r="L85" i="1"/>
  <c r="R85" i="1"/>
  <c r="K86" i="1"/>
  <c r="L86" i="1" s="1"/>
  <c r="Q86" i="1"/>
  <c r="L89" i="1"/>
  <c r="N91" i="1"/>
  <c r="L92" i="1"/>
  <c r="L94" i="1"/>
  <c r="N98" i="1"/>
  <c r="L100" i="1"/>
  <c r="K104" i="1"/>
  <c r="L104" i="1" s="1"/>
  <c r="N107" i="1"/>
  <c r="M108" i="1"/>
  <c r="M80" i="1"/>
  <c r="M85" i="1"/>
  <c r="M94" i="1"/>
  <c r="P97" i="1"/>
  <c r="M100" i="1"/>
  <c r="P101" i="1"/>
  <c r="P102" i="1"/>
  <c r="P105" i="1"/>
  <c r="P106" i="1"/>
  <c r="L83" i="1"/>
  <c r="L93" i="1"/>
  <c r="Q97" i="1"/>
  <c r="Q101" i="1"/>
  <c r="Q102" i="1"/>
  <c r="Q105" i="1"/>
  <c r="Q106" i="1"/>
  <c r="AD4" i="3"/>
  <c r="R12" i="5"/>
  <c r="R18" i="5"/>
  <c r="R5" i="5"/>
  <c r="R7" i="5"/>
  <c r="G20" i="7"/>
  <c r="BB24" i="1" s="1"/>
  <c r="BC24" i="1" s="1"/>
  <c r="BD24" i="1" s="1"/>
  <c r="BE24" i="1" s="1"/>
  <c r="G38" i="7"/>
  <c r="BB42" i="1" s="1"/>
  <c r="BC42" i="1" s="1"/>
  <c r="BD42" i="1" s="1"/>
  <c r="BE42" i="1" s="1"/>
  <c r="G61" i="7"/>
  <c r="BB65" i="1" s="1"/>
  <c r="BC65" i="1" s="1"/>
  <c r="BD65" i="1" s="1"/>
  <c r="BE65" i="1" s="1"/>
  <c r="G70" i="7"/>
  <c r="BB73" i="1" s="1"/>
  <c r="BC73" i="1" s="1"/>
  <c r="BD73" i="1" s="1"/>
  <c r="BE73" i="1" s="1"/>
  <c r="G79" i="7"/>
  <c r="BB82" i="1" s="1"/>
  <c r="BC82" i="1" s="1"/>
  <c r="BD82" i="1" s="1"/>
  <c r="BE82" i="1" s="1"/>
  <c r="G88" i="7"/>
  <c r="BB91" i="1" s="1"/>
  <c r="BC91" i="1" s="1"/>
  <c r="BD91" i="1" s="1"/>
  <c r="BE91" i="1" s="1"/>
  <c r="G97" i="7"/>
  <c r="BB100" i="1" s="1"/>
  <c r="BC100" i="1" s="1"/>
  <c r="BD100" i="1" s="1"/>
  <c r="BE100" i="1" s="1"/>
  <c r="G115" i="7"/>
  <c r="BF56" i="1" s="1"/>
  <c r="BG56" i="1" s="1"/>
  <c r="BH56" i="1" s="1"/>
  <c r="BI56" i="1" s="1"/>
  <c r="G124" i="7"/>
  <c r="BV101" i="1" s="1"/>
  <c r="BW101" i="1" s="1"/>
  <c r="BX101" i="1" s="1"/>
  <c r="BY101" i="1" s="1"/>
  <c r="G133" i="7"/>
  <c r="G160" i="7"/>
  <c r="BV32" i="1" s="1"/>
  <c r="BW32" i="1" s="1"/>
  <c r="BX32" i="1" s="1"/>
  <c r="BY32" i="1" s="1"/>
  <c r="G169" i="7"/>
  <c r="BR38" i="1" s="1"/>
  <c r="BS38" i="1" s="1"/>
  <c r="BT38" i="1" s="1"/>
  <c r="BU38" i="1" s="1"/>
  <c r="G178" i="7"/>
  <c r="BN41" i="1" s="1"/>
  <c r="BO41" i="1" s="1"/>
  <c r="BP41" i="1" s="1"/>
  <c r="BQ41" i="1" s="1"/>
  <c r="G187" i="7"/>
  <c r="BF44" i="1" s="1"/>
  <c r="BG44" i="1" s="1"/>
  <c r="BH44" i="1" s="1"/>
  <c r="BI44" i="1" s="1"/>
  <c r="G196" i="7"/>
  <c r="BR54" i="1" s="1"/>
  <c r="BS54" i="1" s="1"/>
  <c r="BT54" i="1" s="1"/>
  <c r="BU54" i="1" s="1"/>
  <c r="G205" i="7"/>
  <c r="BR67" i="1" s="1"/>
  <c r="BS67" i="1" s="1"/>
  <c r="BT67" i="1" s="1"/>
  <c r="BU67" i="1" s="1"/>
  <c r="G214" i="7"/>
  <c r="BR79" i="1" s="1"/>
  <c r="BS79" i="1" s="1"/>
  <c r="BT79" i="1" s="1"/>
  <c r="BU79" i="1" s="1"/>
  <c r="G223" i="7"/>
  <c r="BJ82" i="1" s="1"/>
  <c r="BK82" i="1" s="1"/>
  <c r="BL82" i="1" s="1"/>
  <c r="BM82" i="1" s="1"/>
  <c r="G232" i="7"/>
  <c r="BJ90" i="1" s="1"/>
  <c r="BK90" i="1" s="1"/>
  <c r="BL90" i="1" s="1"/>
  <c r="BM90" i="1" s="1"/>
  <c r="G241" i="7"/>
  <c r="BJ96" i="1" s="1"/>
  <c r="BK96" i="1" s="1"/>
  <c r="BL96" i="1" s="1"/>
  <c r="BM96" i="1" s="1"/>
  <c r="G250" i="7"/>
  <c r="G259" i="7"/>
  <c r="BJ108" i="1" s="1"/>
  <c r="BK108" i="1" s="1"/>
  <c r="BL108" i="1" s="1"/>
  <c r="BM108" i="1" s="1"/>
  <c r="G4" i="7"/>
  <c r="G17" i="7"/>
  <c r="BB21" i="1" s="1"/>
  <c r="BC21" i="1" s="1"/>
  <c r="BD21" i="1" s="1"/>
  <c r="BE21" i="1" s="1"/>
  <c r="G35" i="7"/>
  <c r="BB39" i="1" s="1"/>
  <c r="BC39" i="1" s="1"/>
  <c r="BD39" i="1" s="1"/>
  <c r="BE39" i="1" s="1"/>
  <c r="G53" i="7"/>
  <c r="BB57" i="1" s="1"/>
  <c r="BC57" i="1" s="1"/>
  <c r="BD57" i="1" s="1"/>
  <c r="BE57" i="1" s="1"/>
  <c r="G62" i="7"/>
  <c r="BB66" i="1" s="1"/>
  <c r="BC66" i="1" s="1"/>
  <c r="BD66" i="1" s="1"/>
  <c r="BE66" i="1" s="1"/>
  <c r="G71" i="7"/>
  <c r="BB74" i="1" s="1"/>
  <c r="BC74" i="1" s="1"/>
  <c r="BD74" i="1" s="1"/>
  <c r="BE74" i="1" s="1"/>
  <c r="G80" i="7"/>
  <c r="BB83" i="1" s="1"/>
  <c r="BC83" i="1" s="1"/>
  <c r="BD83" i="1" s="1"/>
  <c r="BE83" i="1" s="1"/>
  <c r="G89" i="7"/>
  <c r="BB92" i="1" s="1"/>
  <c r="BC92" i="1" s="1"/>
  <c r="BD92" i="1" s="1"/>
  <c r="BE92" i="1" s="1"/>
  <c r="G98" i="7"/>
  <c r="BB101" i="1" s="1"/>
  <c r="BC101" i="1" s="1"/>
  <c r="BD101" i="1" s="1"/>
  <c r="BE101" i="1" s="1"/>
  <c r="G107" i="7"/>
  <c r="BV90" i="1" s="1"/>
  <c r="BW90" i="1" s="1"/>
  <c r="BX90" i="1" s="1"/>
  <c r="BY90" i="1" s="1"/>
  <c r="G116" i="7"/>
  <c r="BV24" i="1" s="1"/>
  <c r="BW24" i="1" s="1"/>
  <c r="BX24" i="1" s="1"/>
  <c r="BY24" i="1" s="1"/>
  <c r="G125" i="7"/>
  <c r="BV58" i="1" s="1"/>
  <c r="BW58" i="1" s="1"/>
  <c r="BX58" i="1" s="1"/>
  <c r="BY58" i="1" s="1"/>
  <c r="G143" i="7"/>
  <c r="BF94" i="1" s="1"/>
  <c r="BG94" i="1" s="1"/>
  <c r="BH94" i="1" s="1"/>
  <c r="BI94" i="1" s="1"/>
  <c r="G152" i="7"/>
  <c r="BF13" i="1" s="1"/>
  <c r="BG13" i="1" s="1"/>
  <c r="BH13" i="1" s="1"/>
  <c r="BI13" i="1" s="1"/>
  <c r="G161" i="7"/>
  <c r="BV33" i="1" s="1"/>
  <c r="BW33" i="1" s="1"/>
  <c r="BX33" i="1" s="1"/>
  <c r="BY33" i="1" s="1"/>
  <c r="G170" i="7"/>
  <c r="BJ38" i="1" s="1"/>
  <c r="BK38" i="1" s="1"/>
  <c r="BL38" i="1" s="1"/>
  <c r="BM38" i="1" s="1"/>
  <c r="G179" i="7"/>
  <c r="G188" i="7"/>
  <c r="G197" i="7"/>
  <c r="BN54" i="1" s="1"/>
  <c r="BO54" i="1" s="1"/>
  <c r="BP54" i="1" s="1"/>
  <c r="BQ54" i="1" s="1"/>
  <c r="G201" i="7"/>
  <c r="BV63" i="1" s="1"/>
  <c r="BW63" i="1" s="1"/>
  <c r="BX63" i="1" s="1"/>
  <c r="BY63" i="1" s="1"/>
  <c r="G206" i="7"/>
  <c r="BJ67" i="1" s="1"/>
  <c r="BK67" i="1" s="1"/>
  <c r="BL67" i="1" s="1"/>
  <c r="BM67" i="1" s="1"/>
  <c r="G210" i="7"/>
  <c r="BV75" i="1" s="1"/>
  <c r="BW75" i="1" s="1"/>
  <c r="BX75" i="1" s="1"/>
  <c r="BY75" i="1" s="1"/>
  <c r="G215" i="7"/>
  <c r="BN79" i="1" s="1"/>
  <c r="BO79" i="1" s="1"/>
  <c r="BP79" i="1" s="1"/>
  <c r="BQ79" i="1" s="1"/>
  <c r="G219" i="7"/>
  <c r="BF80" i="1" s="1"/>
  <c r="BG80" i="1" s="1"/>
  <c r="BH80" i="1" s="1"/>
  <c r="BI80" i="1" s="1"/>
  <c r="G228" i="7"/>
  <c r="BR88" i="1" s="1"/>
  <c r="BS88" i="1" s="1"/>
  <c r="BT88" i="1" s="1"/>
  <c r="BU88" i="1" s="1"/>
  <c r="G233" i="7"/>
  <c r="BN90" i="1" s="1"/>
  <c r="BO90" i="1" s="1"/>
  <c r="BP90" i="1" s="1"/>
  <c r="BQ90" i="1" s="1"/>
  <c r="G237" i="7"/>
  <c r="BR93" i="1" s="1"/>
  <c r="BS93" i="1" s="1"/>
  <c r="BT93" i="1" s="1"/>
  <c r="BU93" i="1" s="1"/>
  <c r="G242" i="7"/>
  <c r="BR96" i="1" s="1"/>
  <c r="BS96" i="1" s="1"/>
  <c r="BT96" i="1" s="1"/>
  <c r="BU96" i="1" s="1"/>
  <c r="G246" i="7"/>
  <c r="BN101" i="1" s="1"/>
  <c r="BO101" i="1" s="1"/>
  <c r="BP101" i="1" s="1"/>
  <c r="BQ101" i="1" s="1"/>
  <c r="G255" i="7"/>
  <c r="BF105" i="1" s="1"/>
  <c r="BG105" i="1" s="1"/>
  <c r="BH105" i="1" s="1"/>
  <c r="BI105" i="1" s="1"/>
  <c r="G260" i="7"/>
  <c r="G14" i="7"/>
  <c r="BB18" i="1" s="1"/>
  <c r="BC18" i="1" s="1"/>
  <c r="BD18" i="1" s="1"/>
  <c r="BE18" i="1" s="1"/>
  <c r="G21" i="7"/>
  <c r="BB25" i="1" s="1"/>
  <c r="BC25" i="1" s="1"/>
  <c r="BD25" i="1" s="1"/>
  <c r="BE25" i="1" s="1"/>
  <c r="G28" i="7"/>
  <c r="BB32" i="1" s="1"/>
  <c r="BC32" i="1" s="1"/>
  <c r="BD32" i="1" s="1"/>
  <c r="BE32" i="1" s="1"/>
  <c r="G32" i="7"/>
  <c r="BB36" i="1" s="1"/>
  <c r="BC36" i="1" s="1"/>
  <c r="BD36" i="1" s="1"/>
  <c r="BE36" i="1" s="1"/>
  <c r="G39" i="7"/>
  <c r="BB43" i="1" s="1"/>
  <c r="BC43" i="1" s="1"/>
  <c r="BD43" i="1" s="1"/>
  <c r="BE43" i="1" s="1"/>
  <c r="G50" i="7"/>
  <c r="BB54" i="1" s="1"/>
  <c r="BC54" i="1" s="1"/>
  <c r="BD54" i="1" s="1"/>
  <c r="BE54" i="1" s="1"/>
  <c r="G58" i="7"/>
  <c r="BB62" i="1" s="1"/>
  <c r="BC62" i="1" s="1"/>
  <c r="BD62" i="1" s="1"/>
  <c r="BE62" i="1" s="1"/>
  <c r="G67" i="7"/>
  <c r="BB71" i="1" s="1"/>
  <c r="BC71" i="1" s="1"/>
  <c r="BD71" i="1" s="1"/>
  <c r="BE71" i="1" s="1"/>
  <c r="G76" i="7"/>
  <c r="BB79" i="1" s="1"/>
  <c r="BC79" i="1" s="1"/>
  <c r="BD79" i="1" s="1"/>
  <c r="BE79" i="1" s="1"/>
  <c r="G85" i="7"/>
  <c r="BB88" i="1" s="1"/>
  <c r="BC88" i="1" s="1"/>
  <c r="BD88" i="1" s="1"/>
  <c r="BE88" i="1" s="1"/>
  <c r="G94" i="7"/>
  <c r="BB97" i="1" s="1"/>
  <c r="BC97" i="1" s="1"/>
  <c r="BD97" i="1" s="1"/>
  <c r="BE97" i="1" s="1"/>
  <c r="G103" i="7"/>
  <c r="BB106" i="1" s="1"/>
  <c r="BC106" i="1" s="1"/>
  <c r="BD106" i="1" s="1"/>
  <c r="BE106" i="1" s="1"/>
  <c r="G112" i="7"/>
  <c r="BF63" i="1" s="1"/>
  <c r="BG63" i="1" s="1"/>
  <c r="BH63" i="1" s="1"/>
  <c r="BI63" i="1" s="1"/>
  <c r="G121" i="7"/>
  <c r="BF87" i="1" s="1"/>
  <c r="BG87" i="1" s="1"/>
  <c r="BH87" i="1" s="1"/>
  <c r="BI87" i="1" s="1"/>
  <c r="G130" i="7"/>
  <c r="BF55" i="1" s="1"/>
  <c r="BG55" i="1" s="1"/>
  <c r="BH55" i="1" s="1"/>
  <c r="BI55" i="1" s="1"/>
  <c r="G157" i="7"/>
  <c r="BV17" i="1" s="1"/>
  <c r="BW17" i="1" s="1"/>
  <c r="BX17" i="1" s="1"/>
  <c r="BY17" i="1" s="1"/>
  <c r="G166" i="7"/>
  <c r="BV37" i="1" s="1"/>
  <c r="BW37" i="1" s="1"/>
  <c r="BX37" i="1" s="1"/>
  <c r="BY37" i="1" s="1"/>
  <c r="G175" i="7"/>
  <c r="BF39" i="1" s="1"/>
  <c r="BG39" i="1" s="1"/>
  <c r="BH39" i="1" s="1"/>
  <c r="BI39" i="1" s="1"/>
  <c r="G184" i="7"/>
  <c r="BF46" i="1" s="1"/>
  <c r="BG46" i="1" s="1"/>
  <c r="BH46" i="1" s="1"/>
  <c r="BI46" i="1" s="1"/>
  <c r="G193" i="7"/>
  <c r="BF53" i="1" s="1"/>
  <c r="BG53" i="1" s="1"/>
  <c r="BH53" i="1" s="1"/>
  <c r="BI53" i="1" s="1"/>
  <c r="G202" i="7"/>
  <c r="BJ63" i="1" s="1"/>
  <c r="BK63" i="1" s="1"/>
  <c r="BL63" i="1" s="1"/>
  <c r="BM63" i="1" s="1"/>
  <c r="G211" i="7"/>
  <c r="G229" i="7"/>
  <c r="G238" i="7"/>
  <c r="BV94" i="1" s="1"/>
  <c r="BW94" i="1" s="1"/>
  <c r="BX94" i="1" s="1"/>
  <c r="BY94" i="1" s="1"/>
  <c r="G247" i="7"/>
  <c r="BR101" i="1" s="1"/>
  <c r="BS101" i="1" s="1"/>
  <c r="BT101" i="1" s="1"/>
  <c r="BU101" i="1" s="1"/>
  <c r="G256" i="7"/>
  <c r="BV108" i="1" s="1"/>
  <c r="BW108" i="1" s="1"/>
  <c r="BX108" i="1" s="1"/>
  <c r="BY108" i="1" s="1"/>
  <c r="G171" i="7"/>
  <c r="G180" i="7"/>
  <c r="BJ41" i="1" s="1"/>
  <c r="BK41" i="1" s="1"/>
  <c r="BL41" i="1" s="1"/>
  <c r="BM41" i="1" s="1"/>
  <c r="G189" i="7"/>
  <c r="BF45" i="1" s="1"/>
  <c r="BG45" i="1" s="1"/>
  <c r="BH45" i="1" s="1"/>
  <c r="BI45" i="1" s="1"/>
  <c r="G198" i="7"/>
  <c r="BJ54" i="1" s="1"/>
  <c r="BK54" i="1" s="1"/>
  <c r="BL54" i="1" s="1"/>
  <c r="BM54" i="1" s="1"/>
  <c r="G203" i="7"/>
  <c r="G207" i="7"/>
  <c r="BV70" i="1" s="1"/>
  <c r="BW70" i="1" s="1"/>
  <c r="BX70" i="1" s="1"/>
  <c r="BY70" i="1" s="1"/>
  <c r="G212" i="7"/>
  <c r="G216" i="7"/>
  <c r="BJ79" i="1" s="1"/>
  <c r="BK79" i="1" s="1"/>
  <c r="BL79" i="1" s="1"/>
  <c r="BM79" i="1" s="1"/>
  <c r="G248" i="7"/>
  <c r="BV102" i="1" s="1"/>
  <c r="BW102" i="1" s="1"/>
  <c r="BX102" i="1" s="1"/>
  <c r="BY102" i="1" s="1"/>
  <c r="G208" i="7"/>
  <c r="BN70" i="1" s="1"/>
  <c r="BO70" i="1" s="1"/>
  <c r="BP70" i="1" s="1"/>
  <c r="BQ70" i="1" s="1"/>
  <c r="G217" i="7"/>
  <c r="BF79" i="1" s="1"/>
  <c r="BG79" i="1" s="1"/>
  <c r="BH79" i="1" s="1"/>
  <c r="BI79" i="1" s="1"/>
  <c r="AI3" i="3"/>
  <c r="AK2" i="3"/>
  <c r="AO2" i="3"/>
  <c r="AF3" i="3"/>
  <c r="AL2" i="3"/>
  <c r="AJ3" i="3"/>
  <c r="AO3" i="3"/>
  <c r="AH3" i="3"/>
  <c r="AK3" i="3"/>
  <c r="Y9" i="1"/>
  <c r="Z9" i="1"/>
  <c r="R114" i="1" l="1"/>
  <c r="R110" i="1"/>
  <c r="Q110" i="1"/>
  <c r="P111" i="1"/>
  <c r="O114" i="1"/>
  <c r="O112" i="1"/>
  <c r="P109" i="1"/>
  <c r="R112" i="1"/>
  <c r="BJ93" i="1"/>
  <c r="BK93" i="1" s="1"/>
  <c r="BL93" i="1" s="1"/>
  <c r="BM93" i="1" s="1"/>
  <c r="BV92" i="1"/>
  <c r="BW92" i="1" s="1"/>
  <c r="BX92" i="1" s="1"/>
  <c r="BY92" i="1" s="1"/>
  <c r="BB78" i="1"/>
  <c r="BC78" i="1" s="1"/>
  <c r="BD78" i="1" s="1"/>
  <c r="BE78" i="1" s="1"/>
  <c r="BB77" i="1"/>
  <c r="BC77" i="1" s="1"/>
  <c r="BD77" i="1" s="1"/>
  <c r="BE77" i="1" s="1"/>
  <c r="BE112" i="1" s="1"/>
  <c r="AF9" i="1"/>
  <c r="AL9" i="1" s="1"/>
  <c r="AE9" i="1"/>
  <c r="AK9" i="1" s="1"/>
  <c r="AM2" i="3"/>
  <c r="R111" i="1"/>
  <c r="P110" i="1"/>
  <c r="Q109" i="1"/>
  <c r="BE110" i="1"/>
  <c r="O111" i="1"/>
  <c r="P114" i="1"/>
  <c r="Q114" i="1"/>
  <c r="BE111" i="1"/>
  <c r="R109" i="1"/>
  <c r="O109" i="1"/>
  <c r="Q111" i="1"/>
  <c r="BE113" i="1"/>
  <c r="AD5" i="3"/>
  <c r="O110" i="1"/>
  <c r="N114" i="1"/>
  <c r="N111" i="1"/>
  <c r="N110" i="1"/>
  <c r="N109" i="1"/>
  <c r="N112" i="1"/>
  <c r="P112" i="1"/>
  <c r="Q112" i="1"/>
  <c r="BE114" i="1"/>
  <c r="BE109" i="1"/>
  <c r="AZ110" i="1"/>
  <c r="AZ114" i="1"/>
  <c r="AZ113" i="1"/>
  <c r="AZ112" i="1"/>
  <c r="AZ111" i="1"/>
  <c r="AZ109" i="1"/>
  <c r="AL4" i="3"/>
  <c r="AF4" i="3"/>
  <c r="AL3" i="3"/>
  <c r="AO4" i="3"/>
  <c r="AJ4" i="3"/>
  <c r="AH4" i="3"/>
  <c r="AI4" i="3"/>
  <c r="AK4" i="3"/>
  <c r="AG4" i="3"/>
  <c r="AA9" i="1"/>
  <c r="AG9" i="1" l="1"/>
  <c r="AM9" i="1" s="1"/>
  <c r="AM4" i="3"/>
  <c r="AM3" i="3"/>
  <c r="BA9" i="1"/>
  <c r="AD6" i="3"/>
  <c r="AI5" i="3"/>
  <c r="AH5" i="3"/>
  <c r="AG5" i="3"/>
  <c r="AJ5" i="3"/>
  <c r="AF5" i="3"/>
  <c r="AD7" i="3" l="1"/>
  <c r="AJ6" i="3"/>
  <c r="AK5" i="3"/>
  <c r="AG6" i="3"/>
  <c r="AL6" i="3"/>
  <c r="AH6" i="3"/>
  <c r="AK6" i="3"/>
  <c r="AL5" i="3"/>
  <c r="AI6" i="3"/>
  <c r="AO5" i="3"/>
  <c r="AO6" i="3"/>
  <c r="AF6" i="3"/>
  <c r="AB9" i="1"/>
  <c r="AC9" i="1"/>
  <c r="AI9" i="1" l="1"/>
  <c r="AO9" i="1" s="1"/>
  <c r="AH9" i="1"/>
  <c r="AN9" i="1" s="1"/>
  <c r="AM6" i="3"/>
  <c r="AM5" i="3"/>
  <c r="AD8" i="3"/>
  <c r="AF7" i="3"/>
  <c r="AO7" i="3"/>
  <c r="AJ7" i="3"/>
  <c r="AH7" i="3"/>
  <c r="AK7" i="3"/>
  <c r="AG7" i="3"/>
  <c r="AI7" i="3"/>
  <c r="AD9" i="1"/>
  <c r="AJ9" i="1" l="1"/>
  <c r="AP9" i="1" s="1"/>
  <c r="AD9" i="3"/>
  <c r="AH8" i="3"/>
  <c r="AJ8" i="3"/>
  <c r="AG8" i="3"/>
  <c r="AI8" i="3"/>
  <c r="AF8" i="3"/>
  <c r="AL7" i="3"/>
  <c r="AL8" i="3"/>
  <c r="AM7" i="3" l="1"/>
  <c r="AD10" i="3"/>
  <c r="AQ9" i="1"/>
  <c r="AF9" i="3"/>
  <c r="AH9" i="3"/>
  <c r="AK8" i="3"/>
  <c r="AG9" i="3"/>
  <c r="AI9" i="3"/>
  <c r="AL9" i="3"/>
  <c r="AO9" i="3"/>
  <c r="AO8" i="3"/>
  <c r="AJ9" i="3"/>
  <c r="Y10" i="1"/>
  <c r="AE10" i="1" l="1"/>
  <c r="AK10" i="1" s="1"/>
  <c r="AM8" i="3"/>
  <c r="AR9" i="1"/>
  <c r="AS9" i="1"/>
  <c r="AT9" i="1"/>
  <c r="AV9" i="1"/>
  <c r="AU9" i="1"/>
  <c r="AD11" i="3"/>
  <c r="AW9" i="1"/>
  <c r="AF10" i="3"/>
  <c r="AI10" i="3"/>
  <c r="AK10" i="3"/>
  <c r="AJ10" i="3"/>
  <c r="AH10" i="3"/>
  <c r="AG10" i="3"/>
  <c r="AO10" i="3"/>
  <c r="AK9" i="3"/>
  <c r="AL10" i="3"/>
  <c r="AA10" i="1"/>
  <c r="Z10" i="1"/>
  <c r="AF10" i="1" l="1"/>
  <c r="AL10" i="1" s="1"/>
  <c r="AG10" i="1"/>
  <c r="AM10" i="1" s="1"/>
  <c r="AM9" i="3"/>
  <c r="AM10" i="3"/>
  <c r="BA10" i="1"/>
  <c r="AD12" i="3"/>
  <c r="AG11" i="3"/>
  <c r="AJ11" i="3"/>
  <c r="AF11" i="3"/>
  <c r="AO11" i="3"/>
  <c r="AI11" i="3"/>
  <c r="AH11" i="3"/>
  <c r="AL11" i="3"/>
  <c r="AD13" i="3" l="1"/>
  <c r="AJ12" i="3"/>
  <c r="AI12" i="3"/>
  <c r="AF12" i="3"/>
  <c r="AG12" i="3"/>
  <c r="AO12" i="3"/>
  <c r="AL12" i="3"/>
  <c r="AH12" i="3"/>
  <c r="AK11" i="3"/>
  <c r="AK12" i="3"/>
  <c r="AB10" i="1"/>
  <c r="AC10" i="1"/>
  <c r="AI10" i="1" l="1"/>
  <c r="AO10" i="1" s="1"/>
  <c r="AH10" i="1"/>
  <c r="AN10" i="1" s="1"/>
  <c r="AM12" i="3"/>
  <c r="AM11" i="3"/>
  <c r="AD14" i="3"/>
  <c r="AJ13" i="3"/>
  <c r="AH13" i="3"/>
  <c r="AG13" i="3"/>
  <c r="AF13" i="3"/>
  <c r="AI13" i="3"/>
  <c r="AK13" i="3"/>
  <c r="AD10" i="1"/>
  <c r="AJ10" i="1" l="1"/>
  <c r="AP10" i="1" s="1"/>
  <c r="AD15" i="3"/>
  <c r="AQ10" i="1"/>
  <c r="AU10" i="1" s="1"/>
  <c r="AG14" i="3"/>
  <c r="AO13" i="3"/>
  <c r="AI14" i="3"/>
  <c r="AO14" i="3"/>
  <c r="AJ14" i="3"/>
  <c r="AF14" i="3"/>
  <c r="AH14" i="3"/>
  <c r="AL13" i="3"/>
  <c r="AM13" i="3" l="1"/>
  <c r="AR10" i="1"/>
  <c r="AS10" i="1"/>
  <c r="AT10" i="1"/>
  <c r="AW10" i="1"/>
  <c r="AD16" i="3"/>
  <c r="AV10" i="1"/>
  <c r="AH15" i="3"/>
  <c r="AK14" i="3"/>
  <c r="AI15" i="3"/>
  <c r="AF15" i="3"/>
  <c r="AL14" i="3"/>
  <c r="AJ15" i="3"/>
  <c r="AG15" i="3"/>
  <c r="Y11" i="1"/>
  <c r="AE11" i="1" l="1"/>
  <c r="AK11" i="1" s="1"/>
  <c r="AM14" i="3"/>
  <c r="AD17" i="3"/>
  <c r="AG16" i="3"/>
  <c r="AO15" i="3"/>
  <c r="AF16" i="3"/>
  <c r="AL15" i="3"/>
  <c r="AJ16" i="3"/>
  <c r="AK15" i="3"/>
  <c r="AI16" i="3"/>
  <c r="AK16" i="3"/>
  <c r="AO16" i="3"/>
  <c r="AH16" i="3"/>
  <c r="AL16" i="3"/>
  <c r="Z11" i="1"/>
  <c r="AA11" i="1"/>
  <c r="AG11" i="1" l="1"/>
  <c r="AM11" i="1" s="1"/>
  <c r="AF11" i="1"/>
  <c r="AL11" i="1" s="1"/>
  <c r="AM16" i="3"/>
  <c r="AM15" i="3"/>
  <c r="AD18" i="3"/>
  <c r="BA11" i="1"/>
  <c r="AF17" i="3"/>
  <c r="AO17" i="3"/>
  <c r="AK17" i="3"/>
  <c r="AI17" i="3"/>
  <c r="AH17" i="3"/>
  <c r="AJ17" i="3"/>
  <c r="AG17" i="3"/>
  <c r="AL17" i="3"/>
  <c r="AB11" i="1"/>
  <c r="AH11" i="1" l="1"/>
  <c r="AN11" i="1" s="1"/>
  <c r="AM17" i="3"/>
  <c r="AD19" i="3"/>
  <c r="AG18" i="3"/>
  <c r="AL18" i="3"/>
  <c r="AF18" i="3"/>
  <c r="AJ18" i="3"/>
  <c r="AH18" i="3"/>
  <c r="AI18" i="3"/>
  <c r="AO18" i="3"/>
  <c r="AD20" i="3" l="1"/>
  <c r="AF19" i="3"/>
  <c r="AK19" i="3"/>
  <c r="AJ19" i="3"/>
  <c r="AK18" i="3"/>
  <c r="AG19" i="3"/>
  <c r="AI19" i="3"/>
  <c r="AH19" i="3"/>
  <c r="AL19" i="3"/>
  <c r="AO19" i="3"/>
  <c r="AD11" i="1"/>
  <c r="AC11" i="1"/>
  <c r="AI11" i="1" l="1"/>
  <c r="AO11" i="1" s="1"/>
  <c r="AJ11" i="1"/>
  <c r="AP11" i="1" s="1"/>
  <c r="AM18" i="3"/>
  <c r="AM19" i="3"/>
  <c r="AD21" i="3"/>
  <c r="AF20" i="3"/>
  <c r="AI20" i="3"/>
  <c r="AH20" i="3"/>
  <c r="AK20" i="3"/>
  <c r="AJ20" i="3"/>
  <c r="AL20" i="3"/>
  <c r="AG20" i="3"/>
  <c r="AO20" i="3"/>
  <c r="Y12" i="1"/>
  <c r="AE12" i="1" l="1"/>
  <c r="AK12" i="1" s="1"/>
  <c r="AM20" i="3"/>
  <c r="AD22" i="3"/>
  <c r="AQ11" i="1"/>
  <c r="AW11" i="1" s="1"/>
  <c r="AJ21" i="3"/>
  <c r="AG21" i="3"/>
  <c r="AH21" i="3"/>
  <c r="AI21" i="3"/>
  <c r="AF21" i="3"/>
  <c r="AO21" i="3"/>
  <c r="AL21" i="3"/>
  <c r="AD23" i="3" l="1"/>
  <c r="AR11" i="1"/>
  <c r="AT11" i="1"/>
  <c r="AS11" i="1"/>
  <c r="AU11" i="1"/>
  <c r="AV11" i="1"/>
  <c r="BA12" i="1"/>
  <c r="AF22" i="3"/>
  <c r="AJ22" i="3"/>
  <c r="AI22" i="3"/>
  <c r="AK22" i="3"/>
  <c r="AK21" i="3"/>
  <c r="AG22" i="3"/>
  <c r="AL22" i="3"/>
  <c r="AO22" i="3"/>
  <c r="AH22" i="3"/>
  <c r="AA12" i="1"/>
  <c r="Z12" i="1"/>
  <c r="AF12" i="1" l="1"/>
  <c r="AL12" i="1" s="1"/>
  <c r="AG12" i="1"/>
  <c r="AM12" i="1" s="1"/>
  <c r="AM21" i="3"/>
  <c r="AM22" i="3"/>
  <c r="AD24" i="3"/>
  <c r="AF23" i="3"/>
  <c r="AI23" i="3"/>
  <c r="AO23" i="3"/>
  <c r="AG23" i="3"/>
  <c r="AL23" i="3"/>
  <c r="AK23" i="3"/>
  <c r="AJ23" i="3"/>
  <c r="AH23" i="3"/>
  <c r="AB12" i="1"/>
  <c r="AH12" i="1" l="1"/>
  <c r="AN12" i="1" s="1"/>
  <c r="AM23" i="3"/>
  <c r="AD25" i="3"/>
  <c r="AJ24" i="3"/>
  <c r="AI24" i="3"/>
  <c r="AL24" i="3"/>
  <c r="AH24" i="3"/>
  <c r="AG24" i="3"/>
  <c r="AO24" i="3"/>
  <c r="AF24" i="3"/>
  <c r="AD26" i="3" l="1"/>
  <c r="AF25" i="3"/>
  <c r="AK25" i="3"/>
  <c r="AH25" i="3"/>
  <c r="AI25" i="3"/>
  <c r="AJ25" i="3"/>
  <c r="AK24" i="3"/>
  <c r="AG25" i="3"/>
  <c r="AL25" i="3"/>
  <c r="AO25" i="3"/>
  <c r="AD12" i="1"/>
  <c r="AC12" i="1"/>
  <c r="AI12" i="1" l="1"/>
  <c r="AO12" i="1" s="1"/>
  <c r="AJ12" i="1"/>
  <c r="AP12" i="1" s="1"/>
  <c r="AM24" i="3"/>
  <c r="AM25" i="3"/>
  <c r="AD27" i="3"/>
  <c r="AF26" i="3"/>
  <c r="AI26" i="3"/>
  <c r="AO26" i="3"/>
  <c r="AH26" i="3"/>
  <c r="AK26" i="3"/>
  <c r="AG26" i="3"/>
  <c r="AJ26" i="3"/>
  <c r="AL26" i="3"/>
  <c r="Y13" i="1"/>
  <c r="AE13" i="1" l="1"/>
  <c r="AK13" i="1" s="1"/>
  <c r="AM26" i="3"/>
  <c r="AD28" i="3"/>
  <c r="AQ12" i="1"/>
  <c r="AW12" i="1" s="1"/>
  <c r="AG27" i="3"/>
  <c r="AL27" i="3"/>
  <c r="AJ27" i="3"/>
  <c r="AI27" i="3"/>
  <c r="AF27" i="3"/>
  <c r="AH27" i="3"/>
  <c r="AO27" i="3"/>
  <c r="AD29" i="3" l="1"/>
  <c r="AR12" i="1"/>
  <c r="AS12" i="1"/>
  <c r="AT12" i="1"/>
  <c r="AU12" i="1"/>
  <c r="AV12" i="1"/>
  <c r="BA13" i="1"/>
  <c r="AF28" i="3"/>
  <c r="AK28" i="3"/>
  <c r="AO28" i="3"/>
  <c r="AJ28" i="3"/>
  <c r="AK27" i="3"/>
  <c r="AH28" i="3"/>
  <c r="AG28" i="3"/>
  <c r="AI28" i="3"/>
  <c r="AL28" i="3"/>
  <c r="AA13" i="1"/>
  <c r="Z13" i="1"/>
  <c r="AF13" i="1" l="1"/>
  <c r="AL13" i="1" s="1"/>
  <c r="AG13" i="1"/>
  <c r="AM13" i="1" s="1"/>
  <c r="AM27" i="3"/>
  <c r="AM28" i="3"/>
  <c r="AD30" i="3"/>
  <c r="AF29" i="3"/>
  <c r="AI29" i="3"/>
  <c r="AO29" i="3"/>
  <c r="AH29" i="3"/>
  <c r="AG29" i="3"/>
  <c r="AL29" i="3"/>
  <c r="AK29" i="3"/>
  <c r="AJ29" i="3"/>
  <c r="AB13" i="1"/>
  <c r="AH13" i="1" l="1"/>
  <c r="AN13" i="1" s="1"/>
  <c r="AM29" i="3"/>
  <c r="AD31" i="3"/>
  <c r="AJ30" i="3"/>
  <c r="AG30" i="3"/>
  <c r="AO30" i="3"/>
  <c r="AL30" i="3"/>
  <c r="AI30" i="3"/>
  <c r="AH30" i="3"/>
  <c r="AF30" i="3"/>
  <c r="AD32" i="3" l="1"/>
  <c r="AF31" i="3"/>
  <c r="AK31" i="3"/>
  <c r="AO31" i="3"/>
  <c r="AJ31" i="3"/>
  <c r="AH31" i="3"/>
  <c r="AK30" i="3"/>
  <c r="AG31" i="3"/>
  <c r="AI31" i="3"/>
  <c r="AL31" i="3"/>
  <c r="AD13" i="1"/>
  <c r="AC13" i="1"/>
  <c r="AI13" i="1" l="1"/>
  <c r="AO13" i="1" s="1"/>
  <c r="AJ13" i="1"/>
  <c r="AP13" i="1" s="1"/>
  <c r="AM30" i="3"/>
  <c r="AM31" i="3"/>
  <c r="AD33" i="3"/>
  <c r="AF32" i="3"/>
  <c r="AO32" i="3"/>
  <c r="AH32" i="3"/>
  <c r="AK32" i="3"/>
  <c r="AG32" i="3"/>
  <c r="AL32" i="3"/>
  <c r="AI32" i="3"/>
  <c r="AJ32" i="3"/>
  <c r="Y14" i="1"/>
  <c r="AE14" i="1" l="1"/>
  <c r="AK14" i="1" s="1"/>
  <c r="AM32" i="3"/>
  <c r="AD34" i="3"/>
  <c r="AQ13" i="1"/>
  <c r="AW13" i="1" s="1"/>
  <c r="AJ33" i="3"/>
  <c r="AG33" i="3"/>
  <c r="AI33" i="3"/>
  <c r="AL33" i="3"/>
  <c r="AF33" i="3"/>
  <c r="AO33" i="3"/>
  <c r="AH33" i="3"/>
  <c r="AD35" i="3" l="1"/>
  <c r="AR13" i="1"/>
  <c r="AS13" i="1"/>
  <c r="AT13" i="1"/>
  <c r="AU13" i="1"/>
  <c r="AV13" i="1"/>
  <c r="BA14" i="1"/>
  <c r="AF34" i="3"/>
  <c r="AI34" i="3"/>
  <c r="AK34" i="3"/>
  <c r="AK33" i="3"/>
  <c r="AH34" i="3"/>
  <c r="AO34" i="3"/>
  <c r="AG34" i="3"/>
  <c r="AL34" i="3"/>
  <c r="AJ34" i="3"/>
  <c r="AA14" i="1"/>
  <c r="Z14" i="1"/>
  <c r="AF14" i="1" l="1"/>
  <c r="AL14" i="1" s="1"/>
  <c r="AG14" i="1"/>
  <c r="AM14" i="1" s="1"/>
  <c r="AM33" i="3"/>
  <c r="AM34" i="3"/>
  <c r="AD36" i="3"/>
  <c r="AF35" i="3"/>
  <c r="AI35" i="3"/>
  <c r="AH35" i="3"/>
  <c r="AK35" i="3"/>
  <c r="AO35" i="3"/>
  <c r="AJ35" i="3"/>
  <c r="AG35" i="3"/>
  <c r="AL35" i="3"/>
  <c r="AB14" i="1"/>
  <c r="AH14" i="1" l="1"/>
  <c r="AN14" i="1" s="1"/>
  <c r="AM35" i="3"/>
  <c r="AD37" i="3"/>
  <c r="AG36" i="3"/>
  <c r="AL36" i="3"/>
  <c r="AH36" i="3"/>
  <c r="AJ36" i="3"/>
  <c r="AI36" i="3"/>
  <c r="AO36" i="3"/>
  <c r="AF36" i="3"/>
  <c r="AD38" i="3" l="1"/>
  <c r="AF37" i="3"/>
  <c r="AI37" i="3"/>
  <c r="AK37" i="3"/>
  <c r="AJ37" i="3"/>
  <c r="AH37" i="3"/>
  <c r="AK36" i="3"/>
  <c r="AG37" i="3"/>
  <c r="AO37" i="3"/>
  <c r="AL37" i="3"/>
  <c r="AD14" i="1"/>
  <c r="AC14" i="1"/>
  <c r="AI14" i="1" l="1"/>
  <c r="AO14" i="1" s="1"/>
  <c r="AJ14" i="1"/>
  <c r="AP14" i="1" s="1"/>
  <c r="AM36" i="3"/>
  <c r="AM37" i="3"/>
  <c r="AD39" i="3"/>
  <c r="AF38" i="3"/>
  <c r="AI38" i="3"/>
  <c r="AH38" i="3"/>
  <c r="AK38" i="3"/>
  <c r="AG38" i="3"/>
  <c r="AJ38" i="3"/>
  <c r="AO38" i="3"/>
  <c r="AL38" i="3"/>
  <c r="Y15" i="1"/>
  <c r="AE15" i="1" l="1"/>
  <c r="AK15" i="1" s="1"/>
  <c r="AM38" i="3"/>
  <c r="AD40" i="3"/>
  <c r="AQ14" i="1"/>
  <c r="AW14" i="1" s="1"/>
  <c r="AJ39" i="3"/>
  <c r="AG39" i="3"/>
  <c r="AL39" i="3"/>
  <c r="AF39" i="3"/>
  <c r="AI39" i="3"/>
  <c r="AO39" i="3"/>
  <c r="AH39" i="3"/>
  <c r="AD41" i="3" l="1"/>
  <c r="AR14" i="1"/>
  <c r="AS14" i="1"/>
  <c r="AT14" i="1"/>
  <c r="AU14" i="1"/>
  <c r="AV14" i="1"/>
  <c r="BA15" i="1"/>
  <c r="AF40" i="3"/>
  <c r="AO40" i="3"/>
  <c r="AG40" i="3"/>
  <c r="AL40" i="3"/>
  <c r="AI40" i="3"/>
  <c r="AK40" i="3"/>
  <c r="AJ40" i="3"/>
  <c r="AK39" i="3"/>
  <c r="AH40" i="3"/>
  <c r="AA15" i="1"/>
  <c r="Z15" i="1"/>
  <c r="AF15" i="1" l="1"/>
  <c r="AL15" i="1" s="1"/>
  <c r="AG15" i="1"/>
  <c r="AM15" i="1" s="1"/>
  <c r="AM39" i="3"/>
  <c r="AM40" i="3"/>
  <c r="AD42" i="3"/>
  <c r="AF41" i="3"/>
  <c r="AO41" i="3"/>
  <c r="AH41" i="3"/>
  <c r="AK41" i="3"/>
  <c r="AJ41" i="3"/>
  <c r="AI41" i="3"/>
  <c r="AG41" i="3"/>
  <c r="AL41" i="3"/>
  <c r="AB15" i="1"/>
  <c r="AH15" i="1" l="1"/>
  <c r="AN15" i="1" s="1"/>
  <c r="AM41" i="3"/>
  <c r="AD43" i="3"/>
  <c r="AJ42" i="3"/>
  <c r="AG42" i="3"/>
  <c r="AI42" i="3"/>
  <c r="AL42" i="3"/>
  <c r="AF42" i="3"/>
  <c r="AH42" i="3"/>
  <c r="AO42" i="3"/>
  <c r="AD44" i="3" l="1"/>
  <c r="AF43" i="3"/>
  <c r="AI43" i="3"/>
  <c r="AK43" i="3"/>
  <c r="AO43" i="3"/>
  <c r="AH43" i="3"/>
  <c r="AK42" i="3"/>
  <c r="AG43" i="3"/>
  <c r="AJ43" i="3"/>
  <c r="AL43" i="3"/>
  <c r="AD15" i="1"/>
  <c r="AC15" i="1"/>
  <c r="AI15" i="1" l="1"/>
  <c r="AO15" i="1" s="1"/>
  <c r="AJ15" i="1"/>
  <c r="AP15" i="1" s="1"/>
  <c r="AM42" i="3"/>
  <c r="AM43" i="3"/>
  <c r="AD45" i="3"/>
  <c r="AF44" i="3"/>
  <c r="AI44" i="3"/>
  <c r="AO44" i="3"/>
  <c r="AH44" i="3"/>
  <c r="AK44" i="3"/>
  <c r="AG44" i="3"/>
  <c r="AJ44" i="3"/>
  <c r="AL44" i="3"/>
  <c r="Y16" i="1"/>
  <c r="AE16" i="1" l="1"/>
  <c r="AK16" i="1" s="1"/>
  <c r="AM44" i="3"/>
  <c r="AD46" i="3"/>
  <c r="AQ15" i="1"/>
  <c r="AV15" i="1" s="1"/>
  <c r="AK45" i="3"/>
  <c r="AJ45" i="3"/>
  <c r="AG45" i="3"/>
  <c r="AI45" i="3"/>
  <c r="AL45" i="3"/>
  <c r="AF45" i="3"/>
  <c r="AH45" i="3"/>
  <c r="AO45" i="3"/>
  <c r="Z16" i="1"/>
  <c r="AW15" i="1" l="1"/>
  <c r="AF16" i="1"/>
  <c r="AL16" i="1" s="1"/>
  <c r="AM45" i="3"/>
  <c r="AD47" i="3"/>
  <c r="AR15" i="1"/>
  <c r="AS15" i="1"/>
  <c r="AT15" i="1"/>
  <c r="AU15" i="1"/>
  <c r="BA16" i="1"/>
  <c r="AG46" i="3"/>
  <c r="AF46" i="3"/>
  <c r="AI46" i="3"/>
  <c r="AO46" i="3"/>
  <c r="AJ46" i="3"/>
  <c r="AK46" i="3"/>
  <c r="AH46" i="3"/>
  <c r="AA16" i="1"/>
  <c r="AG16" i="1" l="1"/>
  <c r="AM16" i="1" s="1"/>
  <c r="AD48" i="3"/>
  <c r="AH47" i="3"/>
  <c r="AF47" i="3"/>
  <c r="AL46" i="3"/>
  <c r="AJ47" i="3"/>
  <c r="AG47" i="3"/>
  <c r="AI47" i="3"/>
  <c r="AK47" i="3"/>
  <c r="AB16" i="1"/>
  <c r="AH16" i="1" l="1"/>
  <c r="AN16" i="1" s="1"/>
  <c r="AM46" i="3"/>
  <c r="AD49" i="3"/>
  <c r="AL47" i="3"/>
  <c r="AO47" i="3"/>
  <c r="AG48" i="3"/>
  <c r="AI48" i="3"/>
  <c r="AF48" i="3"/>
  <c r="AH48" i="3"/>
  <c r="AJ48" i="3"/>
  <c r="AO48" i="3"/>
  <c r="AL48" i="3"/>
  <c r="AM47" i="3" l="1"/>
  <c r="AD50" i="3"/>
  <c r="AF49" i="3"/>
  <c r="AO49" i="3"/>
  <c r="AJ49" i="3"/>
  <c r="AK48" i="3"/>
  <c r="AI49" i="3"/>
  <c r="AH49" i="3"/>
  <c r="AG49" i="3"/>
  <c r="AK49" i="3"/>
  <c r="AC16" i="1"/>
  <c r="AD16" i="1"/>
  <c r="AJ16" i="1" l="1"/>
  <c r="AP16" i="1" s="1"/>
  <c r="AI16" i="1"/>
  <c r="AO16" i="1" s="1"/>
  <c r="AM48" i="3"/>
  <c r="AD51" i="3"/>
  <c r="AF50" i="3"/>
  <c r="AL49" i="3"/>
  <c r="AH50" i="3"/>
  <c r="AK50" i="3"/>
  <c r="AL50" i="3"/>
  <c r="AI50" i="3"/>
  <c r="AG50" i="3"/>
  <c r="AJ50" i="3"/>
  <c r="AO50" i="3"/>
  <c r="Y17" i="1"/>
  <c r="AE17" i="1" l="1"/>
  <c r="AK17" i="1" s="1"/>
  <c r="AM50" i="3"/>
  <c r="AM49" i="3"/>
  <c r="AQ16" i="1"/>
  <c r="AV16" i="1" s="1"/>
  <c r="AD52" i="3"/>
  <c r="AH51" i="3"/>
  <c r="AF51" i="3"/>
  <c r="AJ51" i="3"/>
  <c r="AG51" i="3"/>
  <c r="AI51" i="3"/>
  <c r="AD53" i="3" l="1"/>
  <c r="AW16" i="1"/>
  <c r="AR16" i="1"/>
  <c r="AS16" i="1"/>
  <c r="AT16" i="1"/>
  <c r="AU16" i="1"/>
  <c r="BA17" i="1"/>
  <c r="AF52" i="3"/>
  <c r="AJ52" i="3"/>
  <c r="AH52" i="3"/>
  <c r="AG52" i="3"/>
  <c r="AL52" i="3"/>
  <c r="AI52" i="3"/>
  <c r="AK52" i="3"/>
  <c r="AO51" i="3"/>
  <c r="AL51" i="3"/>
  <c r="AO52" i="3"/>
  <c r="AK51" i="3"/>
  <c r="AA17" i="1"/>
  <c r="Z17" i="1"/>
  <c r="AF17" i="1" l="1"/>
  <c r="AL17" i="1" s="1"/>
  <c r="AG17" i="1"/>
  <c r="AM17" i="1" s="1"/>
  <c r="AM51" i="3"/>
  <c r="AM52" i="3"/>
  <c r="AD54" i="3"/>
  <c r="AF53" i="3"/>
  <c r="AI53" i="3"/>
  <c r="AO53" i="3"/>
  <c r="AH53" i="3"/>
  <c r="AK53" i="3"/>
  <c r="AG53" i="3"/>
  <c r="AJ53" i="3"/>
  <c r="AL53" i="3"/>
  <c r="AB17" i="1"/>
  <c r="AH17" i="1" l="1"/>
  <c r="AN17" i="1" s="1"/>
  <c r="AM53" i="3"/>
  <c r="AD55" i="3"/>
  <c r="AI54" i="3"/>
  <c r="AJ54" i="3"/>
  <c r="AG54" i="3"/>
  <c r="AL54" i="3"/>
  <c r="AF54" i="3"/>
  <c r="AH54" i="3"/>
  <c r="AO54" i="3"/>
  <c r="AD56" i="3" l="1"/>
  <c r="AF55" i="3"/>
  <c r="AI55" i="3"/>
  <c r="AK55" i="3"/>
  <c r="AO55" i="3"/>
  <c r="AJ55" i="3"/>
  <c r="AH55" i="3"/>
  <c r="AG55" i="3"/>
  <c r="AL55" i="3"/>
  <c r="AK54" i="3"/>
  <c r="AD17" i="1"/>
  <c r="AC17" i="1"/>
  <c r="AI17" i="1" l="1"/>
  <c r="AO17" i="1" s="1"/>
  <c r="AJ17" i="1"/>
  <c r="AP17" i="1" s="1"/>
  <c r="AM54" i="3"/>
  <c r="AM55" i="3"/>
  <c r="AD57" i="3"/>
  <c r="AI56" i="3"/>
  <c r="AG56" i="3"/>
  <c r="AJ56" i="3"/>
  <c r="AF56" i="3"/>
  <c r="AH56" i="3"/>
  <c r="AO56" i="3"/>
  <c r="AQ17" i="1" l="1"/>
  <c r="AW17" i="1" s="1"/>
  <c r="AD58" i="3"/>
  <c r="AK56" i="3"/>
  <c r="AJ57" i="3"/>
  <c r="AL56" i="3"/>
  <c r="AG57" i="3"/>
  <c r="AF57" i="3"/>
  <c r="AH57" i="3"/>
  <c r="AI57" i="3"/>
  <c r="Y18" i="1"/>
  <c r="AE18" i="1" l="1"/>
  <c r="AK18" i="1" s="1"/>
  <c r="AM56" i="3"/>
  <c r="AD59" i="3"/>
  <c r="AR17" i="1"/>
  <c r="AS17" i="1"/>
  <c r="AT17" i="1"/>
  <c r="AU17" i="1"/>
  <c r="AV17" i="1"/>
  <c r="AG58" i="3"/>
  <c r="AF58" i="3"/>
  <c r="AK58" i="3"/>
  <c r="AO58" i="3"/>
  <c r="AJ58" i="3"/>
  <c r="AH58" i="3"/>
  <c r="AK57" i="3"/>
  <c r="AI58" i="3"/>
  <c r="AL57" i="3"/>
  <c r="AO57" i="3"/>
  <c r="AA18" i="1"/>
  <c r="Z18" i="1"/>
  <c r="AF18" i="1" l="1"/>
  <c r="AL18" i="1" s="1"/>
  <c r="AG18" i="1"/>
  <c r="AM18" i="1" s="1"/>
  <c r="AM57" i="3"/>
  <c r="AD60" i="3"/>
  <c r="BA18" i="1"/>
  <c r="AF59" i="3"/>
  <c r="AI59" i="3"/>
  <c r="AL58" i="3"/>
  <c r="AH59" i="3"/>
  <c r="AG59" i="3"/>
  <c r="AJ59" i="3"/>
  <c r="AO59" i="3"/>
  <c r="AK59" i="3"/>
  <c r="AL59" i="3"/>
  <c r="AB18" i="1"/>
  <c r="AH18" i="1" l="1"/>
  <c r="AN18" i="1" s="1"/>
  <c r="AM59" i="3"/>
  <c r="AM58" i="3"/>
  <c r="AD61" i="3"/>
  <c r="AF60" i="3"/>
  <c r="AH60" i="3"/>
  <c r="AJ60" i="3"/>
  <c r="AG60" i="3"/>
  <c r="AI60" i="3"/>
  <c r="AO60" i="3"/>
  <c r="AL60" i="3"/>
  <c r="AD62" i="3" l="1"/>
  <c r="AF61" i="3"/>
  <c r="AK61" i="3"/>
  <c r="AO61" i="3"/>
  <c r="AJ61" i="3"/>
  <c r="AK60" i="3"/>
  <c r="AI61" i="3"/>
  <c r="AG61" i="3"/>
  <c r="AL61" i="3"/>
  <c r="AH61" i="3"/>
  <c r="AD18" i="1"/>
  <c r="AC18" i="1"/>
  <c r="AI18" i="1" l="1"/>
  <c r="AO18" i="1" s="1"/>
  <c r="AJ18" i="1"/>
  <c r="AP18" i="1" s="1"/>
  <c r="AM60" i="3"/>
  <c r="AM61" i="3"/>
  <c r="AD63" i="3"/>
  <c r="AF62" i="3"/>
  <c r="AI62" i="3"/>
  <c r="AH62" i="3"/>
  <c r="AK62" i="3"/>
  <c r="AJ62" i="3"/>
  <c r="AL62" i="3"/>
  <c r="AG62" i="3"/>
  <c r="AO62" i="3"/>
  <c r="Y19" i="1"/>
  <c r="AE19" i="1" l="1"/>
  <c r="AK19" i="1" s="1"/>
  <c r="AM62" i="3"/>
  <c r="AD64" i="3"/>
  <c r="AQ18" i="1"/>
  <c r="AW18" i="1" s="1"/>
  <c r="AJ63" i="3"/>
  <c r="AI63" i="3"/>
  <c r="AO63" i="3"/>
  <c r="AF63" i="3"/>
  <c r="AH63" i="3"/>
  <c r="AG63" i="3"/>
  <c r="AL63" i="3"/>
  <c r="AR18" i="1" l="1"/>
  <c r="AS18" i="1"/>
  <c r="AT18" i="1"/>
  <c r="AU18" i="1"/>
  <c r="AD65" i="3"/>
  <c r="AV18" i="1"/>
  <c r="BA19" i="1"/>
  <c r="AJ64" i="3"/>
  <c r="AH64" i="3"/>
  <c r="AK63" i="3"/>
  <c r="AI64" i="3"/>
  <c r="AG64" i="3"/>
  <c r="AF64" i="3"/>
  <c r="AK64" i="3"/>
  <c r="Z19" i="1"/>
  <c r="AA19" i="1"/>
  <c r="AG19" i="1" l="1"/>
  <c r="AM19" i="1" s="1"/>
  <c r="AF19" i="1"/>
  <c r="AL19" i="1" s="1"/>
  <c r="AM63" i="3"/>
  <c r="AD66" i="3"/>
  <c r="AF65" i="3"/>
  <c r="AI65" i="3"/>
  <c r="AO64" i="3"/>
  <c r="AK65" i="3"/>
  <c r="AG65" i="3"/>
  <c r="AL65" i="3"/>
  <c r="AL64" i="3"/>
  <c r="AH65" i="3"/>
  <c r="AJ65" i="3"/>
  <c r="AO65" i="3"/>
  <c r="AB19" i="1"/>
  <c r="AH19" i="1" l="1"/>
  <c r="AN19" i="1" s="1"/>
  <c r="AM64" i="3"/>
  <c r="AM65" i="3"/>
  <c r="AD67" i="3"/>
  <c r="AF66" i="3"/>
  <c r="AJ66" i="3"/>
  <c r="AG66" i="3"/>
  <c r="AH66" i="3"/>
  <c r="AI66" i="3"/>
  <c r="AD68" i="3" l="1"/>
  <c r="AF67" i="3"/>
  <c r="AK67" i="3"/>
  <c r="AO67" i="3"/>
  <c r="AH67" i="3"/>
  <c r="AG67" i="3"/>
  <c r="AL67" i="3"/>
  <c r="AI67" i="3"/>
  <c r="AK66" i="3"/>
  <c r="AO66" i="3"/>
  <c r="AL66" i="3"/>
  <c r="AJ67" i="3"/>
  <c r="AD19" i="1"/>
  <c r="AC19" i="1"/>
  <c r="AI19" i="1" l="1"/>
  <c r="AO19" i="1" s="1"/>
  <c r="AJ19" i="1"/>
  <c r="AP19" i="1" s="1"/>
  <c r="AM66" i="3"/>
  <c r="AM67" i="3"/>
  <c r="AD69" i="3"/>
  <c r="AF68" i="3"/>
  <c r="AI68" i="3"/>
  <c r="AH68" i="3"/>
  <c r="AG68" i="3"/>
  <c r="AL68" i="3"/>
  <c r="AO68" i="3"/>
  <c r="AJ68" i="3"/>
  <c r="AK68" i="3"/>
  <c r="Y20" i="1"/>
  <c r="AE20" i="1" l="1"/>
  <c r="AK20" i="1" s="1"/>
  <c r="AM68" i="3"/>
  <c r="AD70" i="3"/>
  <c r="AQ19" i="1"/>
  <c r="AW19" i="1" s="1"/>
  <c r="AJ69" i="3"/>
  <c r="AL69" i="3"/>
  <c r="AO69" i="3"/>
  <c r="AH69" i="3"/>
  <c r="AI69" i="3"/>
  <c r="AF69" i="3"/>
  <c r="AG69" i="3"/>
  <c r="AK69" i="3"/>
  <c r="Z20" i="1"/>
  <c r="AV19" i="1" l="1"/>
  <c r="AF20" i="1"/>
  <c r="AL20" i="1" s="1"/>
  <c r="AM69" i="3"/>
  <c r="BA20" i="1"/>
  <c r="AD71" i="3"/>
  <c r="AR19" i="1"/>
  <c r="AT19" i="1"/>
  <c r="AS19" i="1"/>
  <c r="AU19" i="1"/>
  <c r="AJ70" i="3"/>
  <c r="AI70" i="3"/>
  <c r="AK70" i="3"/>
  <c r="AH70" i="3"/>
  <c r="AG70" i="3"/>
  <c r="AF70" i="3"/>
  <c r="AL70" i="3"/>
  <c r="AA20" i="1"/>
  <c r="AG20" i="1" l="1"/>
  <c r="AM20" i="1" s="1"/>
  <c r="AM70" i="3"/>
  <c r="AD72" i="3"/>
  <c r="AF71" i="3"/>
  <c r="AI71" i="3"/>
  <c r="AO70" i="3"/>
  <c r="AH71" i="3"/>
  <c r="AK71" i="3"/>
  <c r="AJ71" i="3"/>
  <c r="AL71" i="3"/>
  <c r="AO71" i="3"/>
  <c r="AG71" i="3"/>
  <c r="AB20" i="1"/>
  <c r="AH20" i="1" l="1"/>
  <c r="AN20" i="1" s="1"/>
  <c r="AM71" i="3"/>
  <c r="AD73" i="3"/>
  <c r="AJ72" i="3"/>
  <c r="AG72" i="3"/>
  <c r="AI72" i="3"/>
  <c r="AL72" i="3"/>
  <c r="AH72" i="3"/>
  <c r="AK72" i="3"/>
  <c r="AO72" i="3"/>
  <c r="AF72" i="3"/>
  <c r="AC20" i="1"/>
  <c r="AI20" i="1" l="1"/>
  <c r="AO20" i="1" s="1"/>
  <c r="AM72" i="3"/>
  <c r="AD74" i="3"/>
  <c r="AG73" i="3"/>
  <c r="AF73" i="3"/>
  <c r="AK73" i="3"/>
  <c r="AJ73" i="3"/>
  <c r="AH73" i="3"/>
  <c r="AI73" i="3"/>
  <c r="AO73" i="3"/>
  <c r="AD20" i="1"/>
  <c r="AJ20" i="1" l="1"/>
  <c r="AP20" i="1" s="1"/>
  <c r="AD75" i="3"/>
  <c r="AH74" i="3"/>
  <c r="AJ74" i="3"/>
  <c r="AF74" i="3"/>
  <c r="AI74" i="3"/>
  <c r="AG74" i="3"/>
  <c r="AL73" i="3"/>
  <c r="AM73" i="3" l="1"/>
  <c r="AD76" i="3"/>
  <c r="AQ20" i="1"/>
  <c r="AO74" i="3"/>
  <c r="AK75" i="3"/>
  <c r="AJ75" i="3"/>
  <c r="AG75" i="3"/>
  <c r="AI75" i="3"/>
  <c r="AO75" i="3"/>
  <c r="AF75" i="3"/>
  <c r="AH75" i="3"/>
  <c r="AK74" i="3"/>
  <c r="AL74" i="3"/>
  <c r="AL75" i="3"/>
  <c r="Z21" i="1"/>
  <c r="Y21" i="1"/>
  <c r="AE21" i="1" l="1"/>
  <c r="AK21" i="1" s="1"/>
  <c r="AF21" i="1"/>
  <c r="AL21" i="1" s="1"/>
  <c r="AM74" i="3"/>
  <c r="AM75" i="3"/>
  <c r="AR20" i="1"/>
  <c r="AS20" i="1"/>
  <c r="AT20" i="1"/>
  <c r="AU20" i="1"/>
  <c r="AV20" i="1"/>
  <c r="AW20" i="1"/>
  <c r="AD77" i="3"/>
  <c r="AJ76" i="3"/>
  <c r="AH76" i="3"/>
  <c r="AF76" i="3"/>
  <c r="AG76" i="3"/>
  <c r="AK76" i="3"/>
  <c r="AI76" i="3"/>
  <c r="AA21" i="1"/>
  <c r="AG21" i="1" l="1"/>
  <c r="AM21" i="1" s="1"/>
  <c r="AD78" i="3"/>
  <c r="BA21" i="1"/>
  <c r="AH77" i="3"/>
  <c r="AG77" i="3"/>
  <c r="AF77" i="3"/>
  <c r="AL76" i="3"/>
  <c r="AO76" i="3"/>
  <c r="AI77" i="3"/>
  <c r="AJ77" i="3"/>
  <c r="AK77" i="3"/>
  <c r="AB21" i="1"/>
  <c r="AH21" i="1" l="1"/>
  <c r="AN21" i="1" s="1"/>
  <c r="AM76" i="3"/>
  <c r="AD79" i="3"/>
  <c r="AL77" i="3"/>
  <c r="AI78" i="3"/>
  <c r="AF78" i="3"/>
  <c r="AJ78" i="3"/>
  <c r="AO77" i="3"/>
  <c r="AG78" i="3"/>
  <c r="AO78" i="3"/>
  <c r="AH78" i="3"/>
  <c r="AL78" i="3"/>
  <c r="AM77" i="3" l="1"/>
  <c r="AD80" i="3"/>
  <c r="AI79" i="3"/>
  <c r="AJ79" i="3"/>
  <c r="AH79" i="3"/>
  <c r="AG79" i="3"/>
  <c r="AF79" i="3"/>
  <c r="AO79" i="3"/>
  <c r="AK78" i="3"/>
  <c r="AK79" i="3"/>
  <c r="AC21" i="1"/>
  <c r="AD21" i="1"/>
  <c r="AJ21" i="1" l="1"/>
  <c r="AP21" i="1" s="1"/>
  <c r="AI21" i="1"/>
  <c r="AO21" i="1" s="1"/>
  <c r="AM78" i="3"/>
  <c r="AD81" i="3"/>
  <c r="AF80" i="3"/>
  <c r="AL79" i="3"/>
  <c r="AO80" i="3"/>
  <c r="AK80" i="3"/>
  <c r="AJ80" i="3"/>
  <c r="AI80" i="3"/>
  <c r="AH80" i="3"/>
  <c r="AG80" i="3"/>
  <c r="AL80" i="3"/>
  <c r="Y22" i="1"/>
  <c r="AE22" i="1" l="1"/>
  <c r="AK22" i="1" s="1"/>
  <c r="AM80" i="3"/>
  <c r="AM79" i="3"/>
  <c r="AQ21" i="1"/>
  <c r="AD82" i="3"/>
  <c r="AF81" i="3"/>
  <c r="AJ81" i="3"/>
  <c r="AG81" i="3"/>
  <c r="AH81" i="3"/>
  <c r="AI81" i="3"/>
  <c r="AD83" i="3" l="1"/>
  <c r="AS21" i="1"/>
  <c r="AR21" i="1"/>
  <c r="AT21" i="1"/>
  <c r="AU21" i="1"/>
  <c r="AV21" i="1"/>
  <c r="AW21" i="1"/>
  <c r="BA22" i="1"/>
  <c r="AF82" i="3"/>
  <c r="AH82" i="3"/>
  <c r="AG82" i="3"/>
  <c r="AL82" i="3"/>
  <c r="AL81" i="3"/>
  <c r="AI82" i="3"/>
  <c r="AK82" i="3"/>
  <c r="AJ82" i="3"/>
  <c r="AK81" i="3"/>
  <c r="AO81" i="3"/>
  <c r="AO82" i="3"/>
  <c r="AA22" i="1"/>
  <c r="Z22" i="1"/>
  <c r="AF22" i="1" l="1"/>
  <c r="AL22" i="1" s="1"/>
  <c r="AG22" i="1"/>
  <c r="AM22" i="1" s="1"/>
  <c r="AM81" i="3"/>
  <c r="AM82" i="3"/>
  <c r="AD84" i="3"/>
  <c r="AF83" i="3"/>
  <c r="AI83" i="3"/>
  <c r="AH83" i="3"/>
  <c r="AK83" i="3"/>
  <c r="AG83" i="3"/>
  <c r="AJ83" i="3"/>
  <c r="AL83" i="3"/>
  <c r="AO83" i="3"/>
  <c r="AB22" i="1"/>
  <c r="AH22" i="1" l="1"/>
  <c r="AN22" i="1" s="1"/>
  <c r="AM83" i="3"/>
  <c r="AD85" i="3"/>
  <c r="AJ84" i="3"/>
  <c r="AG84" i="3"/>
  <c r="AL84" i="3"/>
  <c r="AF84" i="3"/>
  <c r="AI84" i="3"/>
  <c r="AH84" i="3"/>
  <c r="AO84" i="3"/>
  <c r="AD86" i="3" l="1"/>
  <c r="AF85" i="3"/>
  <c r="AK85" i="3"/>
  <c r="AO85" i="3"/>
  <c r="AJ85" i="3"/>
  <c r="AH85" i="3"/>
  <c r="AK84" i="3"/>
  <c r="AL85" i="3"/>
  <c r="AI85" i="3"/>
  <c r="AG85" i="3"/>
  <c r="AD22" i="1"/>
  <c r="AC22" i="1"/>
  <c r="AI22" i="1" l="1"/>
  <c r="AO22" i="1" s="1"/>
  <c r="AJ22" i="1"/>
  <c r="AP22" i="1" s="1"/>
  <c r="AM84" i="3"/>
  <c r="AM85" i="3"/>
  <c r="AD87" i="3"/>
  <c r="AF86" i="3"/>
  <c r="AI86" i="3"/>
  <c r="AO86" i="3"/>
  <c r="AH86" i="3"/>
  <c r="AK86" i="3"/>
  <c r="AJ86" i="3"/>
  <c r="AL86" i="3"/>
  <c r="AG86" i="3"/>
  <c r="Y23" i="1"/>
  <c r="AE23" i="1" l="1"/>
  <c r="AK23" i="1" s="1"/>
  <c r="AM86" i="3"/>
  <c r="AD88" i="3"/>
  <c r="AQ22" i="1"/>
  <c r="AW22" i="1" s="1"/>
  <c r="AJ87" i="3"/>
  <c r="AG87" i="3"/>
  <c r="AL87" i="3"/>
  <c r="AF87" i="3"/>
  <c r="AH87" i="3"/>
  <c r="AI87" i="3"/>
  <c r="AO87" i="3"/>
  <c r="AD89" i="3" l="1"/>
  <c r="AR22" i="1"/>
  <c r="AS22" i="1"/>
  <c r="AT22" i="1"/>
  <c r="AU22" i="1"/>
  <c r="AV22" i="1"/>
  <c r="BA23" i="1"/>
  <c r="AF88" i="3"/>
  <c r="AK88" i="3"/>
  <c r="AJ88" i="3"/>
  <c r="AH88" i="3"/>
  <c r="AL88" i="3"/>
  <c r="AI88" i="3"/>
  <c r="AK87" i="3"/>
  <c r="AG88" i="3"/>
  <c r="AO88" i="3"/>
  <c r="AA23" i="1"/>
  <c r="Z23" i="1"/>
  <c r="AF23" i="1" l="1"/>
  <c r="AL23" i="1" s="1"/>
  <c r="AG23" i="1"/>
  <c r="AM23" i="1" s="1"/>
  <c r="AM87" i="3"/>
  <c r="AM88" i="3"/>
  <c r="AD90" i="3"/>
  <c r="AF89" i="3"/>
  <c r="AO89" i="3"/>
  <c r="AG89" i="3"/>
  <c r="AL89" i="3"/>
  <c r="AI89" i="3"/>
  <c r="AH89" i="3"/>
  <c r="AK89" i="3"/>
  <c r="AJ89" i="3"/>
  <c r="AB23" i="1"/>
  <c r="AH23" i="1" l="1"/>
  <c r="AN23" i="1" s="1"/>
  <c r="AM89" i="3"/>
  <c r="AD91" i="3"/>
  <c r="AJ90" i="3"/>
  <c r="AG90" i="3"/>
  <c r="AL90" i="3"/>
  <c r="AF90" i="3"/>
  <c r="AH90" i="3"/>
  <c r="AO90" i="3"/>
  <c r="AI90" i="3"/>
  <c r="AD92" i="3" l="1"/>
  <c r="AF91" i="3"/>
  <c r="AK91" i="3"/>
  <c r="AO91" i="3"/>
  <c r="AJ91" i="3"/>
  <c r="AH91" i="3"/>
  <c r="AK90" i="3"/>
  <c r="AI91" i="3"/>
  <c r="AL91" i="3"/>
  <c r="AG91" i="3"/>
  <c r="AD23" i="1"/>
  <c r="AC23" i="1"/>
  <c r="AI23" i="1" l="1"/>
  <c r="AO23" i="1" s="1"/>
  <c r="AJ23" i="1"/>
  <c r="AP23" i="1" s="1"/>
  <c r="AM90" i="3"/>
  <c r="AM91" i="3"/>
  <c r="AD93" i="3"/>
  <c r="AF92" i="3"/>
  <c r="AK92" i="3"/>
  <c r="AL92" i="3"/>
  <c r="AI92" i="3"/>
  <c r="AH92" i="3"/>
  <c r="AG92" i="3"/>
  <c r="AJ92" i="3"/>
  <c r="AO92" i="3"/>
  <c r="Y24" i="1"/>
  <c r="AE24" i="1" l="1"/>
  <c r="AK24" i="1" s="1"/>
  <c r="AM92" i="3"/>
  <c r="AD94" i="3"/>
  <c r="AQ23" i="1"/>
  <c r="AW23" i="1" s="1"/>
  <c r="AJ93" i="3"/>
  <c r="AG93" i="3"/>
  <c r="AO93" i="3"/>
  <c r="AF93" i="3"/>
  <c r="AH93" i="3"/>
  <c r="AI93" i="3"/>
  <c r="AL93" i="3"/>
  <c r="AR23" i="1" l="1"/>
  <c r="AS23" i="1"/>
  <c r="AT23" i="1"/>
  <c r="AU23" i="1"/>
  <c r="AD95" i="3"/>
  <c r="AV23" i="1"/>
  <c r="BA24" i="1"/>
  <c r="AJ94" i="3"/>
  <c r="AH94" i="3"/>
  <c r="AK93" i="3"/>
  <c r="AG94" i="3"/>
  <c r="AF94" i="3"/>
  <c r="AI94" i="3"/>
  <c r="AK94" i="3"/>
  <c r="Z24" i="1"/>
  <c r="AA24" i="1"/>
  <c r="AG24" i="1" l="1"/>
  <c r="AM24" i="1" s="1"/>
  <c r="AF24" i="1"/>
  <c r="AL24" i="1" s="1"/>
  <c r="AM93" i="3"/>
  <c r="AD96" i="3"/>
  <c r="AF95" i="3"/>
  <c r="AL94" i="3"/>
  <c r="AO95" i="3"/>
  <c r="AH95" i="3"/>
  <c r="AK95" i="3"/>
  <c r="AG95" i="3"/>
  <c r="AJ95" i="3"/>
  <c r="AI95" i="3"/>
  <c r="AL95" i="3"/>
  <c r="AO94" i="3"/>
  <c r="AB24" i="1"/>
  <c r="AH24" i="1" l="1"/>
  <c r="AN24" i="1" s="1"/>
  <c r="AM95" i="3"/>
  <c r="AM94" i="3"/>
  <c r="AD97" i="3"/>
  <c r="AF96" i="3"/>
  <c r="AH96" i="3"/>
  <c r="AJ96" i="3"/>
  <c r="AI96" i="3"/>
  <c r="AG96" i="3"/>
  <c r="AD98" i="3" l="1"/>
  <c r="AF97" i="3"/>
  <c r="AJ97" i="3"/>
  <c r="AK96" i="3"/>
  <c r="AL97" i="3"/>
  <c r="AI97" i="3"/>
  <c r="AK97" i="3"/>
  <c r="AH97" i="3"/>
  <c r="AG97" i="3"/>
  <c r="AO96" i="3"/>
  <c r="AL96" i="3"/>
  <c r="AO97" i="3"/>
  <c r="AC24" i="1"/>
  <c r="AD24" i="1"/>
  <c r="AJ24" i="1" l="1"/>
  <c r="AP24" i="1" s="1"/>
  <c r="AI24" i="1"/>
  <c r="AO24" i="1" s="1"/>
  <c r="AM97" i="3"/>
  <c r="AM96" i="3"/>
  <c r="AD99" i="3"/>
  <c r="AF98" i="3"/>
  <c r="AI98" i="3"/>
  <c r="AO98" i="3"/>
  <c r="AH98" i="3"/>
  <c r="AK98" i="3"/>
  <c r="AG98" i="3"/>
  <c r="AJ98" i="3"/>
  <c r="AL98" i="3"/>
  <c r="Y25" i="1"/>
  <c r="AE25" i="1" l="1"/>
  <c r="AK25" i="1" s="1"/>
  <c r="AM98" i="3"/>
  <c r="AQ24" i="1"/>
  <c r="AD100" i="3"/>
  <c r="AF99" i="3"/>
  <c r="AH99" i="3"/>
  <c r="AJ99" i="3"/>
  <c r="AG99" i="3"/>
  <c r="AI99" i="3"/>
  <c r="AL99" i="3"/>
  <c r="AO99" i="3"/>
  <c r="AR24" i="1" l="1"/>
  <c r="AT24" i="1"/>
  <c r="AS24" i="1"/>
  <c r="AU24" i="1"/>
  <c r="AD101" i="3"/>
  <c r="AV24" i="1"/>
  <c r="AW24" i="1"/>
  <c r="BA25" i="1"/>
  <c r="AJ100" i="3"/>
  <c r="AG100" i="3"/>
  <c r="AK99" i="3"/>
  <c r="AI100" i="3"/>
  <c r="AH100" i="3"/>
  <c r="AF100" i="3"/>
  <c r="AK100" i="3"/>
  <c r="AL100" i="3"/>
  <c r="Z25" i="1"/>
  <c r="AA25" i="1"/>
  <c r="AG25" i="1" l="1"/>
  <c r="AM25" i="1" s="1"/>
  <c r="AF25" i="1"/>
  <c r="AL25" i="1" s="1"/>
  <c r="AM100" i="3"/>
  <c r="AM99" i="3"/>
  <c r="AD102" i="3"/>
  <c r="AF101" i="3"/>
  <c r="AO100" i="3"/>
  <c r="AG101" i="3"/>
  <c r="AI101" i="3"/>
  <c r="AO101" i="3"/>
  <c r="AK101" i="3"/>
  <c r="AJ101" i="3"/>
  <c r="AH101" i="3"/>
  <c r="AL101" i="3"/>
  <c r="AB25" i="1"/>
  <c r="AH25" i="1" l="1"/>
  <c r="AN25" i="1" s="1"/>
  <c r="AM101" i="3"/>
  <c r="AD103" i="3"/>
  <c r="AF102" i="3"/>
  <c r="AH102" i="3"/>
  <c r="AJ102" i="3"/>
  <c r="AG102" i="3"/>
  <c r="AL102" i="3"/>
  <c r="AI102" i="3"/>
  <c r="AO102" i="3"/>
  <c r="AD104" i="3" l="1"/>
  <c r="AF103" i="3"/>
  <c r="AK103" i="3"/>
  <c r="AO103" i="3"/>
  <c r="AH103" i="3"/>
  <c r="AG103" i="3"/>
  <c r="AL103" i="3"/>
  <c r="AI103" i="3"/>
  <c r="AJ103" i="3"/>
  <c r="AK102" i="3"/>
  <c r="AD25" i="1"/>
  <c r="AC25" i="1"/>
  <c r="AI25" i="1" l="1"/>
  <c r="AO25" i="1" s="1"/>
  <c r="AJ25" i="1"/>
  <c r="AP25" i="1" s="1"/>
  <c r="AM102" i="3"/>
  <c r="AM103" i="3"/>
  <c r="AD105" i="3"/>
  <c r="AF104" i="3"/>
  <c r="AH104" i="3"/>
  <c r="AK104" i="3"/>
  <c r="AI104" i="3"/>
  <c r="AO104" i="3"/>
  <c r="AG104" i="3"/>
  <c r="AL104" i="3"/>
  <c r="AJ104" i="3"/>
  <c r="Y26" i="1"/>
  <c r="AE26" i="1" l="1"/>
  <c r="AK26" i="1" s="1"/>
  <c r="AM104" i="3"/>
  <c r="AD106" i="3"/>
  <c r="AQ25" i="1"/>
  <c r="AW25" i="1" s="1"/>
  <c r="AG105" i="3"/>
  <c r="AO105" i="3"/>
  <c r="AF105" i="3"/>
  <c r="AJ105" i="3"/>
  <c r="AL105" i="3"/>
  <c r="AH105" i="3"/>
  <c r="AI105" i="3"/>
  <c r="AD107" i="3" l="1"/>
  <c r="AR25" i="1"/>
  <c r="AT25" i="1"/>
  <c r="AS25" i="1"/>
  <c r="AU25" i="1"/>
  <c r="AV25" i="1"/>
  <c r="BA26" i="1"/>
  <c r="AF106" i="3"/>
  <c r="AK106" i="3"/>
  <c r="AJ106" i="3"/>
  <c r="AK105" i="3"/>
  <c r="AL106" i="3"/>
  <c r="AI106" i="3"/>
  <c r="AH106" i="3"/>
  <c r="AO106" i="3"/>
  <c r="AG106" i="3"/>
  <c r="AA26" i="1"/>
  <c r="Z26" i="1"/>
  <c r="AF26" i="1" l="1"/>
  <c r="AL26" i="1" s="1"/>
  <c r="AG26" i="1"/>
  <c r="AM26" i="1" s="1"/>
  <c r="AM105" i="3"/>
  <c r="AM106" i="3"/>
  <c r="AD108" i="3"/>
  <c r="AF107" i="3"/>
  <c r="AI107" i="3"/>
  <c r="AH107" i="3"/>
  <c r="AK107" i="3"/>
  <c r="AG107" i="3"/>
  <c r="AJ107" i="3"/>
  <c r="AL107" i="3"/>
  <c r="AO107" i="3"/>
  <c r="AB26" i="1"/>
  <c r="AH26" i="1" l="1"/>
  <c r="AN26" i="1" s="1"/>
  <c r="AM107" i="3"/>
  <c r="AD109" i="3"/>
  <c r="AJ108" i="3"/>
  <c r="AG108" i="3"/>
  <c r="AL108" i="3"/>
  <c r="AF108" i="3"/>
  <c r="AH108" i="3"/>
  <c r="AO108" i="3"/>
  <c r="AI108" i="3"/>
  <c r="AD110" i="3" l="1"/>
  <c r="AF109" i="3"/>
  <c r="AK109" i="3"/>
  <c r="AJ109" i="3"/>
  <c r="AK108" i="3"/>
  <c r="AI109" i="3"/>
  <c r="AH109" i="3"/>
  <c r="AG109" i="3"/>
  <c r="AL109" i="3"/>
  <c r="AO109" i="3"/>
  <c r="AD26" i="1"/>
  <c r="AC26" i="1"/>
  <c r="AI26" i="1" l="1"/>
  <c r="AO26" i="1" s="1"/>
  <c r="AJ26" i="1"/>
  <c r="AP26" i="1" s="1"/>
  <c r="AM108" i="3"/>
  <c r="AM109" i="3"/>
  <c r="AD111" i="3"/>
  <c r="AF110" i="3"/>
  <c r="AI110" i="3"/>
  <c r="AO110" i="3"/>
  <c r="AH110" i="3"/>
  <c r="AK110" i="3"/>
  <c r="AG110" i="3"/>
  <c r="AJ110" i="3"/>
  <c r="AL110" i="3"/>
  <c r="Y27" i="1"/>
  <c r="AE27" i="1" l="1"/>
  <c r="AK27" i="1" s="1"/>
  <c r="AM110" i="3"/>
  <c r="AD112" i="3"/>
  <c r="AQ26" i="1"/>
  <c r="AW26" i="1" s="1"/>
  <c r="AG111" i="3"/>
  <c r="AF111" i="3"/>
  <c r="AJ111" i="3"/>
  <c r="AI111" i="3"/>
  <c r="AL111" i="3"/>
  <c r="AH111" i="3"/>
  <c r="AO111" i="3"/>
  <c r="AD113" i="3" l="1"/>
  <c r="AR26" i="1"/>
  <c r="AS26" i="1"/>
  <c r="AT26" i="1"/>
  <c r="AU26" i="1"/>
  <c r="AV26" i="1"/>
  <c r="BA27" i="1"/>
  <c r="AF112" i="3"/>
  <c r="AK112" i="3"/>
  <c r="AO112" i="3"/>
  <c r="AJ112" i="3"/>
  <c r="AK111" i="3"/>
  <c r="AG112" i="3"/>
  <c r="AI112" i="3"/>
  <c r="AH112" i="3"/>
  <c r="AL112" i="3"/>
  <c r="AA27" i="1"/>
  <c r="Z27" i="1"/>
  <c r="AF27" i="1" l="1"/>
  <c r="AL27" i="1" s="1"/>
  <c r="AG27" i="1"/>
  <c r="AM27" i="1" s="1"/>
  <c r="AM111" i="3"/>
  <c r="AM112" i="3"/>
  <c r="AD114" i="3"/>
  <c r="AF113" i="3"/>
  <c r="AK113" i="3"/>
  <c r="AL113" i="3"/>
  <c r="AI113" i="3"/>
  <c r="AH113" i="3"/>
  <c r="AG113" i="3"/>
  <c r="AJ113" i="3"/>
  <c r="AO113" i="3"/>
  <c r="AB27" i="1"/>
  <c r="AH27" i="1" l="1"/>
  <c r="AN27" i="1" s="1"/>
  <c r="AM113" i="3"/>
  <c r="AD115" i="3"/>
  <c r="AJ114" i="3"/>
  <c r="AG114" i="3"/>
  <c r="AL114" i="3"/>
  <c r="AF114" i="3"/>
  <c r="AH114" i="3"/>
  <c r="AI114" i="3"/>
  <c r="AO114" i="3"/>
  <c r="AD116" i="3" l="1"/>
  <c r="AF115" i="3"/>
  <c r="AK115" i="3"/>
  <c r="AO115" i="3"/>
  <c r="AH115" i="3"/>
  <c r="AG115" i="3"/>
  <c r="AI115" i="3"/>
  <c r="AK114" i="3"/>
  <c r="AL115" i="3"/>
  <c r="AJ115" i="3"/>
  <c r="AD27" i="1"/>
  <c r="AC27" i="1"/>
  <c r="AI27" i="1" l="1"/>
  <c r="AO27" i="1" s="1"/>
  <c r="AJ27" i="1"/>
  <c r="AP27" i="1" s="1"/>
  <c r="AM114" i="3"/>
  <c r="AM115" i="3"/>
  <c r="AD117" i="3"/>
  <c r="AF116" i="3"/>
  <c r="AO116" i="3"/>
  <c r="AH116" i="3"/>
  <c r="AK116" i="3"/>
  <c r="AL116" i="3"/>
  <c r="AI116" i="3"/>
  <c r="AJ116" i="3"/>
  <c r="AG116" i="3"/>
  <c r="Y28" i="1"/>
  <c r="AE28" i="1" l="1"/>
  <c r="AK28" i="1" s="1"/>
  <c r="AM116" i="3"/>
  <c r="AD118" i="3"/>
  <c r="AQ27" i="1"/>
  <c r="AW27" i="1" s="1"/>
  <c r="AJ117" i="3"/>
  <c r="AI117" i="3"/>
  <c r="AO117" i="3"/>
  <c r="AH117" i="3"/>
  <c r="AG117" i="3"/>
  <c r="AL117" i="3"/>
  <c r="AF117" i="3"/>
  <c r="AD119" i="3" l="1"/>
  <c r="AR27" i="1"/>
  <c r="AS27" i="1"/>
  <c r="AT27" i="1"/>
  <c r="AU27" i="1"/>
  <c r="AV27" i="1"/>
  <c r="BA28" i="1"/>
  <c r="AF118" i="3"/>
  <c r="AJ118" i="3"/>
  <c r="AK117" i="3"/>
  <c r="AI118" i="3"/>
  <c r="AK118" i="3"/>
  <c r="AH118" i="3"/>
  <c r="AL118" i="3"/>
  <c r="AO118" i="3"/>
  <c r="AG118" i="3"/>
  <c r="Z28" i="1"/>
  <c r="AA28" i="1"/>
  <c r="AG28" i="1" l="1"/>
  <c r="AM28" i="1" s="1"/>
  <c r="AF28" i="1"/>
  <c r="AL28" i="1" s="1"/>
  <c r="AM118" i="3"/>
  <c r="AM117" i="3"/>
  <c r="AD120" i="3"/>
  <c r="AF119" i="3"/>
  <c r="AO119" i="3"/>
  <c r="AG119" i="3"/>
  <c r="AI119" i="3"/>
  <c r="AH119" i="3"/>
  <c r="AK119" i="3"/>
  <c r="AL119" i="3"/>
  <c r="AJ119" i="3"/>
  <c r="AB28" i="1"/>
  <c r="AH28" i="1" l="1"/>
  <c r="AN28" i="1" s="1"/>
  <c r="AM119" i="3"/>
  <c r="AD121" i="3"/>
  <c r="AF120" i="3"/>
  <c r="AH120" i="3"/>
  <c r="AJ120" i="3"/>
  <c r="AG120" i="3"/>
  <c r="AI120" i="3"/>
  <c r="AO120" i="3"/>
  <c r="AL120" i="3"/>
  <c r="AD122" i="3" l="1"/>
  <c r="AF121" i="3"/>
  <c r="AK121" i="3"/>
  <c r="AO121" i="3"/>
  <c r="AJ121" i="3"/>
  <c r="AH121" i="3"/>
  <c r="AK120" i="3"/>
  <c r="AL121" i="3"/>
  <c r="AI121" i="3"/>
  <c r="AG121" i="3"/>
  <c r="AD28" i="1"/>
  <c r="AC28" i="1"/>
  <c r="AI28" i="1" l="1"/>
  <c r="AO28" i="1" s="1"/>
  <c r="AJ28" i="1"/>
  <c r="AP28" i="1" s="1"/>
  <c r="AM120" i="3"/>
  <c r="AM121" i="3"/>
  <c r="AD123" i="3"/>
  <c r="AF122" i="3"/>
  <c r="AI122" i="3"/>
  <c r="AH122" i="3"/>
  <c r="AK122" i="3"/>
  <c r="AG122" i="3"/>
  <c r="AJ122" i="3"/>
  <c r="AO122" i="3"/>
  <c r="AL122" i="3"/>
  <c r="Y29" i="1"/>
  <c r="AE29" i="1" l="1"/>
  <c r="AK29" i="1" s="1"/>
  <c r="AM122" i="3"/>
  <c r="AD124" i="3"/>
  <c r="AQ28" i="1"/>
  <c r="AW28" i="1" s="1"/>
  <c r="AJ123" i="3"/>
  <c r="AI123" i="3"/>
  <c r="AL123" i="3"/>
  <c r="AH123" i="3"/>
  <c r="AG123" i="3"/>
  <c r="AO123" i="3"/>
  <c r="AF123" i="3"/>
  <c r="AD125" i="3" l="1"/>
  <c r="AR28" i="1"/>
  <c r="AT28" i="1"/>
  <c r="AS28" i="1"/>
  <c r="AU28" i="1"/>
  <c r="AV28" i="1"/>
  <c r="BA29" i="1"/>
  <c r="AF124" i="3"/>
  <c r="AK124" i="3"/>
  <c r="AJ124" i="3"/>
  <c r="AK123" i="3"/>
  <c r="AG124" i="3"/>
  <c r="AI124" i="3"/>
  <c r="AH124" i="3"/>
  <c r="AL124" i="3"/>
  <c r="AO124" i="3"/>
  <c r="AA29" i="1"/>
  <c r="Z29" i="1"/>
  <c r="AF29" i="1" l="1"/>
  <c r="AL29" i="1" s="1"/>
  <c r="AG29" i="1"/>
  <c r="AM29" i="1" s="1"/>
  <c r="AM123" i="3"/>
  <c r="AM124" i="3"/>
  <c r="AD126" i="3"/>
  <c r="AF125" i="3"/>
  <c r="AI125" i="3"/>
  <c r="AH125" i="3"/>
  <c r="AK125" i="3"/>
  <c r="AG125" i="3"/>
  <c r="AJ125" i="3"/>
  <c r="AL125" i="3"/>
  <c r="AO125" i="3"/>
  <c r="AB29" i="1"/>
  <c r="AH29" i="1" l="1"/>
  <c r="AN29" i="1" s="1"/>
  <c r="AM125" i="3"/>
  <c r="AD127" i="3"/>
  <c r="AI126" i="3"/>
  <c r="AH126" i="3"/>
  <c r="AJ126" i="3"/>
  <c r="AG126" i="3"/>
  <c r="AO126" i="3"/>
  <c r="AF126" i="3"/>
  <c r="AD128" i="3" l="1"/>
  <c r="AF127" i="3"/>
  <c r="AI127" i="3"/>
  <c r="AK127" i="3"/>
  <c r="AJ127" i="3"/>
  <c r="AH127" i="3"/>
  <c r="AL126" i="3"/>
  <c r="AG127" i="3"/>
  <c r="AK126" i="3"/>
  <c r="AL127" i="3"/>
  <c r="AO127" i="3"/>
  <c r="AD29" i="1"/>
  <c r="AC29" i="1"/>
  <c r="AI29" i="1" l="1"/>
  <c r="AO29" i="1" s="1"/>
  <c r="AJ29" i="1"/>
  <c r="AP29" i="1" s="1"/>
  <c r="AM126" i="3"/>
  <c r="AM127" i="3"/>
  <c r="AD129" i="3"/>
  <c r="AF128" i="3"/>
  <c r="AI128" i="3"/>
  <c r="AH128" i="3"/>
  <c r="AK128" i="3"/>
  <c r="AG128" i="3"/>
  <c r="AJ128" i="3"/>
  <c r="AL128" i="3"/>
  <c r="AO128" i="3"/>
  <c r="Y30" i="1"/>
  <c r="AE30" i="1" l="1"/>
  <c r="AK30" i="1" s="1"/>
  <c r="AM128" i="3"/>
  <c r="AD130" i="3"/>
  <c r="AQ29" i="1"/>
  <c r="AW29" i="1" s="1"/>
  <c r="AJ129" i="3"/>
  <c r="AI129" i="3"/>
  <c r="AL129" i="3"/>
  <c r="AO129" i="3"/>
  <c r="AG129" i="3"/>
  <c r="AH129" i="3"/>
  <c r="AF129" i="3"/>
  <c r="AD131" i="3" l="1"/>
  <c r="AR29" i="1"/>
  <c r="AS29" i="1"/>
  <c r="AT29" i="1"/>
  <c r="AU29" i="1"/>
  <c r="AV29" i="1"/>
  <c r="BA30" i="1"/>
  <c r="AF130" i="3"/>
  <c r="AK130" i="3"/>
  <c r="AO130" i="3"/>
  <c r="AK129" i="3"/>
  <c r="AI130" i="3"/>
  <c r="AH130" i="3"/>
  <c r="AG130" i="3"/>
  <c r="AL130" i="3"/>
  <c r="AJ130" i="3"/>
  <c r="AA30" i="1"/>
  <c r="Z30" i="1"/>
  <c r="AF30" i="1" l="1"/>
  <c r="AL30" i="1" s="1"/>
  <c r="AG30" i="1"/>
  <c r="AM30" i="1" s="1"/>
  <c r="AM129" i="3"/>
  <c r="AM130" i="3"/>
  <c r="AD132" i="3"/>
  <c r="AF131" i="3"/>
  <c r="AI131" i="3"/>
  <c r="AO131" i="3"/>
  <c r="AH131" i="3"/>
  <c r="AK131" i="3"/>
  <c r="AG131" i="3"/>
  <c r="AJ131" i="3"/>
  <c r="AL131" i="3"/>
  <c r="AB30" i="1"/>
  <c r="AH30" i="1" l="1"/>
  <c r="AN30" i="1" s="1"/>
  <c r="AM131" i="3"/>
  <c r="AD133" i="3"/>
  <c r="AJ132" i="3"/>
  <c r="AG132" i="3"/>
  <c r="AI132" i="3"/>
  <c r="AF132" i="3"/>
  <c r="AH132" i="3"/>
  <c r="AD134" i="3" l="1"/>
  <c r="AF133" i="3"/>
  <c r="AK133" i="3"/>
  <c r="AO133" i="3"/>
  <c r="AJ133" i="3"/>
  <c r="AG133" i="3"/>
  <c r="AO132" i="3"/>
  <c r="AL133" i="3"/>
  <c r="AI133" i="3"/>
  <c r="AL132" i="3"/>
  <c r="AK132" i="3"/>
  <c r="AH133" i="3"/>
  <c r="AD30" i="1"/>
  <c r="AC30" i="1"/>
  <c r="AI30" i="1" l="1"/>
  <c r="AO30" i="1" s="1"/>
  <c r="AJ30" i="1"/>
  <c r="AP30" i="1" s="1"/>
  <c r="AM132" i="3"/>
  <c r="AM133" i="3"/>
  <c r="AD135" i="3"/>
  <c r="AF134" i="3"/>
  <c r="AI134" i="3"/>
  <c r="AH134" i="3"/>
  <c r="AK134" i="3"/>
  <c r="AG134" i="3"/>
  <c r="AJ134" i="3"/>
  <c r="AL134" i="3"/>
  <c r="AO134" i="3"/>
  <c r="Y31" i="1"/>
  <c r="AE31" i="1" l="1"/>
  <c r="AK31" i="1" s="1"/>
  <c r="AM134" i="3"/>
  <c r="AD136" i="3"/>
  <c r="AQ30" i="1"/>
  <c r="AW30" i="1" s="1"/>
  <c r="AG135" i="3"/>
  <c r="AF135" i="3"/>
  <c r="AJ135" i="3"/>
  <c r="AI135" i="3"/>
  <c r="AO135" i="3"/>
  <c r="AL135" i="3"/>
  <c r="AH135" i="3"/>
  <c r="AD137" i="3" l="1"/>
  <c r="AR30" i="1"/>
  <c r="AS30" i="1"/>
  <c r="AT30" i="1"/>
  <c r="AU30" i="1"/>
  <c r="AV30" i="1"/>
  <c r="BA31" i="1"/>
  <c r="AF136" i="3"/>
  <c r="AK136" i="3"/>
  <c r="AJ136" i="3"/>
  <c r="AK135" i="3"/>
  <c r="AG136" i="3"/>
  <c r="AI136" i="3"/>
  <c r="AH136" i="3"/>
  <c r="AL136" i="3"/>
  <c r="AO136" i="3"/>
  <c r="AA31" i="1"/>
  <c r="Z31" i="1"/>
  <c r="AF31" i="1" l="1"/>
  <c r="AL31" i="1" s="1"/>
  <c r="AG31" i="1"/>
  <c r="AM31" i="1" s="1"/>
  <c r="AM135" i="3"/>
  <c r="AM136" i="3"/>
  <c r="AD138" i="3"/>
  <c r="AF137" i="3"/>
  <c r="AI137" i="3"/>
  <c r="AH137" i="3"/>
  <c r="AG137" i="3"/>
  <c r="AJ137" i="3"/>
  <c r="AL137" i="3"/>
  <c r="AK137" i="3"/>
  <c r="AO137" i="3"/>
  <c r="AB31" i="1"/>
  <c r="AH31" i="1" l="1"/>
  <c r="AN31" i="1" s="1"/>
  <c r="AM137" i="3"/>
  <c r="AD139" i="3"/>
  <c r="AJ138" i="3"/>
  <c r="AG138" i="3"/>
  <c r="AL138" i="3"/>
  <c r="AF138" i="3"/>
  <c r="AI138" i="3"/>
  <c r="AH138" i="3"/>
  <c r="AO138" i="3"/>
  <c r="AD140" i="3" l="1"/>
  <c r="AF139" i="3"/>
  <c r="AK139" i="3"/>
  <c r="AO139" i="3"/>
  <c r="AJ139" i="3"/>
  <c r="AK138" i="3"/>
  <c r="AI139" i="3"/>
  <c r="AG139" i="3"/>
  <c r="AL139" i="3"/>
  <c r="AH139" i="3"/>
  <c r="AD31" i="1"/>
  <c r="AC31" i="1"/>
  <c r="AI31" i="1" l="1"/>
  <c r="AO31" i="1" s="1"/>
  <c r="AJ31" i="1"/>
  <c r="AP31" i="1" s="1"/>
  <c r="AM138" i="3"/>
  <c r="AM139" i="3"/>
  <c r="AD141" i="3"/>
  <c r="AF140" i="3"/>
  <c r="AI140" i="3"/>
  <c r="AH140" i="3"/>
  <c r="AK140" i="3"/>
  <c r="AJ140" i="3"/>
  <c r="AO140" i="3"/>
  <c r="AG140" i="3"/>
  <c r="AL140" i="3"/>
  <c r="Y32" i="1"/>
  <c r="AE32" i="1" l="1"/>
  <c r="AK32" i="1" s="1"/>
  <c r="AM140" i="3"/>
  <c r="AD142" i="3"/>
  <c r="AQ31" i="1"/>
  <c r="AW31" i="1" s="1"/>
  <c r="AJ141" i="3"/>
  <c r="AL141" i="3"/>
  <c r="AO141" i="3"/>
  <c r="AH141" i="3"/>
  <c r="AI141" i="3"/>
  <c r="AG141" i="3"/>
  <c r="AF141" i="3"/>
  <c r="AR31" i="1" l="1"/>
  <c r="AS31" i="1"/>
  <c r="AT31" i="1"/>
  <c r="AU31" i="1"/>
  <c r="AD143" i="3"/>
  <c r="AV31" i="1"/>
  <c r="BA32" i="1"/>
  <c r="AJ142" i="3"/>
  <c r="AH142" i="3"/>
  <c r="AF142" i="3"/>
  <c r="AG142" i="3"/>
  <c r="AI142" i="3"/>
  <c r="AK142" i="3"/>
  <c r="AK141" i="3"/>
  <c r="AA32" i="1"/>
  <c r="Z32" i="1"/>
  <c r="AF32" i="1" l="1"/>
  <c r="AL32" i="1" s="1"/>
  <c r="AG32" i="1"/>
  <c r="AM32" i="1" s="1"/>
  <c r="AM141" i="3"/>
  <c r="AD144" i="3"/>
  <c r="AF143" i="3"/>
  <c r="AI143" i="3"/>
  <c r="AL142" i="3"/>
  <c r="AO142" i="3"/>
  <c r="AH143" i="3"/>
  <c r="AK143" i="3"/>
  <c r="AG143" i="3"/>
  <c r="AO143" i="3"/>
  <c r="AJ143" i="3"/>
  <c r="AL143" i="3"/>
  <c r="AB32" i="1"/>
  <c r="AH32" i="1" l="1"/>
  <c r="AN32" i="1" s="1"/>
  <c r="AM143" i="3"/>
  <c r="AM142" i="3"/>
  <c r="AD145" i="3"/>
  <c r="AF144" i="3"/>
  <c r="AH144" i="3"/>
  <c r="AJ144" i="3"/>
  <c r="AG144" i="3"/>
  <c r="AI144" i="3"/>
  <c r="AO144" i="3"/>
  <c r="AL144" i="3"/>
  <c r="AK144" i="3"/>
  <c r="AC32" i="1"/>
  <c r="AI32" i="1" l="1"/>
  <c r="AO32" i="1" s="1"/>
  <c r="AM144" i="3"/>
  <c r="AD146" i="3"/>
  <c r="AG145" i="3"/>
  <c r="AF145" i="3"/>
  <c r="AI145" i="3"/>
  <c r="AJ145" i="3"/>
  <c r="AH145" i="3"/>
  <c r="AO145" i="3"/>
  <c r="AK145" i="3"/>
  <c r="AD32" i="1"/>
  <c r="AJ32" i="1" l="1"/>
  <c r="AP32" i="1" s="1"/>
  <c r="AD147" i="3"/>
  <c r="AQ32" i="1"/>
  <c r="AH146" i="3"/>
  <c r="AG146" i="3"/>
  <c r="AI146" i="3"/>
  <c r="AL145" i="3"/>
  <c r="AJ146" i="3"/>
  <c r="AF146" i="3"/>
  <c r="AM145" i="3" l="1"/>
  <c r="AR32" i="1"/>
  <c r="AS32" i="1"/>
  <c r="AT32" i="1"/>
  <c r="AU32" i="1"/>
  <c r="AD148" i="3"/>
  <c r="AV32" i="1"/>
  <c r="AW32" i="1"/>
  <c r="AF147" i="3"/>
  <c r="AL146" i="3"/>
  <c r="AI147" i="3"/>
  <c r="AH147" i="3"/>
  <c r="AJ147" i="3"/>
  <c r="AO146" i="3"/>
  <c r="AK146" i="3"/>
  <c r="AG147" i="3"/>
  <c r="Y33" i="1"/>
  <c r="AE33" i="1" l="1"/>
  <c r="AK33" i="1" s="1"/>
  <c r="AM146" i="3"/>
  <c r="AD149" i="3"/>
  <c r="AG148" i="3"/>
  <c r="AO147" i="3"/>
  <c r="AL147" i="3"/>
  <c r="AI148" i="3"/>
  <c r="AO148" i="3"/>
  <c r="AJ148" i="3"/>
  <c r="AK147" i="3"/>
  <c r="AF148" i="3"/>
  <c r="AH148" i="3"/>
  <c r="AK148" i="3"/>
  <c r="Z33" i="1"/>
  <c r="AA33" i="1"/>
  <c r="AG33" i="1" l="1"/>
  <c r="AM33" i="1" s="1"/>
  <c r="AF33" i="1"/>
  <c r="AL33" i="1" s="1"/>
  <c r="AM147" i="3"/>
  <c r="AD150" i="3"/>
  <c r="BA33" i="1"/>
  <c r="AF149" i="3"/>
  <c r="AI149" i="3"/>
  <c r="AL148" i="3"/>
  <c r="AO149" i="3"/>
  <c r="AG149" i="3"/>
  <c r="AJ149" i="3"/>
  <c r="AL149" i="3"/>
  <c r="AK149" i="3"/>
  <c r="AH149" i="3"/>
  <c r="AB33" i="1"/>
  <c r="AH33" i="1" l="1"/>
  <c r="AN33" i="1" s="1"/>
  <c r="AM149" i="3"/>
  <c r="AM148" i="3"/>
  <c r="AD151" i="3"/>
  <c r="AF150" i="3"/>
  <c r="AH150" i="3"/>
  <c r="AG150" i="3"/>
  <c r="AL150" i="3"/>
  <c r="AI150" i="3"/>
  <c r="AJ150" i="3"/>
  <c r="AO150" i="3"/>
  <c r="AD152" i="3" l="1"/>
  <c r="AF151" i="3"/>
  <c r="AK151" i="3"/>
  <c r="AO151" i="3"/>
  <c r="AJ151" i="3"/>
  <c r="AH151" i="3"/>
  <c r="AK150" i="3"/>
  <c r="AL151" i="3"/>
  <c r="AI151" i="3"/>
  <c r="AG151" i="3"/>
  <c r="AD33" i="1"/>
  <c r="AC33" i="1"/>
  <c r="AI33" i="1" l="1"/>
  <c r="AO33" i="1" s="1"/>
  <c r="AJ33" i="1"/>
  <c r="AP33" i="1" s="1"/>
  <c r="AM150" i="3"/>
  <c r="AM151" i="3"/>
  <c r="AD153" i="3"/>
  <c r="AF152" i="3"/>
  <c r="AI152" i="3"/>
  <c r="AH152" i="3"/>
  <c r="AK152" i="3"/>
  <c r="AG152" i="3"/>
  <c r="AL152" i="3"/>
  <c r="AJ152" i="3"/>
  <c r="AO152" i="3"/>
  <c r="Y34" i="1"/>
  <c r="AE34" i="1" l="1"/>
  <c r="AK34" i="1" s="1"/>
  <c r="AM152" i="3"/>
  <c r="AD154" i="3"/>
  <c r="AQ33" i="1"/>
  <c r="AW33" i="1" s="1"/>
  <c r="AJ153" i="3"/>
  <c r="AG153" i="3"/>
  <c r="AI153" i="3"/>
  <c r="AF153" i="3"/>
  <c r="AH153" i="3"/>
  <c r="AD155" i="3" l="1"/>
  <c r="AR33" i="1"/>
  <c r="AT33" i="1"/>
  <c r="AS33" i="1"/>
  <c r="AU33" i="1"/>
  <c r="AV33" i="1"/>
  <c r="BA34" i="1"/>
  <c r="AF154" i="3"/>
  <c r="AK154" i="3"/>
  <c r="AH154" i="3"/>
  <c r="AG154" i="3"/>
  <c r="AK153" i="3"/>
  <c r="AI154" i="3"/>
  <c r="AJ154" i="3"/>
  <c r="AL153" i="3"/>
  <c r="AO153" i="3"/>
  <c r="AO154" i="3"/>
  <c r="AL154" i="3"/>
  <c r="AA34" i="1"/>
  <c r="Z34" i="1"/>
  <c r="AF34" i="1" l="1"/>
  <c r="AL34" i="1" s="1"/>
  <c r="AG34" i="1"/>
  <c r="AM34" i="1" s="1"/>
  <c r="AM153" i="3"/>
  <c r="AM154" i="3"/>
  <c r="AD156" i="3"/>
  <c r="AF155" i="3"/>
  <c r="AI155" i="3"/>
  <c r="AH155" i="3"/>
  <c r="AK155" i="3"/>
  <c r="AJ155" i="3"/>
  <c r="AL155" i="3"/>
  <c r="AG155" i="3"/>
  <c r="AO155" i="3"/>
  <c r="AB34" i="1"/>
  <c r="AH34" i="1" l="1"/>
  <c r="AN34" i="1" s="1"/>
  <c r="AM155" i="3"/>
  <c r="AD157" i="3"/>
  <c r="AJ156" i="3"/>
  <c r="AI156" i="3"/>
  <c r="AO156" i="3"/>
  <c r="AF156" i="3"/>
  <c r="AL156" i="3"/>
  <c r="AG156" i="3"/>
  <c r="AH156" i="3"/>
  <c r="AD158" i="3" l="1"/>
  <c r="AF157" i="3"/>
  <c r="AK157" i="3"/>
  <c r="AO157" i="3"/>
  <c r="AJ157" i="3"/>
  <c r="AG157" i="3"/>
  <c r="AI157" i="3"/>
  <c r="AH157" i="3"/>
  <c r="AL157" i="3"/>
  <c r="AK156" i="3"/>
  <c r="AD34" i="1"/>
  <c r="AC34" i="1"/>
  <c r="AI34" i="1" l="1"/>
  <c r="AO34" i="1" s="1"/>
  <c r="AJ34" i="1"/>
  <c r="AP34" i="1" s="1"/>
  <c r="AM156" i="3"/>
  <c r="AM157" i="3"/>
  <c r="AD159" i="3"/>
  <c r="AF158" i="3"/>
  <c r="AI158" i="3"/>
  <c r="AH158" i="3"/>
  <c r="AG158" i="3"/>
  <c r="AO158" i="3"/>
  <c r="AJ158" i="3"/>
  <c r="AK158" i="3"/>
  <c r="AL158" i="3"/>
  <c r="Y35" i="1"/>
  <c r="AE35" i="1" l="1"/>
  <c r="AK35" i="1" s="1"/>
  <c r="AM158" i="3"/>
  <c r="AD160" i="3"/>
  <c r="AQ34" i="1"/>
  <c r="AW34" i="1" s="1"/>
  <c r="AJ159" i="3"/>
  <c r="AG159" i="3"/>
  <c r="AO159" i="3"/>
  <c r="AF159" i="3"/>
  <c r="AH159" i="3"/>
  <c r="AI159" i="3"/>
  <c r="AL159" i="3"/>
  <c r="AR34" i="1" l="1"/>
  <c r="AS34" i="1"/>
  <c r="AT34" i="1"/>
  <c r="AU34" i="1"/>
  <c r="AD161" i="3"/>
  <c r="AV34" i="1"/>
  <c r="BA35" i="1"/>
  <c r="AJ160" i="3"/>
  <c r="AH160" i="3"/>
  <c r="AG160" i="3"/>
  <c r="AF160" i="3"/>
  <c r="AK160" i="3"/>
  <c r="AI160" i="3"/>
  <c r="AK159" i="3"/>
  <c r="AA35" i="1"/>
  <c r="Z35" i="1"/>
  <c r="AF35" i="1" l="1"/>
  <c r="AL35" i="1" s="1"/>
  <c r="AG35" i="1"/>
  <c r="AM35" i="1" s="1"/>
  <c r="AM159" i="3"/>
  <c r="AD162" i="3"/>
  <c r="AF161" i="3"/>
  <c r="AI161" i="3"/>
  <c r="AL160" i="3"/>
  <c r="AH161" i="3"/>
  <c r="AK161" i="3"/>
  <c r="AG161" i="3"/>
  <c r="AL161" i="3"/>
  <c r="AO160" i="3"/>
  <c r="AJ161" i="3"/>
  <c r="AO161" i="3"/>
  <c r="AB35" i="1"/>
  <c r="AH35" i="1" l="1"/>
  <c r="AN35" i="1" s="1"/>
  <c r="AM161" i="3"/>
  <c r="AM160" i="3"/>
  <c r="AD163" i="3"/>
  <c r="AF162" i="3"/>
  <c r="AH162" i="3"/>
  <c r="AJ162" i="3"/>
  <c r="AG162" i="3"/>
  <c r="AI162" i="3"/>
  <c r="AO162" i="3"/>
  <c r="AL162" i="3"/>
  <c r="AD164" i="3" l="1"/>
  <c r="AF163" i="3"/>
  <c r="AK163" i="3"/>
  <c r="AO163" i="3"/>
  <c r="AJ163" i="3"/>
  <c r="AH163" i="3"/>
  <c r="AK162" i="3"/>
  <c r="AL163" i="3"/>
  <c r="AI163" i="3"/>
  <c r="AG163" i="3"/>
  <c r="AD35" i="1"/>
  <c r="AC35" i="1"/>
  <c r="AI35" i="1" l="1"/>
  <c r="AO35" i="1" s="1"/>
  <c r="AJ35" i="1"/>
  <c r="AP35" i="1" s="1"/>
  <c r="AM162" i="3"/>
  <c r="AM163" i="3"/>
  <c r="AD165" i="3"/>
  <c r="AF164" i="3"/>
  <c r="AI164" i="3"/>
  <c r="AH164" i="3"/>
  <c r="AK164" i="3"/>
  <c r="AG164" i="3"/>
  <c r="AJ164" i="3"/>
  <c r="AL164" i="3"/>
  <c r="AO164" i="3"/>
  <c r="Y36" i="1"/>
  <c r="AE36" i="1" l="1"/>
  <c r="AK36" i="1" s="1"/>
  <c r="AM164" i="3"/>
  <c r="AD166" i="3"/>
  <c r="AQ35" i="1"/>
  <c r="AW35" i="1" s="1"/>
  <c r="AJ165" i="3"/>
  <c r="AI165" i="3"/>
  <c r="AL165" i="3"/>
  <c r="AF165" i="3"/>
  <c r="AG165" i="3"/>
  <c r="AH165" i="3"/>
  <c r="AO165" i="3"/>
  <c r="AR35" i="1" l="1"/>
  <c r="AS35" i="1"/>
  <c r="AT35" i="1"/>
  <c r="AU35" i="1"/>
  <c r="AD167" i="3"/>
  <c r="AV35" i="1"/>
  <c r="BA36" i="1"/>
  <c r="AJ166" i="3"/>
  <c r="AG166" i="3"/>
  <c r="AI166" i="3"/>
  <c r="AH166" i="3"/>
  <c r="AK165" i="3"/>
  <c r="AF166" i="3"/>
  <c r="AK166" i="3"/>
  <c r="Z36" i="1"/>
  <c r="AA36" i="1"/>
  <c r="AG36" i="1" l="1"/>
  <c r="AM36" i="1" s="1"/>
  <c r="AF36" i="1"/>
  <c r="AL36" i="1" s="1"/>
  <c r="AM165" i="3"/>
  <c r="AD168" i="3"/>
  <c r="AF167" i="3"/>
  <c r="AI167" i="3"/>
  <c r="AO167" i="3"/>
  <c r="AK167" i="3"/>
  <c r="AJ167" i="3"/>
  <c r="AL166" i="3"/>
  <c r="AH167" i="3"/>
  <c r="AG167" i="3"/>
  <c r="AL167" i="3"/>
  <c r="AO166" i="3"/>
  <c r="AB36" i="1"/>
  <c r="AH36" i="1" l="1"/>
  <c r="AN36" i="1" s="1"/>
  <c r="AM166" i="3"/>
  <c r="AM167" i="3"/>
  <c r="AD169" i="3"/>
  <c r="AF168" i="3"/>
  <c r="AJ168" i="3"/>
  <c r="AG168" i="3"/>
  <c r="AH168" i="3"/>
  <c r="AI168" i="3"/>
  <c r="AD170" i="3" l="1"/>
  <c r="AF169" i="3"/>
  <c r="AK169" i="3"/>
  <c r="AH169" i="3"/>
  <c r="AG169" i="3"/>
  <c r="AO168" i="3"/>
  <c r="AL168" i="3"/>
  <c r="AI169" i="3"/>
  <c r="AJ169" i="3"/>
  <c r="AK168" i="3"/>
  <c r="AL169" i="3"/>
  <c r="AO169" i="3"/>
  <c r="AD36" i="1"/>
  <c r="AC36" i="1"/>
  <c r="AI36" i="1" l="1"/>
  <c r="AO36" i="1" s="1"/>
  <c r="AJ36" i="1"/>
  <c r="AP36" i="1" s="1"/>
  <c r="AM168" i="3"/>
  <c r="AM169" i="3"/>
  <c r="AD171" i="3"/>
  <c r="AF170" i="3"/>
  <c r="AI170" i="3"/>
  <c r="AH170" i="3"/>
  <c r="AK170" i="3"/>
  <c r="AG170" i="3"/>
  <c r="AJ170" i="3"/>
  <c r="AL170" i="3"/>
  <c r="AO170" i="3"/>
  <c r="Y37" i="1"/>
  <c r="AE37" i="1" l="1"/>
  <c r="AK37" i="1" s="1"/>
  <c r="AM170" i="3"/>
  <c r="AD172" i="3"/>
  <c r="AQ36" i="1"/>
  <c r="AW36" i="1" s="1"/>
  <c r="AJ171" i="3"/>
  <c r="AG171" i="3"/>
  <c r="AL171" i="3"/>
  <c r="AO171" i="3"/>
  <c r="AH171" i="3"/>
  <c r="AI171" i="3"/>
  <c r="AF171" i="3"/>
  <c r="AD173" i="3" l="1"/>
  <c r="AR36" i="1"/>
  <c r="AT36" i="1"/>
  <c r="AS36" i="1"/>
  <c r="AU36" i="1"/>
  <c r="AV36" i="1"/>
  <c r="BA37" i="1"/>
  <c r="AF172" i="3"/>
  <c r="AJ172" i="3"/>
  <c r="AK171" i="3"/>
  <c r="AG172" i="3"/>
  <c r="AL172" i="3"/>
  <c r="AI172" i="3"/>
  <c r="AK172" i="3"/>
  <c r="AH172" i="3"/>
  <c r="AO172" i="3"/>
  <c r="Z37" i="1"/>
  <c r="AA37" i="1"/>
  <c r="AG37" i="1" l="1"/>
  <c r="AM37" i="1" s="1"/>
  <c r="AF37" i="1"/>
  <c r="AL37" i="1" s="1"/>
  <c r="AM172" i="3"/>
  <c r="AM171" i="3"/>
  <c r="AD174" i="3"/>
  <c r="AF173" i="3"/>
  <c r="AO173" i="3"/>
  <c r="AG173" i="3"/>
  <c r="AI173" i="3"/>
  <c r="AH173" i="3"/>
  <c r="AK173" i="3"/>
  <c r="AJ173" i="3"/>
  <c r="AL173" i="3"/>
  <c r="AB37" i="1"/>
  <c r="AH37" i="1" l="1"/>
  <c r="AN37" i="1" s="1"/>
  <c r="AM173" i="3"/>
  <c r="AD175" i="3"/>
  <c r="AF174" i="3"/>
  <c r="AH174" i="3"/>
  <c r="AJ174" i="3"/>
  <c r="AI174" i="3"/>
  <c r="AL174" i="3"/>
  <c r="AO174" i="3"/>
  <c r="AG174" i="3"/>
  <c r="AK174" i="3"/>
  <c r="AC37" i="1"/>
  <c r="AI37" i="1" l="1"/>
  <c r="AO37" i="1" s="1"/>
  <c r="AM174" i="3"/>
  <c r="AD176" i="3"/>
  <c r="AG175" i="3"/>
  <c r="AF175" i="3"/>
  <c r="AI175" i="3"/>
  <c r="AO175" i="3"/>
  <c r="AH175" i="3"/>
  <c r="AJ175" i="3"/>
  <c r="AK175" i="3"/>
  <c r="AD37" i="1"/>
  <c r="AJ37" i="1" l="1"/>
  <c r="AP37" i="1" s="1"/>
  <c r="AD177" i="3"/>
  <c r="AQ37" i="1"/>
  <c r="AH176" i="3"/>
  <c r="AG176" i="3"/>
  <c r="AF176" i="3"/>
  <c r="AL175" i="3"/>
  <c r="AJ176" i="3"/>
  <c r="AI176" i="3"/>
  <c r="AK176" i="3"/>
  <c r="Y38" i="1"/>
  <c r="AE38" i="1" l="1"/>
  <c r="AK38" i="1" s="1"/>
  <c r="AM175" i="3"/>
  <c r="AR37" i="1"/>
  <c r="AT37" i="1"/>
  <c r="AS37" i="1"/>
  <c r="AU37" i="1"/>
  <c r="AD178" i="3"/>
  <c r="AV37" i="1"/>
  <c r="AW37" i="1"/>
  <c r="AO176" i="3"/>
  <c r="AI177" i="3"/>
  <c r="AL177" i="3"/>
  <c r="AF177" i="3"/>
  <c r="AK177" i="3"/>
  <c r="AJ177" i="3"/>
  <c r="AG177" i="3"/>
  <c r="AO177" i="3"/>
  <c r="AH177" i="3"/>
  <c r="AL176" i="3"/>
  <c r="Z38" i="1"/>
  <c r="AF38" i="1" l="1"/>
  <c r="AL38" i="1" s="1"/>
  <c r="AM176" i="3"/>
  <c r="AM177" i="3"/>
  <c r="AD179" i="3"/>
  <c r="BA38" i="1"/>
  <c r="AH178" i="3"/>
  <c r="AG178" i="3"/>
  <c r="AI178" i="3"/>
  <c r="AK178" i="3"/>
  <c r="AJ178" i="3"/>
  <c r="AF178" i="3"/>
  <c r="AO178" i="3"/>
  <c r="AL178" i="3"/>
  <c r="AA38" i="1"/>
  <c r="AG38" i="1" l="1"/>
  <c r="AM38" i="1" s="1"/>
  <c r="AM178" i="3"/>
  <c r="AD180" i="3"/>
  <c r="AG179" i="3"/>
  <c r="AJ179" i="3"/>
  <c r="AF179" i="3"/>
  <c r="AH179" i="3"/>
  <c r="AL179" i="3"/>
  <c r="AI179" i="3"/>
  <c r="AK179" i="3"/>
  <c r="AB38" i="1"/>
  <c r="AH38" i="1" l="1"/>
  <c r="AN38" i="1" s="1"/>
  <c r="AM179" i="3"/>
  <c r="AD181" i="3"/>
  <c r="AG180" i="3"/>
  <c r="AF180" i="3"/>
  <c r="AK180" i="3"/>
  <c r="AJ180" i="3"/>
  <c r="AH180" i="3"/>
  <c r="AO179" i="3"/>
  <c r="AI180" i="3"/>
  <c r="AO180" i="3"/>
  <c r="AC38" i="1"/>
  <c r="AI38" i="1" l="1"/>
  <c r="AO38" i="1" s="1"/>
  <c r="AD182" i="3"/>
  <c r="AH181" i="3"/>
  <c r="AG181" i="3"/>
  <c r="AF181" i="3"/>
  <c r="AI181" i="3"/>
  <c r="AL180" i="3"/>
  <c r="AJ181" i="3"/>
  <c r="AM180" i="3" l="1"/>
  <c r="AD183" i="3"/>
  <c r="AO181" i="3"/>
  <c r="AI182" i="3"/>
  <c r="AO182" i="3"/>
  <c r="AF182" i="3"/>
  <c r="AH182" i="3"/>
  <c r="AK181" i="3"/>
  <c r="AJ182" i="3"/>
  <c r="AG182" i="3"/>
  <c r="AK182" i="3"/>
  <c r="AL182" i="3"/>
  <c r="AL181" i="3"/>
  <c r="AD38" i="1"/>
  <c r="Y39" i="1"/>
  <c r="AE39" i="1" l="1"/>
  <c r="AK39" i="1" s="1"/>
  <c r="AJ38" i="1"/>
  <c r="AP38" i="1" s="1"/>
  <c r="AM182" i="3"/>
  <c r="AM181" i="3"/>
  <c r="AD184" i="3"/>
  <c r="AJ183" i="3"/>
  <c r="AH183" i="3"/>
  <c r="AF183" i="3"/>
  <c r="AG183" i="3"/>
  <c r="AI183" i="3"/>
  <c r="AK183" i="3"/>
  <c r="Z39" i="1"/>
  <c r="AF39" i="1" l="1"/>
  <c r="AL39" i="1" s="1"/>
  <c r="AQ38" i="1"/>
  <c r="AD185" i="3"/>
  <c r="BA39" i="1"/>
  <c r="AF184" i="3"/>
  <c r="AL183" i="3"/>
  <c r="AO183" i="3"/>
  <c r="AH184" i="3"/>
  <c r="AK184" i="3"/>
  <c r="AJ184" i="3"/>
  <c r="AI184" i="3"/>
  <c r="AO184" i="3"/>
  <c r="AG184" i="3"/>
  <c r="AL184" i="3"/>
  <c r="AA39" i="1"/>
  <c r="AG39" i="1" l="1"/>
  <c r="AM39" i="1" s="1"/>
  <c r="AM184" i="3"/>
  <c r="AM183" i="3"/>
  <c r="AR38" i="1"/>
  <c r="AS38" i="1"/>
  <c r="AT38" i="1"/>
  <c r="AU38" i="1"/>
  <c r="AV38" i="1"/>
  <c r="AW38" i="1"/>
  <c r="AD186" i="3"/>
  <c r="AJ185" i="3"/>
  <c r="AG185" i="3"/>
  <c r="AI185" i="3"/>
  <c r="AL185" i="3"/>
  <c r="AO185" i="3"/>
  <c r="AH185" i="3"/>
  <c r="AF185" i="3"/>
  <c r="AD187" i="3" l="1"/>
  <c r="AF186" i="3"/>
  <c r="AK186" i="3"/>
  <c r="AO186" i="3"/>
  <c r="AJ186" i="3"/>
  <c r="AH186" i="3"/>
  <c r="AI186" i="3"/>
  <c r="AG186" i="3"/>
  <c r="AL186" i="3"/>
  <c r="AK185" i="3"/>
  <c r="AC39" i="1"/>
  <c r="AB39" i="1"/>
  <c r="AH39" i="1" l="1"/>
  <c r="AN39" i="1" s="1"/>
  <c r="AI39" i="1"/>
  <c r="AO39" i="1" s="1"/>
  <c r="AM185" i="3"/>
  <c r="AM186" i="3"/>
  <c r="AD188" i="3"/>
  <c r="AF187" i="3"/>
  <c r="AI187" i="3"/>
  <c r="AH187" i="3"/>
  <c r="AK187" i="3"/>
  <c r="AG187" i="3"/>
  <c r="AL187" i="3"/>
  <c r="AJ187" i="3"/>
  <c r="AO187" i="3"/>
  <c r="AD39" i="1"/>
  <c r="AJ39" i="1" l="1"/>
  <c r="AP39" i="1" s="1"/>
  <c r="AM187" i="3"/>
  <c r="AD189" i="3"/>
  <c r="AQ39" i="1"/>
  <c r="AV39" i="1" s="1"/>
  <c r="AJ188" i="3"/>
  <c r="AG188" i="3"/>
  <c r="AI188" i="3"/>
  <c r="AO188" i="3"/>
  <c r="AH188" i="3"/>
  <c r="AL188" i="3"/>
  <c r="AF188" i="3"/>
  <c r="AR39" i="1" l="1"/>
  <c r="AS39" i="1"/>
  <c r="AT39" i="1"/>
  <c r="AD190" i="3"/>
  <c r="AU39" i="1"/>
  <c r="AW39" i="1"/>
  <c r="AH189" i="3"/>
  <c r="AG189" i="3"/>
  <c r="AK188" i="3"/>
  <c r="AI189" i="3"/>
  <c r="AK189" i="3"/>
  <c r="AO189" i="3"/>
  <c r="AF189" i="3"/>
  <c r="AJ189" i="3"/>
  <c r="AL189" i="3"/>
  <c r="Y40" i="1"/>
  <c r="Z40" i="1"/>
  <c r="AF40" i="1" l="1"/>
  <c r="AL40" i="1" s="1"/>
  <c r="AE40" i="1"/>
  <c r="AK40" i="1" s="1"/>
  <c r="AM189" i="3"/>
  <c r="AM188" i="3"/>
  <c r="AD191" i="3"/>
  <c r="AF190" i="3"/>
  <c r="AO190" i="3"/>
  <c r="AH190" i="3"/>
  <c r="AG190" i="3"/>
  <c r="AI190" i="3"/>
  <c r="AJ190" i="3"/>
  <c r="AK190" i="3"/>
  <c r="AL190" i="3"/>
  <c r="AA40" i="1"/>
  <c r="AG40" i="1" l="1"/>
  <c r="AM40" i="1" s="1"/>
  <c r="AM190" i="3"/>
  <c r="BA40" i="1"/>
  <c r="AD192" i="3"/>
  <c r="AF191" i="3"/>
  <c r="AG191" i="3"/>
  <c r="AH191" i="3"/>
  <c r="AJ191" i="3"/>
  <c r="AI191" i="3"/>
  <c r="AD193" i="3" l="1"/>
  <c r="AF192" i="3"/>
  <c r="AK192" i="3"/>
  <c r="AJ192" i="3"/>
  <c r="AK191" i="3"/>
  <c r="AO191" i="3"/>
  <c r="AL191" i="3"/>
  <c r="AI192" i="3"/>
  <c r="AH192" i="3"/>
  <c r="AG192" i="3"/>
  <c r="AL192" i="3"/>
  <c r="AO192" i="3"/>
  <c r="AC40" i="1"/>
  <c r="AB40" i="1"/>
  <c r="AH40" i="1" l="1"/>
  <c r="AN40" i="1" s="1"/>
  <c r="AI40" i="1"/>
  <c r="AO40" i="1" s="1"/>
  <c r="AM191" i="3"/>
  <c r="AM192" i="3"/>
  <c r="AD194" i="3"/>
  <c r="AF193" i="3"/>
  <c r="AI193" i="3"/>
  <c r="AO193" i="3"/>
  <c r="AH193" i="3"/>
  <c r="AK193" i="3"/>
  <c r="AJ193" i="3"/>
  <c r="AG193" i="3"/>
  <c r="AL193" i="3"/>
  <c r="AD40" i="1"/>
  <c r="AJ40" i="1" l="1"/>
  <c r="AP40" i="1" s="1"/>
  <c r="AM193" i="3"/>
  <c r="AD195" i="3"/>
  <c r="AQ40" i="1"/>
  <c r="AV40" i="1" s="1"/>
  <c r="AJ194" i="3"/>
  <c r="AG194" i="3"/>
  <c r="AI194" i="3"/>
  <c r="AF194" i="3"/>
  <c r="AH194" i="3"/>
  <c r="AO194" i="3"/>
  <c r="AL194" i="3"/>
  <c r="AS40" i="1" l="1"/>
  <c r="AR40" i="1"/>
  <c r="AT40" i="1"/>
  <c r="AD196" i="3"/>
  <c r="AU40" i="1"/>
  <c r="AW40" i="1"/>
  <c r="AH195" i="3"/>
  <c r="AG195" i="3"/>
  <c r="AK194" i="3"/>
  <c r="AF195" i="3"/>
  <c r="AK195" i="3"/>
  <c r="AO195" i="3"/>
  <c r="AJ195" i="3"/>
  <c r="AI195" i="3"/>
  <c r="AL195" i="3"/>
  <c r="Y41" i="1"/>
  <c r="Z41" i="1"/>
  <c r="AF41" i="1" l="1"/>
  <c r="AL41" i="1" s="1"/>
  <c r="AE41" i="1"/>
  <c r="AK41" i="1" s="1"/>
  <c r="AM195" i="3"/>
  <c r="AM194" i="3"/>
  <c r="AD197" i="3"/>
  <c r="AL196" i="3"/>
  <c r="AO196" i="3"/>
  <c r="AH196" i="3"/>
  <c r="AK196" i="3"/>
  <c r="AJ196" i="3"/>
  <c r="AI196" i="3"/>
  <c r="AG196" i="3"/>
  <c r="AF196" i="3"/>
  <c r="AA41" i="1"/>
  <c r="AG41" i="1" l="1"/>
  <c r="AM41" i="1" s="1"/>
  <c r="AM196" i="3"/>
  <c r="BA41" i="1"/>
  <c r="AD198" i="3"/>
  <c r="AF197" i="3"/>
  <c r="AG197" i="3"/>
  <c r="AH197" i="3"/>
  <c r="AJ197" i="3"/>
  <c r="AI197" i="3"/>
  <c r="AD199" i="3" l="1"/>
  <c r="AF198" i="3"/>
  <c r="AK198" i="3"/>
  <c r="AJ198" i="3"/>
  <c r="AH198" i="3"/>
  <c r="AG198" i="3"/>
  <c r="AO197" i="3"/>
  <c r="AL197" i="3"/>
  <c r="AI198" i="3"/>
  <c r="AK197" i="3"/>
  <c r="AL198" i="3"/>
  <c r="AO198" i="3"/>
  <c r="AC41" i="1"/>
  <c r="AB41" i="1"/>
  <c r="AH41" i="1" l="1"/>
  <c r="AN41" i="1" s="1"/>
  <c r="AI41" i="1"/>
  <c r="AO41" i="1" s="1"/>
  <c r="AM197" i="3"/>
  <c r="AM198" i="3"/>
  <c r="AD200" i="3"/>
  <c r="AF199" i="3"/>
  <c r="AI199" i="3"/>
  <c r="AH199" i="3"/>
  <c r="AK199" i="3"/>
  <c r="AG199" i="3"/>
  <c r="AL199" i="3"/>
  <c r="AJ199" i="3"/>
  <c r="AO199" i="3"/>
  <c r="AD41" i="1"/>
  <c r="AJ41" i="1" l="1"/>
  <c r="AP41" i="1" s="1"/>
  <c r="AM199" i="3"/>
  <c r="AD201" i="3"/>
  <c r="AQ41" i="1"/>
  <c r="AV41" i="1" s="1"/>
  <c r="AG200" i="3"/>
  <c r="AO200" i="3"/>
  <c r="AJ200" i="3"/>
  <c r="AI200" i="3"/>
  <c r="AL200" i="3"/>
  <c r="AF200" i="3"/>
  <c r="AH200" i="3"/>
  <c r="AD202" i="3" l="1"/>
  <c r="AS41" i="1"/>
  <c r="AR41" i="1"/>
  <c r="AT41" i="1"/>
  <c r="AU41" i="1"/>
  <c r="AW41" i="1"/>
  <c r="AF201" i="3"/>
  <c r="AK201" i="3"/>
  <c r="AK200" i="3"/>
  <c r="AG201" i="3"/>
  <c r="AL201" i="3"/>
  <c r="AI201" i="3"/>
  <c r="AJ201" i="3"/>
  <c r="AH201" i="3"/>
  <c r="AO201" i="3"/>
  <c r="Z42" i="1"/>
  <c r="Y42" i="1"/>
  <c r="AE42" i="1" l="1"/>
  <c r="AK42" i="1" s="1"/>
  <c r="AF42" i="1"/>
  <c r="AL42" i="1" s="1"/>
  <c r="AM200" i="3"/>
  <c r="AM201" i="3"/>
  <c r="AD203" i="3"/>
  <c r="AF202" i="3"/>
  <c r="AI202" i="3"/>
  <c r="AO202" i="3"/>
  <c r="AH202" i="3"/>
  <c r="AK202" i="3"/>
  <c r="AJ202" i="3"/>
  <c r="AL202" i="3"/>
  <c r="AG202" i="3"/>
  <c r="AA42" i="1"/>
  <c r="AG42" i="1" l="1"/>
  <c r="AM42" i="1" s="1"/>
  <c r="AM202" i="3"/>
  <c r="AD204" i="3"/>
  <c r="BA42" i="1"/>
  <c r="AJ203" i="3"/>
  <c r="AI203" i="3"/>
  <c r="AH203" i="3"/>
  <c r="AO203" i="3"/>
  <c r="AG203" i="3"/>
  <c r="AL203" i="3"/>
  <c r="AF203" i="3"/>
  <c r="AD205" i="3" l="1"/>
  <c r="AF204" i="3"/>
  <c r="AK204" i="3"/>
  <c r="AO204" i="3"/>
  <c r="AJ204" i="3"/>
  <c r="AH204" i="3"/>
  <c r="AG204" i="3"/>
  <c r="AL204" i="3"/>
  <c r="AI204" i="3"/>
  <c r="AK203" i="3"/>
  <c r="AC42" i="1"/>
  <c r="AB42" i="1"/>
  <c r="AH42" i="1" l="1"/>
  <c r="AN42" i="1" s="1"/>
  <c r="AI42" i="1"/>
  <c r="AO42" i="1" s="1"/>
  <c r="AM203" i="3"/>
  <c r="AM204" i="3"/>
  <c r="AD206" i="3"/>
  <c r="AF205" i="3"/>
  <c r="AI205" i="3"/>
  <c r="AH205" i="3"/>
  <c r="AK205" i="3"/>
  <c r="AG205" i="3"/>
  <c r="AJ205" i="3"/>
  <c r="AL205" i="3"/>
  <c r="AO205" i="3"/>
  <c r="AD42" i="1"/>
  <c r="AJ42" i="1" l="1"/>
  <c r="AP42" i="1" s="1"/>
  <c r="AM205" i="3"/>
  <c r="AD207" i="3"/>
  <c r="AQ42" i="1"/>
  <c r="AV42" i="1" s="1"/>
  <c r="AJ206" i="3"/>
  <c r="AG206" i="3"/>
  <c r="AI206" i="3"/>
  <c r="AF206" i="3"/>
  <c r="AH206" i="3"/>
  <c r="AD208" i="3" l="1"/>
  <c r="AR42" i="1"/>
  <c r="AS42" i="1"/>
  <c r="AT42" i="1"/>
  <c r="AU42" i="1"/>
  <c r="AW42" i="1"/>
  <c r="AF207" i="3"/>
  <c r="AK207" i="3"/>
  <c r="AJ207" i="3"/>
  <c r="AH207" i="3"/>
  <c r="AG207" i="3"/>
  <c r="AI207" i="3"/>
  <c r="AO207" i="3"/>
  <c r="AK206" i="3"/>
  <c r="AO206" i="3"/>
  <c r="AL207" i="3"/>
  <c r="AL206" i="3"/>
  <c r="Z43" i="1"/>
  <c r="Y43" i="1"/>
  <c r="AE43" i="1" l="1"/>
  <c r="AK43" i="1" s="1"/>
  <c r="AF43" i="1"/>
  <c r="AL43" i="1" s="1"/>
  <c r="AM206" i="3"/>
  <c r="AM207" i="3"/>
  <c r="AD209" i="3"/>
  <c r="AF208" i="3"/>
  <c r="AI208" i="3"/>
  <c r="AK208" i="3"/>
  <c r="AG208" i="3"/>
  <c r="AJ208" i="3"/>
  <c r="AH208" i="3"/>
  <c r="AL208" i="3"/>
  <c r="AO208" i="3"/>
  <c r="AA43" i="1"/>
  <c r="AG43" i="1" l="1"/>
  <c r="AM43" i="1" s="1"/>
  <c r="AM208" i="3"/>
  <c r="AD210" i="3"/>
  <c r="BA43" i="1"/>
  <c r="AJ209" i="3"/>
  <c r="AI209" i="3"/>
  <c r="AO209" i="3"/>
  <c r="AF209" i="3"/>
  <c r="AH209" i="3"/>
  <c r="AG209" i="3"/>
  <c r="AL209" i="3"/>
  <c r="AD211" i="3" l="1"/>
  <c r="AF210" i="3"/>
  <c r="AK210" i="3"/>
  <c r="AO210" i="3"/>
  <c r="AJ210" i="3"/>
  <c r="AK209" i="3"/>
  <c r="AI210" i="3"/>
  <c r="AH210" i="3"/>
  <c r="AL210" i="3"/>
  <c r="AG210" i="3"/>
  <c r="AC43" i="1"/>
  <c r="AB43" i="1"/>
  <c r="AH43" i="1" l="1"/>
  <c r="AN43" i="1" s="1"/>
  <c r="AI43" i="1"/>
  <c r="AO43" i="1" s="1"/>
  <c r="AM209" i="3"/>
  <c r="AM210" i="3"/>
  <c r="AD212" i="3"/>
  <c r="AF211" i="3"/>
  <c r="AI211" i="3"/>
  <c r="AO211" i="3"/>
  <c r="AH211" i="3"/>
  <c r="AK211" i="3"/>
  <c r="AJ211" i="3"/>
  <c r="AG211" i="3"/>
  <c r="AL211" i="3"/>
  <c r="AD43" i="1"/>
  <c r="AJ43" i="1" l="1"/>
  <c r="AP43" i="1" s="1"/>
  <c r="AM211" i="3"/>
  <c r="AD213" i="3"/>
  <c r="AQ43" i="1"/>
  <c r="AV43" i="1" s="1"/>
  <c r="AJ212" i="3"/>
  <c r="AG212" i="3"/>
  <c r="AI212" i="3"/>
  <c r="AO212" i="3"/>
  <c r="AH212" i="3"/>
  <c r="AF212" i="3"/>
  <c r="AL212" i="3"/>
  <c r="AR43" i="1" l="1"/>
  <c r="AS43" i="1"/>
  <c r="AT43" i="1"/>
  <c r="AD214" i="3"/>
  <c r="AU43" i="1"/>
  <c r="AW43" i="1"/>
  <c r="AH213" i="3"/>
  <c r="AG213" i="3"/>
  <c r="AF213" i="3"/>
  <c r="AI213" i="3"/>
  <c r="AK213" i="3"/>
  <c r="AJ213" i="3"/>
  <c r="AK212" i="3"/>
  <c r="AO213" i="3"/>
  <c r="Z44" i="1"/>
  <c r="Y44" i="1"/>
  <c r="AE44" i="1" l="1"/>
  <c r="AK44" i="1" s="1"/>
  <c r="AF44" i="1"/>
  <c r="AL44" i="1" s="1"/>
  <c r="AM212" i="3"/>
  <c r="AD215" i="3"/>
  <c r="AL214" i="3"/>
  <c r="AL213" i="3"/>
  <c r="AO214" i="3"/>
  <c r="AK214" i="3"/>
  <c r="AI214" i="3"/>
  <c r="AH214" i="3"/>
  <c r="AJ214" i="3"/>
  <c r="AG214" i="3"/>
  <c r="AF214" i="3"/>
  <c r="AA44" i="1"/>
  <c r="AG44" i="1" l="1"/>
  <c r="AM44" i="1" s="1"/>
  <c r="AM214" i="3"/>
  <c r="AM213" i="3"/>
  <c r="AD216" i="3"/>
  <c r="BA44" i="1"/>
  <c r="AF215" i="3"/>
  <c r="AH215" i="3"/>
  <c r="AI215" i="3"/>
  <c r="AJ215" i="3"/>
  <c r="AG215" i="3"/>
  <c r="AO215" i="3"/>
  <c r="AL215" i="3"/>
  <c r="AK215" i="3"/>
  <c r="AB44" i="1"/>
  <c r="AH44" i="1" l="1"/>
  <c r="AN44" i="1" s="1"/>
  <c r="AM215" i="3"/>
  <c r="AD217" i="3"/>
  <c r="AG216" i="3"/>
  <c r="AF216" i="3"/>
  <c r="AI216" i="3"/>
  <c r="AJ216" i="3"/>
  <c r="AH216" i="3"/>
  <c r="AO216" i="3"/>
  <c r="AK216" i="3"/>
  <c r="AC44" i="1"/>
  <c r="AI44" i="1" l="1"/>
  <c r="AO44" i="1" s="1"/>
  <c r="AD218" i="3"/>
  <c r="AH217" i="3"/>
  <c r="AG217" i="3"/>
  <c r="AJ217" i="3"/>
  <c r="AF217" i="3"/>
  <c r="AL216" i="3"/>
  <c r="AI217" i="3"/>
  <c r="AM216" i="3" l="1"/>
  <c r="AD219" i="3"/>
  <c r="AO217" i="3"/>
  <c r="AI218" i="3"/>
  <c r="AO218" i="3"/>
  <c r="AF218" i="3"/>
  <c r="AK218" i="3"/>
  <c r="AJ218" i="3"/>
  <c r="AG218" i="3"/>
  <c r="AH218" i="3"/>
  <c r="AL217" i="3"/>
  <c r="AL218" i="3"/>
  <c r="AK217" i="3"/>
  <c r="Y45" i="1"/>
  <c r="AD44" i="1"/>
  <c r="AJ44" i="1" l="1"/>
  <c r="AP44" i="1" s="1"/>
  <c r="AE45" i="1"/>
  <c r="AK45" i="1" s="1"/>
  <c r="AM217" i="3"/>
  <c r="AM218" i="3"/>
  <c r="AD220" i="3"/>
  <c r="AJ219" i="3"/>
  <c r="AH219" i="3"/>
  <c r="AF219" i="3"/>
  <c r="AI219" i="3"/>
  <c r="AK219" i="3"/>
  <c r="AG219" i="3"/>
  <c r="Z45" i="1"/>
  <c r="AF45" i="1" l="1"/>
  <c r="AL45" i="1" s="1"/>
  <c r="BA45" i="1"/>
  <c r="AD221" i="3"/>
  <c r="AQ44" i="1"/>
  <c r="AW44" i="1" s="1"/>
  <c r="AJ220" i="3"/>
  <c r="AL220" i="3"/>
  <c r="AI220" i="3"/>
  <c r="AL219" i="3"/>
  <c r="AO220" i="3"/>
  <c r="AO219" i="3"/>
  <c r="AH220" i="3"/>
  <c r="AK220" i="3"/>
  <c r="AF220" i="3"/>
  <c r="AG220" i="3"/>
  <c r="AA45" i="1"/>
  <c r="AG45" i="1" l="1"/>
  <c r="AM45" i="1" s="1"/>
  <c r="AM220" i="3"/>
  <c r="AM219" i="3"/>
  <c r="AR44" i="1"/>
  <c r="AS44" i="1"/>
  <c r="AT44" i="1"/>
  <c r="AU44" i="1"/>
  <c r="AV44" i="1"/>
  <c r="AD222" i="3"/>
  <c r="AJ221" i="3"/>
  <c r="AG221" i="3"/>
  <c r="AI221" i="3"/>
  <c r="AL221" i="3"/>
  <c r="AF221" i="3"/>
  <c r="AK221" i="3"/>
  <c r="AH221" i="3"/>
  <c r="AO221" i="3"/>
  <c r="AB45" i="1"/>
  <c r="AH45" i="1" l="1"/>
  <c r="AN45" i="1" s="1"/>
  <c r="AM221" i="3"/>
  <c r="AD223" i="3"/>
  <c r="AG222" i="3"/>
  <c r="AF222" i="3"/>
  <c r="AJ222" i="3"/>
  <c r="AH222" i="3"/>
  <c r="AK222" i="3"/>
  <c r="AO222" i="3"/>
  <c r="AI222" i="3"/>
  <c r="AC45" i="1"/>
  <c r="AI45" i="1" l="1"/>
  <c r="AO45" i="1" s="1"/>
  <c r="AD224" i="3"/>
  <c r="AG223" i="3"/>
  <c r="AI223" i="3"/>
  <c r="AH223" i="3"/>
  <c r="AF223" i="3"/>
  <c r="AJ223" i="3"/>
  <c r="AL222" i="3"/>
  <c r="AK223" i="3"/>
  <c r="AD45" i="1"/>
  <c r="AJ45" i="1" l="1"/>
  <c r="AP45" i="1" s="1"/>
  <c r="AM222" i="3"/>
  <c r="AD225" i="3"/>
  <c r="AQ45" i="1"/>
  <c r="AL223" i="3"/>
  <c r="AJ224" i="3"/>
  <c r="AI224" i="3"/>
  <c r="AH224" i="3"/>
  <c r="AO223" i="3"/>
  <c r="AF224" i="3"/>
  <c r="AL224" i="3"/>
  <c r="AG224" i="3"/>
  <c r="AO224" i="3"/>
  <c r="AM223" i="3" l="1"/>
  <c r="AR45" i="1"/>
  <c r="AS45" i="1"/>
  <c r="AT45" i="1"/>
  <c r="AU45" i="1"/>
  <c r="AV45" i="1"/>
  <c r="AD226" i="3"/>
  <c r="AW45" i="1"/>
  <c r="AF225" i="3"/>
  <c r="AK225" i="3"/>
  <c r="AJ225" i="3"/>
  <c r="AH225" i="3"/>
  <c r="AK224" i="3"/>
  <c r="AL225" i="3"/>
  <c r="AI225" i="3"/>
  <c r="AG225" i="3"/>
  <c r="AO225" i="3"/>
  <c r="Z46" i="1"/>
  <c r="Y46" i="1"/>
  <c r="AE46" i="1" l="1"/>
  <c r="AK46" i="1" s="1"/>
  <c r="AF46" i="1"/>
  <c r="AL46" i="1" s="1"/>
  <c r="AM224" i="3"/>
  <c r="AM225" i="3"/>
  <c r="AD227" i="3"/>
  <c r="AF226" i="3"/>
  <c r="AO226" i="3"/>
  <c r="AH226" i="3"/>
  <c r="AK226" i="3"/>
  <c r="AJ226" i="3"/>
  <c r="AI226" i="3"/>
  <c r="AL226" i="3"/>
  <c r="AG226" i="3"/>
  <c r="AA46" i="1"/>
  <c r="AG46" i="1" l="1"/>
  <c r="AM46" i="1" s="1"/>
  <c r="AM226" i="3"/>
  <c r="AD228" i="3"/>
  <c r="BA46" i="1"/>
  <c r="AG227" i="3"/>
  <c r="AO227" i="3"/>
  <c r="AH227" i="3"/>
  <c r="AJ227" i="3"/>
  <c r="AI227" i="3"/>
  <c r="AL227" i="3"/>
  <c r="AF227" i="3"/>
  <c r="AD229" i="3" l="1"/>
  <c r="AF228" i="3"/>
  <c r="AK228" i="3"/>
  <c r="AO228" i="3"/>
  <c r="AH228" i="3"/>
  <c r="AK227" i="3"/>
  <c r="AI228" i="3"/>
  <c r="AG228" i="3"/>
  <c r="AL228" i="3"/>
  <c r="AJ228" i="3"/>
  <c r="AC46" i="1"/>
  <c r="AB46" i="1"/>
  <c r="AH46" i="1" l="1"/>
  <c r="AN46" i="1" s="1"/>
  <c r="AI46" i="1"/>
  <c r="AO46" i="1" s="1"/>
  <c r="AM227" i="3"/>
  <c r="AM228" i="3"/>
  <c r="AD230" i="3"/>
  <c r="AF229" i="3"/>
  <c r="AI229" i="3"/>
  <c r="AO229" i="3"/>
  <c r="AH229" i="3"/>
  <c r="AK229" i="3"/>
  <c r="AG229" i="3"/>
  <c r="AL229" i="3"/>
  <c r="AJ229" i="3"/>
  <c r="AD46" i="1"/>
  <c r="AJ46" i="1" l="1"/>
  <c r="AP46" i="1" s="1"/>
  <c r="AM229" i="3"/>
  <c r="AD231" i="3"/>
  <c r="AQ46" i="1"/>
  <c r="AV46" i="1" s="1"/>
  <c r="AJ230" i="3"/>
  <c r="AI230" i="3"/>
  <c r="AF230" i="3"/>
  <c r="AH230" i="3"/>
  <c r="AG230" i="3"/>
  <c r="AD232" i="3" l="1"/>
  <c r="AS46" i="1"/>
  <c r="AR46" i="1"/>
  <c r="AT46" i="1"/>
  <c r="AU46" i="1"/>
  <c r="AW46" i="1"/>
  <c r="AF231" i="3"/>
  <c r="AO230" i="3"/>
  <c r="AK231" i="3"/>
  <c r="AL230" i="3"/>
  <c r="AJ231" i="3"/>
  <c r="AH231" i="3"/>
  <c r="AG231" i="3"/>
  <c r="AI231" i="3"/>
  <c r="AK230" i="3"/>
  <c r="AL231" i="3"/>
  <c r="AO231" i="3"/>
  <c r="Z47" i="1"/>
  <c r="Y47" i="1"/>
  <c r="AE47" i="1" l="1"/>
  <c r="AK47" i="1" s="1"/>
  <c r="AF47" i="1"/>
  <c r="AL47" i="1" s="1"/>
  <c r="AM230" i="3"/>
  <c r="AM231" i="3"/>
  <c r="AD233" i="3"/>
  <c r="AL232" i="3"/>
  <c r="AI232" i="3"/>
  <c r="AO232" i="3"/>
  <c r="AH232" i="3"/>
  <c r="AK232" i="3"/>
  <c r="AJ232" i="3"/>
  <c r="AF232" i="3"/>
  <c r="AG232" i="3"/>
  <c r="AA47" i="1"/>
  <c r="AG47" i="1" l="1"/>
  <c r="AM47" i="1" s="1"/>
  <c r="AM232" i="3"/>
  <c r="AD234" i="3"/>
  <c r="BA47" i="1"/>
  <c r="AJ233" i="3"/>
  <c r="AI233" i="3"/>
  <c r="AO233" i="3"/>
  <c r="AF233" i="3"/>
  <c r="AG233" i="3"/>
  <c r="AH233" i="3"/>
  <c r="AL233" i="3"/>
  <c r="AD235" i="3" l="1"/>
  <c r="AF234" i="3"/>
  <c r="AK234" i="3"/>
  <c r="AJ234" i="3"/>
  <c r="AH234" i="3"/>
  <c r="AK233" i="3"/>
  <c r="AI234" i="3"/>
  <c r="AG234" i="3"/>
  <c r="AL234" i="3"/>
  <c r="AO234" i="3"/>
  <c r="AC47" i="1"/>
  <c r="AB47" i="1"/>
  <c r="AH47" i="1" l="1"/>
  <c r="AN47" i="1" s="1"/>
  <c r="AI47" i="1"/>
  <c r="AO47" i="1" s="1"/>
  <c r="AM233" i="3"/>
  <c r="AM234" i="3"/>
  <c r="AD236" i="3"/>
  <c r="AF235" i="3"/>
  <c r="AI235" i="3"/>
  <c r="AO235" i="3"/>
  <c r="AH235" i="3"/>
  <c r="AK235" i="3"/>
  <c r="AG235" i="3"/>
  <c r="AL235" i="3"/>
  <c r="AJ235" i="3"/>
  <c r="AD47" i="1"/>
  <c r="AJ47" i="1" l="1"/>
  <c r="AP47" i="1" s="1"/>
  <c r="AM235" i="3"/>
  <c r="AD237" i="3"/>
  <c r="AQ47" i="1"/>
  <c r="AV47" i="1" s="1"/>
  <c r="AJ236" i="3"/>
  <c r="AG236" i="3"/>
  <c r="AI236" i="3"/>
  <c r="AF236" i="3"/>
  <c r="AH236" i="3"/>
  <c r="AL236" i="3"/>
  <c r="AO236" i="3"/>
  <c r="AD238" i="3" l="1"/>
  <c r="AR47" i="1"/>
  <c r="AS47" i="1"/>
  <c r="AT47" i="1"/>
  <c r="AU47" i="1"/>
  <c r="AW47" i="1"/>
  <c r="AF237" i="3"/>
  <c r="AK237" i="3"/>
  <c r="AK236" i="3"/>
  <c r="AO237" i="3"/>
  <c r="AG237" i="3"/>
  <c r="AI237" i="3"/>
  <c r="AJ237" i="3"/>
  <c r="AH237" i="3"/>
  <c r="AL237" i="3"/>
  <c r="Z48" i="1"/>
  <c r="Y48" i="1"/>
  <c r="AE48" i="1" l="1"/>
  <c r="AK48" i="1" s="1"/>
  <c r="AF48" i="1"/>
  <c r="AL48" i="1" s="1"/>
  <c r="AM236" i="3"/>
  <c r="AM237" i="3"/>
  <c r="AD239" i="3"/>
  <c r="AF238" i="3"/>
  <c r="AO238" i="3"/>
  <c r="AG238" i="3"/>
  <c r="AJ238" i="3"/>
  <c r="AI238" i="3"/>
  <c r="AK238" i="3"/>
  <c r="AH238" i="3"/>
  <c r="AL238" i="3"/>
  <c r="AA48" i="1"/>
  <c r="AG48" i="1" l="1"/>
  <c r="AM48" i="1" s="1"/>
  <c r="AM238" i="3"/>
  <c r="AD240" i="3"/>
  <c r="BA48" i="1"/>
  <c r="AJ239" i="3"/>
  <c r="AI239" i="3"/>
  <c r="AL239" i="3"/>
  <c r="AF239" i="3"/>
  <c r="AG239" i="3"/>
  <c r="AO239" i="3"/>
  <c r="AH239" i="3"/>
  <c r="AD241" i="3" l="1"/>
  <c r="AF240" i="3"/>
  <c r="AK240" i="3"/>
  <c r="AJ240" i="3"/>
  <c r="AH240" i="3"/>
  <c r="AK239" i="3"/>
  <c r="AI240" i="3"/>
  <c r="AG240" i="3"/>
  <c r="AL240" i="3"/>
  <c r="AO240" i="3"/>
  <c r="AC48" i="1"/>
  <c r="AB48" i="1"/>
  <c r="AH48" i="1" l="1"/>
  <c r="AN48" i="1" s="1"/>
  <c r="AI48" i="1"/>
  <c r="AO48" i="1" s="1"/>
  <c r="AM239" i="3"/>
  <c r="AM240" i="3"/>
  <c r="AD242" i="3"/>
  <c r="AF241" i="3"/>
  <c r="AI241" i="3"/>
  <c r="AO241" i="3"/>
  <c r="AH241" i="3"/>
  <c r="AK241" i="3"/>
  <c r="AG241" i="3"/>
  <c r="AJ241" i="3"/>
  <c r="AL241" i="3"/>
  <c r="AD48" i="1"/>
  <c r="AJ48" i="1" l="1"/>
  <c r="AP48" i="1" s="1"/>
  <c r="AM241" i="3"/>
  <c r="AD243" i="3"/>
  <c r="AQ48" i="1"/>
  <c r="AV48" i="1" s="1"/>
  <c r="AJ242" i="3"/>
  <c r="AI242" i="3"/>
  <c r="AO242" i="3"/>
  <c r="AF242" i="3"/>
  <c r="AG242" i="3"/>
  <c r="AH242" i="3"/>
  <c r="AL242" i="3"/>
  <c r="AD244" i="3" l="1"/>
  <c r="AR48" i="1"/>
  <c r="AS48" i="1"/>
  <c r="AT48" i="1"/>
  <c r="AU48" i="1"/>
  <c r="AW48" i="1"/>
  <c r="AF243" i="3"/>
  <c r="AK243" i="3"/>
  <c r="AJ243" i="3"/>
  <c r="AG243" i="3"/>
  <c r="AI243" i="3"/>
  <c r="AK242" i="3"/>
  <c r="AH243" i="3"/>
  <c r="AL243" i="3"/>
  <c r="AO243" i="3"/>
  <c r="Z49" i="1"/>
  <c r="Y49" i="1"/>
  <c r="AE49" i="1" l="1"/>
  <c r="AK49" i="1" s="1"/>
  <c r="AF49" i="1"/>
  <c r="AL49" i="1" s="1"/>
  <c r="AM242" i="3"/>
  <c r="AM243" i="3"/>
  <c r="AD245" i="3"/>
  <c r="AF244" i="3"/>
  <c r="AI244" i="3"/>
  <c r="AO244" i="3"/>
  <c r="AK244" i="3"/>
  <c r="AG244" i="3"/>
  <c r="AJ244" i="3"/>
  <c r="AH244" i="3"/>
  <c r="AL244" i="3"/>
  <c r="AA49" i="1"/>
  <c r="AG49" i="1" l="1"/>
  <c r="AM49" i="1" s="1"/>
  <c r="AM244" i="3"/>
  <c r="AD246" i="3"/>
  <c r="BA49" i="1"/>
  <c r="AJ245" i="3"/>
  <c r="AG245" i="3"/>
  <c r="AO245" i="3"/>
  <c r="AH245" i="3"/>
  <c r="AF245" i="3"/>
  <c r="AL245" i="3"/>
  <c r="AI245" i="3"/>
  <c r="AD247" i="3" l="1"/>
  <c r="AF246" i="3"/>
  <c r="AK246" i="3"/>
  <c r="AO246" i="3"/>
  <c r="AJ246" i="3"/>
  <c r="AH246" i="3"/>
  <c r="AK245" i="3"/>
  <c r="AG246" i="3"/>
  <c r="AL246" i="3"/>
  <c r="AI246" i="3"/>
  <c r="AC49" i="1"/>
  <c r="AB49" i="1"/>
  <c r="AH49" i="1" l="1"/>
  <c r="AN49" i="1" s="1"/>
  <c r="AI49" i="1"/>
  <c r="AO49" i="1" s="1"/>
  <c r="AM245" i="3"/>
  <c r="AM246" i="3"/>
  <c r="AD248" i="3"/>
  <c r="AF247" i="3"/>
  <c r="AO247" i="3"/>
  <c r="AH247" i="3"/>
  <c r="AG247" i="3"/>
  <c r="AJ247" i="3"/>
  <c r="AL247" i="3"/>
  <c r="AI247" i="3"/>
  <c r="AK247" i="3"/>
  <c r="AD49" i="1"/>
  <c r="AJ49" i="1" l="1"/>
  <c r="AP49" i="1" s="1"/>
  <c r="AQ49" i="1" s="1"/>
  <c r="AV49" i="1" s="1"/>
  <c r="AM247" i="3"/>
  <c r="AD249" i="3"/>
  <c r="AJ248" i="3"/>
  <c r="AI248" i="3"/>
  <c r="AL248" i="3"/>
  <c r="AO248" i="3"/>
  <c r="AG248" i="3"/>
  <c r="AH248" i="3"/>
  <c r="AF248" i="3"/>
  <c r="AD250" i="3" l="1"/>
  <c r="AR49" i="1"/>
  <c r="AS49" i="1"/>
  <c r="AT49" i="1"/>
  <c r="AU49" i="1"/>
  <c r="AW49" i="1"/>
  <c r="AF249" i="3"/>
  <c r="AK249" i="3"/>
  <c r="AK248" i="3"/>
  <c r="AJ249" i="3"/>
  <c r="AG249" i="3"/>
  <c r="AL249" i="3"/>
  <c r="AI249" i="3"/>
  <c r="AH249" i="3"/>
  <c r="AO249" i="3"/>
  <c r="Z50" i="1"/>
  <c r="Y50" i="1"/>
  <c r="AE50" i="1" l="1"/>
  <c r="AK50" i="1" s="1"/>
  <c r="AF50" i="1"/>
  <c r="AL50" i="1" s="1"/>
  <c r="AM248" i="3"/>
  <c r="AM249" i="3"/>
  <c r="AD251" i="3"/>
  <c r="AL250" i="3"/>
  <c r="AI250" i="3"/>
  <c r="AO250" i="3"/>
  <c r="AG250" i="3"/>
  <c r="AJ250" i="3"/>
  <c r="AF250" i="3"/>
  <c r="AH250" i="3"/>
  <c r="AK250" i="3"/>
  <c r="AA50" i="1"/>
  <c r="AG50" i="1" l="1"/>
  <c r="AM50" i="1" s="1"/>
  <c r="AM250" i="3"/>
  <c r="AD252" i="3"/>
  <c r="BA50" i="1"/>
  <c r="AF251" i="3"/>
  <c r="AJ251" i="3"/>
  <c r="AL251" i="3"/>
  <c r="AH251" i="3"/>
  <c r="AI251" i="3"/>
  <c r="AG251" i="3"/>
  <c r="AO251" i="3"/>
  <c r="AD253" i="3" l="1"/>
  <c r="AJ252" i="3"/>
  <c r="AF252" i="3"/>
  <c r="AI252" i="3"/>
  <c r="AO252" i="3"/>
  <c r="AK251" i="3"/>
  <c r="AH252" i="3"/>
  <c r="AG252" i="3"/>
  <c r="AK252" i="3"/>
  <c r="AB50" i="1"/>
  <c r="AC50" i="1"/>
  <c r="AI50" i="1" l="1"/>
  <c r="AO50" i="1" s="1"/>
  <c r="AH50" i="1"/>
  <c r="AN50" i="1" s="1"/>
  <c r="AM251" i="3"/>
  <c r="AD254" i="3"/>
  <c r="AG253" i="3"/>
  <c r="AJ253" i="3"/>
  <c r="AL252" i="3"/>
  <c r="AO253" i="3"/>
  <c r="AF253" i="3"/>
  <c r="AI253" i="3"/>
  <c r="AH253" i="3"/>
  <c r="AL253" i="3"/>
  <c r="AM252" i="3" l="1"/>
  <c r="AD255" i="3"/>
  <c r="AK253" i="3"/>
  <c r="AG254" i="3"/>
  <c r="AL254" i="3"/>
  <c r="AF254" i="3"/>
  <c r="AJ254" i="3"/>
  <c r="AI254" i="3"/>
  <c r="AH254" i="3"/>
  <c r="AD50" i="1"/>
  <c r="AJ50" i="1" l="1"/>
  <c r="AP50" i="1" s="1"/>
  <c r="AM253" i="3"/>
  <c r="AD256" i="3"/>
  <c r="AH255" i="3"/>
  <c r="AK254" i="3"/>
  <c r="AG255" i="3"/>
  <c r="AJ255" i="3"/>
  <c r="AF255" i="3"/>
  <c r="AI255" i="3"/>
  <c r="AO255" i="3"/>
  <c r="AO254" i="3"/>
  <c r="AK255" i="3"/>
  <c r="AL255" i="3"/>
  <c r="Y51" i="1"/>
  <c r="Z51" i="1"/>
  <c r="AF51" i="1" l="1"/>
  <c r="AL51" i="1" s="1"/>
  <c r="AE51" i="1"/>
  <c r="AK51" i="1" s="1"/>
  <c r="AM255" i="3"/>
  <c r="AM254" i="3"/>
  <c r="AD257" i="3"/>
  <c r="AQ50" i="1"/>
  <c r="AG256" i="3"/>
  <c r="AI256" i="3"/>
  <c r="AL256" i="3"/>
  <c r="AJ256" i="3"/>
  <c r="AF256" i="3"/>
  <c r="AH256" i="3"/>
  <c r="AO256" i="3"/>
  <c r="BA51" i="1" l="1"/>
  <c r="AR50" i="1"/>
  <c r="AS50" i="1"/>
  <c r="AT50" i="1"/>
  <c r="AV50" i="1"/>
  <c r="AU50" i="1"/>
  <c r="AD258" i="3"/>
  <c r="AW50" i="1"/>
  <c r="AF257" i="3"/>
  <c r="AK256" i="3"/>
  <c r="AH257" i="3"/>
  <c r="AG257" i="3"/>
  <c r="AL257" i="3"/>
  <c r="AJ257" i="3"/>
  <c r="AI257" i="3"/>
  <c r="AK257" i="3"/>
  <c r="AA51" i="1"/>
  <c r="AB51" i="1"/>
  <c r="AH51" i="1" l="1"/>
  <c r="AN51" i="1" s="1"/>
  <c r="AG51" i="1"/>
  <c r="AM51" i="1" s="1"/>
  <c r="AM257" i="3"/>
  <c r="AM256" i="3"/>
  <c r="AD259" i="3"/>
  <c r="AF258" i="3"/>
  <c r="AI258" i="3"/>
  <c r="AH258" i="3"/>
  <c r="AO257" i="3"/>
  <c r="AL258" i="3"/>
  <c r="AK258" i="3"/>
  <c r="AG258" i="3"/>
  <c r="AJ258" i="3"/>
  <c r="AO258" i="3"/>
  <c r="AC51" i="1"/>
  <c r="AI51" i="1" l="1"/>
  <c r="AO51" i="1" s="1"/>
  <c r="AM258" i="3"/>
  <c r="AD260" i="3"/>
  <c r="AG259" i="3"/>
  <c r="AJ259" i="3"/>
  <c r="AO259" i="3"/>
  <c r="AF259" i="3"/>
  <c r="AI259" i="3"/>
  <c r="AH259" i="3"/>
  <c r="AL259" i="3"/>
  <c r="AD261" i="3" l="1"/>
  <c r="AJ260" i="3"/>
  <c r="AG260" i="3"/>
  <c r="AI260" i="3"/>
  <c r="AL260" i="3"/>
  <c r="AK259" i="3"/>
  <c r="AK260" i="3"/>
  <c r="AH260" i="3"/>
  <c r="AF260" i="3"/>
  <c r="AD51" i="1"/>
  <c r="Y52" i="1"/>
  <c r="AE52" i="1" l="1"/>
  <c r="AK52" i="1" s="1"/>
  <c r="AJ51" i="1"/>
  <c r="AP51" i="1" s="1"/>
  <c r="AM260" i="3"/>
  <c r="AM259" i="3"/>
  <c r="AD262" i="3"/>
  <c r="AI261" i="3"/>
  <c r="AO260" i="3"/>
  <c r="AJ261" i="3"/>
  <c r="AF261" i="3"/>
  <c r="AH261" i="3"/>
  <c r="AG261" i="3"/>
  <c r="AD263" i="3" l="1"/>
  <c r="AQ51" i="1"/>
  <c r="AW51" i="1" s="1"/>
  <c r="BA52" i="1"/>
  <c r="AH262" i="3"/>
  <c r="AG262" i="3"/>
  <c r="AJ262" i="3"/>
  <c r="AF262" i="3"/>
  <c r="AK261" i="3"/>
  <c r="AO261" i="3"/>
  <c r="AI262" i="3"/>
  <c r="AL261" i="3"/>
  <c r="AK262" i="3"/>
  <c r="Z52" i="1"/>
  <c r="AA52" i="1"/>
  <c r="AG52" i="1" l="1"/>
  <c r="AM52" i="1" s="1"/>
  <c r="AF52" i="1"/>
  <c r="AL52" i="1" s="1"/>
  <c r="AM261" i="3"/>
  <c r="AD264" i="3"/>
  <c r="AR51" i="1"/>
  <c r="AS51" i="1"/>
  <c r="AU51" i="1"/>
  <c r="AT51" i="1"/>
  <c r="AV51" i="1"/>
  <c r="AG263" i="3"/>
  <c r="AI263" i="3"/>
  <c r="AO262" i="3"/>
  <c r="AL262" i="3"/>
  <c r="AJ263" i="3"/>
  <c r="AH263" i="3"/>
  <c r="AF263" i="3"/>
  <c r="AL263" i="3"/>
  <c r="AM262" i="3" l="1"/>
  <c r="AD265" i="3"/>
  <c r="AI264" i="3"/>
  <c r="AO263" i="3"/>
  <c r="AH264" i="3"/>
  <c r="AG264" i="3"/>
  <c r="AF264" i="3"/>
  <c r="AK263" i="3"/>
  <c r="AJ264" i="3"/>
  <c r="AL264" i="3"/>
  <c r="AB52" i="1"/>
  <c r="AH52" i="1" l="1"/>
  <c r="AN52" i="1" s="1"/>
  <c r="AM263" i="3"/>
  <c r="AD266" i="3"/>
  <c r="AK264" i="3"/>
  <c r="AF265" i="3"/>
  <c r="AH265" i="3"/>
  <c r="AG265" i="3"/>
  <c r="AO264" i="3"/>
  <c r="AI265" i="3"/>
  <c r="AO265" i="3"/>
  <c r="AK265" i="3"/>
  <c r="AJ265" i="3"/>
  <c r="AL265" i="3"/>
  <c r="AC52" i="1"/>
  <c r="AD52" i="1"/>
  <c r="AJ52" i="1" l="1"/>
  <c r="AP52" i="1" s="1"/>
  <c r="AI52" i="1"/>
  <c r="AO52" i="1" s="1"/>
  <c r="AM265" i="3"/>
  <c r="AM264" i="3"/>
  <c r="AD267" i="3"/>
  <c r="AQ52" i="1"/>
  <c r="AG266" i="3"/>
  <c r="AI266" i="3"/>
  <c r="AJ266" i="3"/>
  <c r="AH266" i="3"/>
  <c r="AF266" i="3"/>
  <c r="AO266" i="3"/>
  <c r="AD268" i="3" l="1"/>
  <c r="AR52" i="1"/>
  <c r="AS52" i="1"/>
  <c r="AT52" i="1"/>
  <c r="AU52" i="1"/>
  <c r="AV52" i="1"/>
  <c r="AW52" i="1"/>
  <c r="AJ267" i="3"/>
  <c r="AL267" i="3"/>
  <c r="AL266" i="3"/>
  <c r="AO267" i="3"/>
  <c r="AF267" i="3"/>
  <c r="AK267" i="3"/>
  <c r="AK266" i="3"/>
  <c r="AH267" i="3"/>
  <c r="AI267" i="3"/>
  <c r="AG267" i="3"/>
  <c r="Z53" i="1"/>
  <c r="Y53" i="1"/>
  <c r="AE53" i="1" l="1"/>
  <c r="AK53" i="1" s="1"/>
  <c r="AF53" i="1"/>
  <c r="AL53" i="1" s="1"/>
  <c r="AM266" i="3"/>
  <c r="AM267" i="3"/>
  <c r="AD269" i="3"/>
  <c r="AG268" i="3"/>
  <c r="AJ268" i="3"/>
  <c r="AI268" i="3"/>
  <c r="AL268" i="3"/>
  <c r="AH268" i="3"/>
  <c r="AF268" i="3"/>
  <c r="AO268" i="3"/>
  <c r="AD270" i="3" l="1"/>
  <c r="BA53" i="1"/>
  <c r="AJ269" i="3"/>
  <c r="AH269" i="3"/>
  <c r="AG269" i="3"/>
  <c r="AL269" i="3"/>
  <c r="AK268" i="3"/>
  <c r="AF269" i="3"/>
  <c r="AI269" i="3"/>
  <c r="AO269" i="3"/>
  <c r="AA53" i="1"/>
  <c r="AG53" i="1" l="1"/>
  <c r="AM53" i="1" s="1"/>
  <c r="AM268" i="3"/>
  <c r="AD271" i="3"/>
  <c r="AH270" i="3"/>
  <c r="AG270" i="3"/>
  <c r="AJ270" i="3"/>
  <c r="AF270" i="3"/>
  <c r="AK269" i="3"/>
  <c r="AI270" i="3"/>
  <c r="AB53" i="1"/>
  <c r="AH53" i="1" l="1"/>
  <c r="AN53" i="1" s="1"/>
  <c r="AM269" i="3"/>
  <c r="AD272" i="3"/>
  <c r="AK270" i="3"/>
  <c r="AL270" i="3"/>
  <c r="AO271" i="3"/>
  <c r="AF271" i="3"/>
  <c r="AG271" i="3"/>
  <c r="AI271" i="3"/>
  <c r="AH271" i="3"/>
  <c r="AK271" i="3"/>
  <c r="AO270" i="3"/>
  <c r="AL271" i="3"/>
  <c r="AJ271" i="3"/>
  <c r="AC53" i="1"/>
  <c r="AD53" i="1"/>
  <c r="AJ53" i="1" l="1"/>
  <c r="AP53" i="1" s="1"/>
  <c r="AI53" i="1"/>
  <c r="AO53" i="1" s="1"/>
  <c r="AM271" i="3"/>
  <c r="AM270" i="3"/>
  <c r="AD273" i="3"/>
  <c r="AG272" i="3"/>
  <c r="AI272" i="3"/>
  <c r="AF272" i="3"/>
  <c r="AH272" i="3"/>
  <c r="AJ272" i="3"/>
  <c r="AD274" i="3" l="1"/>
  <c r="AQ53" i="1"/>
  <c r="AW53" i="1"/>
  <c r="AJ273" i="3"/>
  <c r="AL273" i="3"/>
  <c r="AH273" i="3"/>
  <c r="AG273" i="3"/>
  <c r="AF273" i="3"/>
  <c r="AK273" i="3"/>
  <c r="AO272" i="3"/>
  <c r="AK272" i="3"/>
  <c r="AI273" i="3"/>
  <c r="AO273" i="3"/>
  <c r="AL272" i="3"/>
  <c r="Z54" i="1"/>
  <c r="Y54" i="1"/>
  <c r="AE54" i="1" l="1"/>
  <c r="AK54" i="1" s="1"/>
  <c r="AF54" i="1"/>
  <c r="AL54" i="1" s="1"/>
  <c r="AM272" i="3"/>
  <c r="AM273" i="3"/>
  <c r="AD275" i="3"/>
  <c r="AS53" i="1"/>
  <c r="AR53" i="1"/>
  <c r="AT53" i="1"/>
  <c r="AU53" i="1"/>
  <c r="AV53" i="1"/>
  <c r="AG274" i="3"/>
  <c r="AJ274" i="3"/>
  <c r="AO274" i="3"/>
  <c r="AF274" i="3"/>
  <c r="AL274" i="3"/>
  <c r="AH274" i="3"/>
  <c r="AI274" i="3"/>
  <c r="AD276" i="3" l="1"/>
  <c r="BA54" i="1"/>
  <c r="AJ275" i="3"/>
  <c r="AI275" i="3"/>
  <c r="AL275" i="3"/>
  <c r="AK274" i="3"/>
  <c r="AG275" i="3"/>
  <c r="AH275" i="3"/>
  <c r="AF275" i="3"/>
  <c r="AO275" i="3"/>
  <c r="AA54" i="1"/>
  <c r="AG54" i="1" l="1"/>
  <c r="AM54" i="1" s="1"/>
  <c r="AM274" i="3"/>
  <c r="AD277" i="3"/>
  <c r="AH276" i="3"/>
  <c r="AG276" i="3"/>
  <c r="AI276" i="3"/>
  <c r="AK276" i="3"/>
  <c r="AO276" i="3"/>
  <c r="AF276" i="3"/>
  <c r="AJ276" i="3"/>
  <c r="AK275" i="3"/>
  <c r="AC54" i="1"/>
  <c r="AB54" i="1"/>
  <c r="AH54" i="1" l="1"/>
  <c r="AN54" i="1" s="1"/>
  <c r="AI54" i="1"/>
  <c r="AO54" i="1" s="1"/>
  <c r="AM275" i="3"/>
  <c r="AD278" i="3"/>
  <c r="AG277" i="3"/>
  <c r="AL276" i="3"/>
  <c r="AF277" i="3"/>
  <c r="AJ277" i="3"/>
  <c r="AI277" i="3"/>
  <c r="AL277" i="3"/>
  <c r="AH277" i="3"/>
  <c r="AO277" i="3"/>
  <c r="AM276" i="3" l="1"/>
  <c r="AD279" i="3"/>
  <c r="AH278" i="3"/>
  <c r="AG278" i="3"/>
  <c r="AK277" i="3"/>
  <c r="AJ278" i="3"/>
  <c r="AI278" i="3"/>
  <c r="AF278" i="3"/>
  <c r="AL278" i="3"/>
  <c r="AD54" i="1"/>
  <c r="AJ54" i="1" l="1"/>
  <c r="AP54" i="1" s="1"/>
  <c r="AM277" i="3"/>
  <c r="AD280" i="3"/>
  <c r="AH279" i="3"/>
  <c r="AK278" i="3"/>
  <c r="AF279" i="3"/>
  <c r="AK279" i="3"/>
  <c r="AG279" i="3"/>
  <c r="AI279" i="3"/>
  <c r="AO279" i="3"/>
  <c r="AJ279" i="3"/>
  <c r="AO278" i="3"/>
  <c r="Y55" i="1"/>
  <c r="Z55" i="1"/>
  <c r="AF55" i="1" l="1"/>
  <c r="AL55" i="1" s="1"/>
  <c r="AE55" i="1"/>
  <c r="AK55" i="1" s="1"/>
  <c r="AM278" i="3"/>
  <c r="AD281" i="3"/>
  <c r="AQ54" i="1"/>
  <c r="AW54" i="1" s="1"/>
  <c r="AG280" i="3"/>
  <c r="AF280" i="3"/>
  <c r="AJ280" i="3"/>
  <c r="AL279" i="3"/>
  <c r="AI280" i="3"/>
  <c r="AO280" i="3"/>
  <c r="AH280" i="3"/>
  <c r="AL280" i="3"/>
  <c r="AM279" i="3" l="1"/>
  <c r="BA55" i="1"/>
  <c r="AS54" i="1"/>
  <c r="AR54" i="1"/>
  <c r="AT54" i="1"/>
  <c r="AU54" i="1"/>
  <c r="AV54" i="1"/>
  <c r="AD282" i="3"/>
  <c r="AK280" i="3"/>
  <c r="AJ281" i="3"/>
  <c r="AI281" i="3"/>
  <c r="AF281" i="3"/>
  <c r="AG281" i="3"/>
  <c r="AH281" i="3"/>
  <c r="AA55" i="1"/>
  <c r="AG55" i="1" l="1"/>
  <c r="AM55" i="1" s="1"/>
  <c r="AM280" i="3"/>
  <c r="AD283" i="3"/>
  <c r="AH282" i="3"/>
  <c r="AK281" i="3"/>
  <c r="AG282" i="3"/>
  <c r="AL281" i="3"/>
  <c r="AF282" i="3"/>
  <c r="AI282" i="3"/>
  <c r="AK282" i="3"/>
  <c r="AO282" i="3"/>
  <c r="AL282" i="3"/>
  <c r="AJ282" i="3"/>
  <c r="AO281" i="3"/>
  <c r="AB55" i="1"/>
  <c r="AC55" i="1"/>
  <c r="AI55" i="1" l="1"/>
  <c r="AO55" i="1" s="1"/>
  <c r="AH55" i="1"/>
  <c r="AN55" i="1" s="1"/>
  <c r="AM282" i="3"/>
  <c r="AM281" i="3"/>
  <c r="AD284" i="3"/>
  <c r="AG283" i="3"/>
  <c r="AJ283" i="3"/>
  <c r="AL283" i="3"/>
  <c r="AO283" i="3"/>
  <c r="AF283" i="3"/>
  <c r="AI283" i="3"/>
  <c r="AH283" i="3"/>
  <c r="AD285" i="3" l="1"/>
  <c r="AH284" i="3"/>
  <c r="AL284" i="3"/>
  <c r="AJ284" i="3"/>
  <c r="AI284" i="3"/>
  <c r="AK283" i="3"/>
  <c r="AF284" i="3"/>
  <c r="AG284" i="3"/>
  <c r="AD55" i="1"/>
  <c r="AJ55" i="1" l="1"/>
  <c r="AP55" i="1" s="1"/>
  <c r="AM283" i="3"/>
  <c r="AD286" i="3"/>
  <c r="AH285" i="3"/>
  <c r="AK284" i="3"/>
  <c r="AF285" i="3"/>
  <c r="AK285" i="3"/>
  <c r="AG285" i="3"/>
  <c r="AI285" i="3"/>
  <c r="AO285" i="3"/>
  <c r="AJ285" i="3"/>
  <c r="AO284" i="3"/>
  <c r="Y56" i="1"/>
  <c r="Z56" i="1"/>
  <c r="AF56" i="1" l="1"/>
  <c r="AL56" i="1" s="1"/>
  <c r="AE56" i="1"/>
  <c r="AK56" i="1" s="1"/>
  <c r="AM284" i="3"/>
  <c r="AD287" i="3"/>
  <c r="AQ55" i="1"/>
  <c r="AG286" i="3"/>
  <c r="AL285" i="3"/>
  <c r="AF286" i="3"/>
  <c r="AJ286" i="3"/>
  <c r="AO286" i="3"/>
  <c r="AI286" i="3"/>
  <c r="AH286" i="3"/>
  <c r="AL286" i="3"/>
  <c r="AM285" i="3" l="1"/>
  <c r="AD288" i="3"/>
  <c r="AS55" i="1"/>
  <c r="AR55" i="1"/>
  <c r="AT55" i="1"/>
  <c r="AU55" i="1"/>
  <c r="AV55" i="1"/>
  <c r="BA56" i="1"/>
  <c r="AW55" i="1"/>
  <c r="AK286" i="3"/>
  <c r="AG287" i="3"/>
  <c r="AF287" i="3"/>
  <c r="AJ287" i="3"/>
  <c r="AI287" i="3"/>
  <c r="AH287" i="3"/>
  <c r="AL287" i="3"/>
  <c r="AA56" i="1"/>
  <c r="AG56" i="1" l="1"/>
  <c r="AM56" i="1" s="1"/>
  <c r="AM286" i="3"/>
  <c r="AD289" i="3"/>
  <c r="AH288" i="3"/>
  <c r="AK287" i="3"/>
  <c r="AG288" i="3"/>
  <c r="AF288" i="3"/>
  <c r="AI288" i="3"/>
  <c r="AK288" i="3"/>
  <c r="AO287" i="3"/>
  <c r="AL288" i="3"/>
  <c r="AJ288" i="3"/>
  <c r="AO288" i="3"/>
  <c r="AB56" i="1"/>
  <c r="AC56" i="1"/>
  <c r="AI56" i="1" l="1"/>
  <c r="AO56" i="1" s="1"/>
  <c r="AH56" i="1"/>
  <c r="AN56" i="1" s="1"/>
  <c r="AM288" i="3"/>
  <c r="AM287" i="3"/>
  <c r="AD290" i="3"/>
  <c r="AG289" i="3"/>
  <c r="AL289" i="3"/>
  <c r="AF289" i="3"/>
  <c r="AH289" i="3"/>
  <c r="AJ289" i="3"/>
  <c r="AO289" i="3"/>
  <c r="AI289" i="3"/>
  <c r="AD291" i="3" l="1"/>
  <c r="AH290" i="3"/>
  <c r="AG290" i="3"/>
  <c r="AL290" i="3"/>
  <c r="AF290" i="3"/>
  <c r="AJ290" i="3"/>
  <c r="AI290" i="3"/>
  <c r="AK289" i="3"/>
  <c r="AD56" i="1"/>
  <c r="AJ56" i="1" l="1"/>
  <c r="AP56" i="1" s="1"/>
  <c r="AM289" i="3"/>
  <c r="AD292" i="3"/>
  <c r="AH291" i="3"/>
  <c r="AK290" i="3"/>
  <c r="AG291" i="3"/>
  <c r="AF291" i="3"/>
  <c r="AK291" i="3"/>
  <c r="AO291" i="3"/>
  <c r="AO290" i="3"/>
  <c r="AI291" i="3"/>
  <c r="AJ291" i="3"/>
  <c r="AL291" i="3"/>
  <c r="Y57" i="1"/>
  <c r="Z57" i="1"/>
  <c r="AF57" i="1" l="1"/>
  <c r="AL57" i="1" s="1"/>
  <c r="AE57" i="1"/>
  <c r="AK57" i="1" s="1"/>
  <c r="AM291" i="3"/>
  <c r="AM290" i="3"/>
  <c r="AD293" i="3"/>
  <c r="AQ56" i="1"/>
  <c r="AG292" i="3"/>
  <c r="AF292" i="3"/>
  <c r="AJ292" i="3"/>
  <c r="AI292" i="3"/>
  <c r="AL292" i="3"/>
  <c r="AH292" i="3"/>
  <c r="AO292" i="3"/>
  <c r="BA57" i="1" l="1"/>
  <c r="AS56" i="1"/>
  <c r="AR56" i="1"/>
  <c r="AT56" i="1"/>
  <c r="AU56" i="1"/>
  <c r="AV56" i="1"/>
  <c r="AD294" i="3"/>
  <c r="AW56" i="1"/>
  <c r="AF293" i="3"/>
  <c r="AK292" i="3"/>
  <c r="AH293" i="3"/>
  <c r="AG293" i="3"/>
  <c r="AJ293" i="3"/>
  <c r="AI293" i="3"/>
  <c r="AL293" i="3"/>
  <c r="AK293" i="3"/>
  <c r="AA57" i="1"/>
  <c r="AB57" i="1"/>
  <c r="AH57" i="1" l="1"/>
  <c r="AN57" i="1" s="1"/>
  <c r="AG57" i="1"/>
  <c r="AM57" i="1" s="1"/>
  <c r="AM293" i="3"/>
  <c r="AM292" i="3"/>
  <c r="AD295" i="3"/>
  <c r="AF294" i="3"/>
  <c r="AK294" i="3"/>
  <c r="AO294" i="3"/>
  <c r="AJ294" i="3"/>
  <c r="AI294" i="3"/>
  <c r="AH294" i="3"/>
  <c r="AO293" i="3"/>
  <c r="AL294" i="3"/>
  <c r="AG294" i="3"/>
  <c r="AC57" i="1"/>
  <c r="AI57" i="1" l="1"/>
  <c r="AO57" i="1" s="1"/>
  <c r="AM294" i="3"/>
  <c r="AD296" i="3"/>
  <c r="AG295" i="3"/>
  <c r="AO295" i="3"/>
  <c r="AF295" i="3"/>
  <c r="AJ295" i="3"/>
  <c r="AL295" i="3"/>
  <c r="AH295" i="3"/>
  <c r="AI295" i="3"/>
  <c r="AD297" i="3" l="1"/>
  <c r="AJ296" i="3"/>
  <c r="AG296" i="3"/>
  <c r="AI296" i="3"/>
  <c r="AL296" i="3"/>
  <c r="AF296" i="3"/>
  <c r="AK296" i="3"/>
  <c r="AH296" i="3"/>
  <c r="AK295" i="3"/>
  <c r="Y58" i="1"/>
  <c r="AD57" i="1"/>
  <c r="AJ57" i="1" l="1"/>
  <c r="AP57" i="1" s="1"/>
  <c r="AE58" i="1"/>
  <c r="AK58" i="1" s="1"/>
  <c r="AM295" i="3"/>
  <c r="AM296" i="3"/>
  <c r="AD298" i="3"/>
  <c r="AI297" i="3"/>
  <c r="AO296" i="3"/>
  <c r="AG297" i="3"/>
  <c r="AH297" i="3"/>
  <c r="AJ297" i="3"/>
  <c r="AF297" i="3"/>
  <c r="AO297" i="3"/>
  <c r="BA58" i="1" l="1"/>
  <c r="AD299" i="3"/>
  <c r="AQ57" i="1"/>
  <c r="AW57" i="1" s="1"/>
  <c r="AL297" i="3"/>
  <c r="AG298" i="3"/>
  <c r="AJ298" i="3"/>
  <c r="AK297" i="3"/>
  <c r="AO298" i="3"/>
  <c r="AF298" i="3"/>
  <c r="AI298" i="3"/>
  <c r="AH298" i="3"/>
  <c r="AL298" i="3"/>
  <c r="Z58" i="1"/>
  <c r="AF58" i="1" l="1"/>
  <c r="AL58" i="1" s="1"/>
  <c r="AM297" i="3"/>
  <c r="AD300" i="3"/>
  <c r="AR57" i="1"/>
  <c r="AS57" i="1"/>
  <c r="AU57" i="1"/>
  <c r="AT57" i="1"/>
  <c r="AV57" i="1"/>
  <c r="AF299" i="3"/>
  <c r="AH299" i="3"/>
  <c r="AG299" i="3"/>
  <c r="AK298" i="3"/>
  <c r="AI299" i="3"/>
  <c r="AJ299" i="3"/>
  <c r="AL299" i="3"/>
  <c r="AO299" i="3"/>
  <c r="AA58" i="1"/>
  <c r="AG58" i="1" l="1"/>
  <c r="AM58" i="1" s="1"/>
  <c r="AM298" i="3"/>
  <c r="AD301" i="3"/>
  <c r="AH300" i="3"/>
  <c r="AG300" i="3"/>
  <c r="AF300" i="3"/>
  <c r="AK300" i="3"/>
  <c r="AK299" i="3"/>
  <c r="AI300" i="3"/>
  <c r="AJ300" i="3"/>
  <c r="AO300" i="3"/>
  <c r="AC58" i="1"/>
  <c r="AB58" i="1"/>
  <c r="AH58" i="1" l="1"/>
  <c r="AN58" i="1" s="1"/>
  <c r="AI58" i="1"/>
  <c r="AO58" i="1" s="1"/>
  <c r="AM299" i="3"/>
  <c r="AD302" i="3"/>
  <c r="AG301" i="3"/>
  <c r="AJ301" i="3"/>
  <c r="AL300" i="3"/>
  <c r="AI301" i="3"/>
  <c r="AL301" i="3"/>
  <c r="AF301" i="3"/>
  <c r="AH301" i="3"/>
  <c r="AO301" i="3"/>
  <c r="AM300" i="3" l="1"/>
  <c r="AD303" i="3"/>
  <c r="AF302" i="3"/>
  <c r="AJ302" i="3"/>
  <c r="AG302" i="3"/>
  <c r="AI302" i="3"/>
  <c r="AL302" i="3"/>
  <c r="AH302" i="3"/>
  <c r="AK301" i="3"/>
  <c r="AD58" i="1"/>
  <c r="AJ58" i="1" l="1"/>
  <c r="AP58" i="1" s="1"/>
  <c r="AM301" i="3"/>
  <c r="AD304" i="3"/>
  <c r="AH303" i="3"/>
  <c r="AK302" i="3"/>
  <c r="AF303" i="3"/>
  <c r="AI303" i="3"/>
  <c r="AK303" i="3"/>
  <c r="AO302" i="3"/>
  <c r="AG303" i="3"/>
  <c r="AJ303" i="3"/>
  <c r="AO303" i="3"/>
  <c r="Y59" i="1"/>
  <c r="Z59" i="1"/>
  <c r="AF59" i="1" l="1"/>
  <c r="AL59" i="1" s="1"/>
  <c r="AE59" i="1"/>
  <c r="AK59" i="1" s="1"/>
  <c r="AM302" i="3"/>
  <c r="AD305" i="3"/>
  <c r="AQ58" i="1"/>
  <c r="AW58" i="1" s="1"/>
  <c r="AG304" i="3"/>
  <c r="AL303" i="3"/>
  <c r="AL304" i="3"/>
  <c r="AH304" i="3"/>
  <c r="AJ304" i="3"/>
  <c r="AF304" i="3"/>
  <c r="AI304" i="3"/>
  <c r="AO304" i="3"/>
  <c r="AM303" i="3" l="1"/>
  <c r="AD306" i="3"/>
  <c r="AR58" i="1"/>
  <c r="AS58" i="1"/>
  <c r="AT58" i="1"/>
  <c r="AU58" i="1"/>
  <c r="AV58" i="1"/>
  <c r="BA59" i="1"/>
  <c r="AK304" i="3"/>
  <c r="AJ305" i="3"/>
  <c r="AI305" i="3"/>
  <c r="AF305" i="3"/>
  <c r="AH305" i="3"/>
  <c r="AL305" i="3"/>
  <c r="AG305" i="3"/>
  <c r="AA59" i="1"/>
  <c r="AG59" i="1" l="1"/>
  <c r="AM59" i="1" s="1"/>
  <c r="AM304" i="3"/>
  <c r="AD307" i="3"/>
  <c r="AG306" i="3"/>
  <c r="AF306" i="3"/>
  <c r="AK306" i="3"/>
  <c r="AH306" i="3"/>
  <c r="AJ306" i="3"/>
  <c r="AL306" i="3"/>
  <c r="AO306" i="3"/>
  <c r="AO305" i="3"/>
  <c r="AI306" i="3"/>
  <c r="AK305" i="3"/>
  <c r="AC59" i="1"/>
  <c r="AB59" i="1"/>
  <c r="AH59" i="1" l="1"/>
  <c r="AN59" i="1" s="1"/>
  <c r="AI59" i="1"/>
  <c r="AO59" i="1" s="1"/>
  <c r="AM305" i="3"/>
  <c r="AM306" i="3"/>
  <c r="AD308" i="3"/>
  <c r="AG307" i="3"/>
  <c r="AJ307" i="3"/>
  <c r="AI307" i="3"/>
  <c r="AL307" i="3"/>
  <c r="AH307" i="3"/>
  <c r="AO307" i="3"/>
  <c r="AF307" i="3"/>
  <c r="AD309" i="3" l="1"/>
  <c r="AJ308" i="3"/>
  <c r="AG308" i="3"/>
  <c r="AL308" i="3"/>
  <c r="AK307" i="3"/>
  <c r="AK308" i="3"/>
  <c r="AH308" i="3"/>
  <c r="AF308" i="3"/>
  <c r="AI308" i="3"/>
  <c r="AD59" i="1"/>
  <c r="Y60" i="1"/>
  <c r="AE60" i="1" l="1"/>
  <c r="AK60" i="1" s="1"/>
  <c r="AJ59" i="1"/>
  <c r="AP59" i="1" s="1"/>
  <c r="AM308" i="3"/>
  <c r="AM307" i="3"/>
  <c r="AD310" i="3"/>
  <c r="AI309" i="3"/>
  <c r="AO308" i="3"/>
  <c r="AH309" i="3"/>
  <c r="AG309" i="3"/>
  <c r="AJ309" i="3"/>
  <c r="AF309" i="3"/>
  <c r="AL309" i="3"/>
  <c r="AQ59" i="1" l="1"/>
  <c r="AD311" i="3"/>
  <c r="BA60" i="1"/>
  <c r="AK309" i="3"/>
  <c r="AI310" i="3"/>
  <c r="AO310" i="3"/>
  <c r="AF310" i="3"/>
  <c r="AH310" i="3"/>
  <c r="AK310" i="3"/>
  <c r="AG310" i="3"/>
  <c r="AO309" i="3"/>
  <c r="AJ310" i="3"/>
  <c r="AL310" i="3"/>
  <c r="Z60" i="1"/>
  <c r="AA60" i="1"/>
  <c r="AG60" i="1" l="1"/>
  <c r="AM60" i="1" s="1"/>
  <c r="AF60" i="1"/>
  <c r="AL60" i="1" s="1"/>
  <c r="AM310" i="3"/>
  <c r="AM309" i="3"/>
  <c r="AS59" i="1"/>
  <c r="AR59" i="1"/>
  <c r="AT59" i="1"/>
  <c r="AV59" i="1"/>
  <c r="AU59" i="1"/>
  <c r="AD312" i="3"/>
  <c r="AW59" i="1"/>
  <c r="AH311" i="3"/>
  <c r="AF311" i="3"/>
  <c r="AJ311" i="3"/>
  <c r="AI311" i="3"/>
  <c r="AG311" i="3"/>
  <c r="AD313" i="3" l="1"/>
  <c r="AJ312" i="3"/>
  <c r="AK311" i="3"/>
  <c r="AL311" i="3"/>
  <c r="AI312" i="3"/>
  <c r="AO312" i="3"/>
  <c r="AF312" i="3"/>
  <c r="AK312" i="3"/>
  <c r="AG312" i="3"/>
  <c r="AO311" i="3"/>
  <c r="AH312" i="3"/>
  <c r="AB60" i="1"/>
  <c r="AC60" i="1"/>
  <c r="AI60" i="1" l="1"/>
  <c r="AO60" i="1" s="1"/>
  <c r="AH60" i="1"/>
  <c r="AN60" i="1" s="1"/>
  <c r="AM311" i="3"/>
  <c r="AD314" i="3"/>
  <c r="AG313" i="3"/>
  <c r="AL312" i="3"/>
  <c r="AL313" i="3"/>
  <c r="AO313" i="3"/>
  <c r="AF313" i="3"/>
  <c r="AJ313" i="3"/>
  <c r="AH313" i="3"/>
  <c r="AI313" i="3"/>
  <c r="AM312" i="3" l="1"/>
  <c r="AD315" i="3"/>
  <c r="AK313" i="3"/>
  <c r="AI314" i="3"/>
  <c r="AF314" i="3"/>
  <c r="AJ314" i="3"/>
  <c r="AG314" i="3"/>
  <c r="AL314" i="3"/>
  <c r="AH314" i="3"/>
  <c r="AO314" i="3"/>
  <c r="AD60" i="1"/>
  <c r="AJ60" i="1" l="1"/>
  <c r="AP60" i="1" s="1"/>
  <c r="AM313" i="3"/>
  <c r="AD316" i="3"/>
  <c r="AH315" i="3"/>
  <c r="AG315" i="3"/>
  <c r="AF315" i="3"/>
  <c r="AI315" i="3"/>
  <c r="AO315" i="3"/>
  <c r="AK314" i="3"/>
  <c r="AK315" i="3"/>
  <c r="AJ315" i="3"/>
  <c r="Y61" i="1"/>
  <c r="Z61" i="1"/>
  <c r="AF61" i="1" l="1"/>
  <c r="AL61" i="1" s="1"/>
  <c r="AE61" i="1"/>
  <c r="AK61" i="1" s="1"/>
  <c r="AM314" i="3"/>
  <c r="AD317" i="3"/>
  <c r="AQ60" i="1"/>
  <c r="AW60" i="1" s="1"/>
  <c r="AG316" i="3"/>
  <c r="AL315" i="3"/>
  <c r="AL316" i="3"/>
  <c r="AF316" i="3"/>
  <c r="AJ316" i="3"/>
  <c r="AO316" i="3"/>
  <c r="AI316" i="3"/>
  <c r="AH316" i="3"/>
  <c r="AM315" i="3" l="1"/>
  <c r="AD318" i="3"/>
  <c r="AR60" i="1"/>
  <c r="AT60" i="1"/>
  <c r="AS60" i="1"/>
  <c r="AV60" i="1"/>
  <c r="AU60" i="1"/>
  <c r="BA61" i="1"/>
  <c r="AK316" i="3"/>
  <c r="AI317" i="3"/>
  <c r="AF317" i="3"/>
  <c r="AJ317" i="3"/>
  <c r="AG317" i="3"/>
  <c r="AH317" i="3"/>
  <c r="AL317" i="3"/>
  <c r="AO317" i="3"/>
  <c r="AA61" i="1"/>
  <c r="AG61" i="1" l="1"/>
  <c r="AM61" i="1" s="1"/>
  <c r="AM316" i="3"/>
  <c r="AD319" i="3"/>
  <c r="AH318" i="3"/>
  <c r="AG318" i="3"/>
  <c r="AI318" i="3"/>
  <c r="AK318" i="3"/>
  <c r="AO318" i="3"/>
  <c r="AF318" i="3"/>
  <c r="AK317" i="3"/>
  <c r="AJ318" i="3"/>
  <c r="AC61" i="1"/>
  <c r="AB61" i="1"/>
  <c r="AH61" i="1" l="1"/>
  <c r="AN61" i="1" s="1"/>
  <c r="AI61" i="1"/>
  <c r="AO61" i="1" s="1"/>
  <c r="AM317" i="3"/>
  <c r="AD320" i="3"/>
  <c r="AG319" i="3"/>
  <c r="AL318" i="3"/>
  <c r="AO319" i="3"/>
  <c r="AJ319" i="3"/>
  <c r="AI319" i="3"/>
  <c r="AL319" i="3"/>
  <c r="AF319" i="3"/>
  <c r="AH319" i="3"/>
  <c r="AM318" i="3" l="1"/>
  <c r="AD321" i="3"/>
  <c r="AF320" i="3"/>
  <c r="AH320" i="3"/>
  <c r="AG320" i="3"/>
  <c r="AI320" i="3"/>
  <c r="AK319" i="3"/>
  <c r="AL320" i="3"/>
  <c r="AJ320" i="3"/>
  <c r="AD61" i="1"/>
  <c r="AJ61" i="1" l="1"/>
  <c r="AP61" i="1" s="1"/>
  <c r="AM319" i="3"/>
  <c r="AD322" i="3"/>
  <c r="AH321" i="3"/>
  <c r="AK320" i="3"/>
  <c r="AG321" i="3"/>
  <c r="AF321" i="3"/>
  <c r="AI321" i="3"/>
  <c r="AO321" i="3"/>
  <c r="AO320" i="3"/>
  <c r="AK321" i="3"/>
  <c r="AJ321" i="3"/>
  <c r="Y62" i="1"/>
  <c r="Z62" i="1"/>
  <c r="AF62" i="1" l="1"/>
  <c r="AL62" i="1" s="1"/>
  <c r="AE62" i="1"/>
  <c r="AK62" i="1" s="1"/>
  <c r="AM320" i="3"/>
  <c r="AD323" i="3"/>
  <c r="AQ61" i="1"/>
  <c r="AH322" i="3"/>
  <c r="AG322" i="3"/>
  <c r="AL321" i="3"/>
  <c r="AJ322" i="3"/>
  <c r="AI322" i="3"/>
  <c r="AO322" i="3"/>
  <c r="AF322" i="3"/>
  <c r="AK322" i="3"/>
  <c r="AL322" i="3"/>
  <c r="AA62" i="1"/>
  <c r="AG62" i="1" l="1"/>
  <c r="AM62" i="1" s="1"/>
  <c r="AM322" i="3"/>
  <c r="AM321" i="3"/>
  <c r="AR61" i="1"/>
  <c r="AS61" i="1"/>
  <c r="AT61" i="1"/>
  <c r="AU61" i="1"/>
  <c r="AV61" i="1"/>
  <c r="AW61" i="1"/>
  <c r="BA62" i="1"/>
  <c r="AD324" i="3"/>
  <c r="AH323" i="3"/>
  <c r="AF323" i="3"/>
  <c r="AG323" i="3"/>
  <c r="AI323" i="3"/>
  <c r="AO323" i="3"/>
  <c r="AJ323" i="3"/>
  <c r="AD325" i="3" l="1"/>
  <c r="AH324" i="3"/>
  <c r="AL324" i="3"/>
  <c r="AG324" i="3"/>
  <c r="AF324" i="3"/>
  <c r="AK323" i="3"/>
  <c r="AL323" i="3"/>
  <c r="AJ324" i="3"/>
  <c r="AI324" i="3"/>
  <c r="AK324" i="3"/>
  <c r="AB62" i="1"/>
  <c r="AC62" i="1"/>
  <c r="AI62" i="1" l="1"/>
  <c r="AO62" i="1" s="1"/>
  <c r="AH62" i="1"/>
  <c r="AN62" i="1" s="1"/>
  <c r="AM324" i="3"/>
  <c r="AM323" i="3"/>
  <c r="AD326" i="3"/>
  <c r="AG325" i="3"/>
  <c r="AO324" i="3"/>
  <c r="AF325" i="3"/>
  <c r="AJ325" i="3"/>
  <c r="AI325" i="3"/>
  <c r="AH325" i="3"/>
  <c r="AK325" i="3"/>
  <c r="AD62" i="1"/>
  <c r="AJ62" i="1" l="1"/>
  <c r="AP62" i="1" s="1"/>
  <c r="AD327" i="3"/>
  <c r="AQ62" i="1"/>
  <c r="AI326" i="3"/>
  <c r="AL325" i="3"/>
  <c r="AF326" i="3"/>
  <c r="AJ326" i="3"/>
  <c r="AO325" i="3"/>
  <c r="AH326" i="3"/>
  <c r="AG326" i="3"/>
  <c r="AM325" i="3" l="1"/>
  <c r="AD328" i="3"/>
  <c r="AS62" i="1"/>
  <c r="AR62" i="1"/>
  <c r="AT62" i="1"/>
  <c r="AV62" i="1"/>
  <c r="AU62" i="1"/>
  <c r="AW62" i="1"/>
  <c r="AJ327" i="3"/>
  <c r="AL327" i="3"/>
  <c r="AG327" i="3"/>
  <c r="AL326" i="3"/>
  <c r="AO326" i="3"/>
  <c r="AK326" i="3"/>
  <c r="AH327" i="3"/>
  <c r="AF327" i="3"/>
  <c r="AK327" i="3"/>
  <c r="AI327" i="3"/>
  <c r="Y63" i="1"/>
  <c r="Z63" i="1"/>
  <c r="AF63" i="1" l="1"/>
  <c r="AL63" i="1" s="1"/>
  <c r="AE63" i="1"/>
  <c r="AK63" i="1" s="1"/>
  <c r="AM327" i="3"/>
  <c r="AM326" i="3"/>
  <c r="AD329" i="3"/>
  <c r="AH328" i="3"/>
  <c r="AI328" i="3"/>
  <c r="AG328" i="3"/>
  <c r="AF328" i="3"/>
  <c r="AK328" i="3"/>
  <c r="AO327" i="3"/>
  <c r="AJ328" i="3"/>
  <c r="AO328" i="3"/>
  <c r="AA63" i="1"/>
  <c r="AG63" i="1" l="1"/>
  <c r="AM63" i="1" s="1"/>
  <c r="BA63" i="1"/>
  <c r="AD330" i="3"/>
  <c r="AF329" i="3"/>
  <c r="AL328" i="3"/>
  <c r="AI329" i="3"/>
  <c r="AJ329" i="3"/>
  <c r="AG329" i="3"/>
  <c r="AO329" i="3"/>
  <c r="AH329" i="3"/>
  <c r="AL329" i="3"/>
  <c r="AM328" i="3" l="1"/>
  <c r="AD331" i="3"/>
  <c r="AJ330" i="3"/>
  <c r="AI330" i="3"/>
  <c r="AF330" i="3"/>
  <c r="AK329" i="3"/>
  <c r="AH330" i="3"/>
  <c r="AK330" i="3"/>
  <c r="AG330" i="3"/>
  <c r="AO330" i="3"/>
  <c r="AB63" i="1"/>
  <c r="AC63" i="1"/>
  <c r="AI63" i="1" l="1"/>
  <c r="AO63" i="1" s="1"/>
  <c r="AH63" i="1"/>
  <c r="AN63" i="1" s="1"/>
  <c r="AM329" i="3"/>
  <c r="AD332" i="3"/>
  <c r="AH331" i="3"/>
  <c r="AI331" i="3"/>
  <c r="AL330" i="3"/>
  <c r="AF331" i="3"/>
  <c r="AK331" i="3"/>
  <c r="AG331" i="3"/>
  <c r="AJ331" i="3"/>
  <c r="AL331" i="3"/>
  <c r="AD63" i="1"/>
  <c r="AJ63" i="1" l="1"/>
  <c r="AP63" i="1" s="1"/>
  <c r="AM331" i="3"/>
  <c r="AM330" i="3"/>
  <c r="AD333" i="3"/>
  <c r="AQ63" i="1"/>
  <c r="AV63" i="1" s="1"/>
  <c r="AI332" i="3"/>
  <c r="AL332" i="3"/>
  <c r="AH332" i="3"/>
  <c r="AF332" i="3"/>
  <c r="AG332" i="3"/>
  <c r="AO331" i="3"/>
  <c r="AJ332" i="3"/>
  <c r="AO332" i="3"/>
  <c r="AK332" i="3"/>
  <c r="Y64" i="1"/>
  <c r="AE64" i="1" l="1"/>
  <c r="AK64" i="1" s="1"/>
  <c r="AM332" i="3"/>
  <c r="AR63" i="1"/>
  <c r="AS63" i="1"/>
  <c r="AT63" i="1"/>
  <c r="AU63" i="1"/>
  <c r="AD334" i="3"/>
  <c r="AW63" i="1"/>
  <c r="AI333" i="3"/>
  <c r="AF333" i="3"/>
  <c r="AJ333" i="3"/>
  <c r="AH333" i="3"/>
  <c r="AL333" i="3"/>
  <c r="AG333" i="3"/>
  <c r="AK333" i="3"/>
  <c r="Z64" i="1"/>
  <c r="AF64" i="1" l="1"/>
  <c r="AL64" i="1" s="1"/>
  <c r="AM333" i="3"/>
  <c r="AD335" i="3"/>
  <c r="BA64" i="1"/>
  <c r="AI334" i="3"/>
  <c r="AG334" i="3"/>
  <c r="AF334" i="3"/>
  <c r="AH334" i="3"/>
  <c r="AO333" i="3"/>
  <c r="AJ334" i="3"/>
  <c r="AK334" i="3"/>
  <c r="AA64" i="1"/>
  <c r="AG64" i="1" l="1"/>
  <c r="AM64" i="1" s="1"/>
  <c r="AD336" i="3"/>
  <c r="AI335" i="3"/>
  <c r="AL334" i="3"/>
  <c r="AG335" i="3"/>
  <c r="AO334" i="3"/>
  <c r="AH335" i="3"/>
  <c r="AJ335" i="3"/>
  <c r="AF335" i="3"/>
  <c r="AM334" i="3" l="1"/>
  <c r="AD337" i="3"/>
  <c r="AJ336" i="3"/>
  <c r="AK335" i="3"/>
  <c r="AL336" i="3"/>
  <c r="AF336" i="3"/>
  <c r="AL335" i="3"/>
  <c r="AG336" i="3"/>
  <c r="AI336" i="3"/>
  <c r="AK336" i="3"/>
  <c r="AH336" i="3"/>
  <c r="AO335" i="3"/>
  <c r="AO336" i="3"/>
  <c r="AB64" i="1"/>
  <c r="AC64" i="1"/>
  <c r="AI64" i="1" l="1"/>
  <c r="AO64" i="1" s="1"/>
  <c r="AH64" i="1"/>
  <c r="AN64" i="1" s="1"/>
  <c r="AM336" i="3"/>
  <c r="AM335" i="3"/>
  <c r="AD338" i="3"/>
  <c r="AH337" i="3"/>
  <c r="AI337" i="3"/>
  <c r="AG337" i="3"/>
  <c r="AJ337" i="3"/>
  <c r="AF337" i="3"/>
  <c r="AD339" i="3" l="1"/>
  <c r="AH338" i="3"/>
  <c r="AO337" i="3"/>
  <c r="AL337" i="3"/>
  <c r="AJ338" i="3"/>
  <c r="AI338" i="3"/>
  <c r="AO338" i="3"/>
  <c r="AK337" i="3"/>
  <c r="AF338" i="3"/>
  <c r="AG338" i="3"/>
  <c r="AD64" i="1"/>
  <c r="AJ64" i="1" l="1"/>
  <c r="AP64" i="1" s="1"/>
  <c r="AM337" i="3"/>
  <c r="AD340" i="3"/>
  <c r="AL338" i="3"/>
  <c r="AI339" i="3"/>
  <c r="AH339" i="3"/>
  <c r="AJ339" i="3"/>
  <c r="AF339" i="3"/>
  <c r="AK338" i="3"/>
  <c r="AG339" i="3"/>
  <c r="AO339" i="3"/>
  <c r="Y65" i="1"/>
  <c r="AE65" i="1" l="1"/>
  <c r="AK65" i="1" s="1"/>
  <c r="AM338" i="3"/>
  <c r="AD341" i="3"/>
  <c r="AQ64" i="1"/>
  <c r="AW64" i="1" s="1"/>
  <c r="AG340" i="3"/>
  <c r="AK339" i="3"/>
  <c r="AF340" i="3"/>
  <c r="AK340" i="3"/>
  <c r="AH340" i="3"/>
  <c r="AO340" i="3"/>
  <c r="AL339" i="3"/>
  <c r="AI340" i="3"/>
  <c r="AJ340" i="3"/>
  <c r="Z65" i="1"/>
  <c r="AA65" i="1"/>
  <c r="AG65" i="1" l="1"/>
  <c r="AM65" i="1" s="1"/>
  <c r="AF65" i="1"/>
  <c r="AL65" i="1" s="1"/>
  <c r="AM339" i="3"/>
  <c r="AD342" i="3"/>
  <c r="AR64" i="1"/>
  <c r="AS64" i="1"/>
  <c r="AT64" i="1"/>
  <c r="AV64" i="1"/>
  <c r="AU64" i="1"/>
  <c r="BA65" i="1"/>
  <c r="AJ341" i="3"/>
  <c r="AG341" i="3"/>
  <c r="AL340" i="3"/>
  <c r="AH341" i="3"/>
  <c r="AK341" i="3"/>
  <c r="AI341" i="3"/>
  <c r="AO341" i="3"/>
  <c r="AL341" i="3"/>
  <c r="AF341" i="3"/>
  <c r="AB65" i="1"/>
  <c r="AH65" i="1" l="1"/>
  <c r="AN65" i="1" s="1"/>
  <c r="AM341" i="3"/>
  <c r="AM340" i="3"/>
  <c r="AD343" i="3"/>
  <c r="AF342" i="3"/>
  <c r="AJ342" i="3"/>
  <c r="AG342" i="3"/>
  <c r="AI342" i="3"/>
  <c r="AH342" i="3"/>
  <c r="AL342" i="3"/>
  <c r="AD344" i="3" l="1"/>
  <c r="AJ343" i="3"/>
  <c r="AI343" i="3"/>
  <c r="AH343" i="3"/>
  <c r="AG343" i="3"/>
  <c r="AL343" i="3"/>
  <c r="AK342" i="3"/>
  <c r="AK343" i="3"/>
  <c r="AF343" i="3"/>
  <c r="AO342" i="3"/>
  <c r="AC65" i="1"/>
  <c r="AD65" i="1"/>
  <c r="AJ65" i="1" l="1"/>
  <c r="AP65" i="1" s="1"/>
  <c r="AI65" i="1"/>
  <c r="AO65" i="1" s="1"/>
  <c r="AM343" i="3"/>
  <c r="AM342" i="3"/>
  <c r="AD345" i="3"/>
  <c r="AJ344" i="3"/>
  <c r="AG344" i="3"/>
  <c r="AI344" i="3"/>
  <c r="AL344" i="3"/>
  <c r="AK344" i="3"/>
  <c r="AO343" i="3"/>
  <c r="AF344" i="3"/>
  <c r="AH344" i="3"/>
  <c r="AO344" i="3"/>
  <c r="Y66" i="1"/>
  <c r="AE66" i="1" l="1"/>
  <c r="AK66" i="1" s="1"/>
  <c r="AM344" i="3"/>
  <c r="AQ65" i="1"/>
  <c r="AW65" i="1" s="1"/>
  <c r="AD346" i="3"/>
  <c r="AI345" i="3"/>
  <c r="AF345" i="3"/>
  <c r="AH345" i="3"/>
  <c r="AG345" i="3"/>
  <c r="AJ345" i="3"/>
  <c r="AV65" i="1" l="1"/>
  <c r="AD347" i="3"/>
  <c r="AR65" i="1"/>
  <c r="AS65" i="1"/>
  <c r="AT65" i="1"/>
  <c r="AU65" i="1"/>
  <c r="BA66" i="1"/>
  <c r="AF346" i="3"/>
  <c r="AI346" i="3"/>
  <c r="AO345" i="3"/>
  <c r="AJ346" i="3"/>
  <c r="AH346" i="3"/>
  <c r="AG346" i="3"/>
  <c r="AL345" i="3"/>
  <c r="AK345" i="3"/>
  <c r="AL346" i="3"/>
  <c r="AO346" i="3"/>
  <c r="Z66" i="1"/>
  <c r="AF66" i="1" l="1"/>
  <c r="AL66" i="1" s="1"/>
  <c r="AM345" i="3"/>
  <c r="AD348" i="3"/>
  <c r="AI347" i="3"/>
  <c r="AO347" i="3"/>
  <c r="AL347" i="3"/>
  <c r="AF347" i="3"/>
  <c r="AJ347" i="3"/>
  <c r="AG347" i="3"/>
  <c r="AK346" i="3"/>
  <c r="AK347" i="3"/>
  <c r="AH347" i="3"/>
  <c r="AA66" i="1"/>
  <c r="AB66" i="1"/>
  <c r="AH66" i="1" l="1"/>
  <c r="AN66" i="1" s="1"/>
  <c r="AG66" i="1"/>
  <c r="AM66" i="1" s="1"/>
  <c r="AM347" i="3"/>
  <c r="AM346" i="3"/>
  <c r="AD349" i="3"/>
  <c r="AF348" i="3"/>
  <c r="AI348" i="3"/>
  <c r="AG348" i="3"/>
  <c r="AK348" i="3"/>
  <c r="AO348" i="3"/>
  <c r="AH348" i="3"/>
  <c r="AJ348" i="3"/>
  <c r="AC66" i="1"/>
  <c r="AI66" i="1" l="1"/>
  <c r="AO66" i="1" s="1"/>
  <c r="AD350" i="3"/>
  <c r="AG349" i="3"/>
  <c r="AL348" i="3"/>
  <c r="AF349" i="3"/>
  <c r="AO349" i="3"/>
  <c r="AK349" i="3"/>
  <c r="AH349" i="3"/>
  <c r="AI349" i="3"/>
  <c r="AJ349" i="3"/>
  <c r="AL349" i="3"/>
  <c r="AD66" i="1"/>
  <c r="AJ66" i="1" l="1"/>
  <c r="AP66" i="1" s="1"/>
  <c r="AM349" i="3"/>
  <c r="AM348" i="3"/>
  <c r="AD351" i="3"/>
  <c r="AQ66" i="1"/>
  <c r="AI350" i="3"/>
  <c r="AL350" i="3"/>
  <c r="AH350" i="3"/>
  <c r="AK350" i="3"/>
  <c r="AJ350" i="3"/>
  <c r="AO350" i="3"/>
  <c r="AG350" i="3"/>
  <c r="AF350" i="3"/>
  <c r="Y67" i="1"/>
  <c r="AE67" i="1" l="1"/>
  <c r="AK67" i="1" s="1"/>
  <c r="AM350" i="3"/>
  <c r="AR66" i="1"/>
  <c r="AS66" i="1"/>
  <c r="AT66" i="1"/>
  <c r="AU66" i="1"/>
  <c r="AV66" i="1"/>
  <c r="AD352" i="3"/>
  <c r="AW66" i="1"/>
  <c r="AJ351" i="3"/>
  <c r="AI351" i="3"/>
  <c r="AL351" i="3"/>
  <c r="AH351" i="3"/>
  <c r="AG351" i="3"/>
  <c r="AF351" i="3"/>
  <c r="AK351" i="3"/>
  <c r="Z67" i="1"/>
  <c r="AF67" i="1" l="1"/>
  <c r="AL67" i="1" s="1"/>
  <c r="AM351" i="3"/>
  <c r="AD353" i="3"/>
  <c r="BA67" i="1"/>
  <c r="AF352" i="3"/>
  <c r="AH352" i="3"/>
  <c r="AO351" i="3"/>
  <c r="AK352" i="3"/>
  <c r="AJ352" i="3"/>
  <c r="AI352" i="3"/>
  <c r="AG352" i="3"/>
  <c r="AO352" i="3"/>
  <c r="AA67" i="1"/>
  <c r="AG67" i="1" l="1"/>
  <c r="AM67" i="1" s="1"/>
  <c r="AD354" i="3"/>
  <c r="AI353" i="3"/>
  <c r="AF353" i="3"/>
  <c r="AG353" i="3"/>
  <c r="AL352" i="3"/>
  <c r="AJ353" i="3"/>
  <c r="AH353" i="3"/>
  <c r="AO353" i="3"/>
  <c r="AM352" i="3" l="1"/>
  <c r="AD355" i="3"/>
  <c r="AF354" i="3"/>
  <c r="AJ354" i="3"/>
  <c r="AH354" i="3"/>
  <c r="AI354" i="3"/>
  <c r="AK353" i="3"/>
  <c r="AL353" i="3"/>
  <c r="AG354" i="3"/>
  <c r="AL354" i="3"/>
  <c r="AB67" i="1"/>
  <c r="AH67" i="1" l="1"/>
  <c r="AN67" i="1" s="1"/>
  <c r="AM353" i="3"/>
  <c r="AD356" i="3"/>
  <c r="AK354" i="3"/>
  <c r="AF355" i="3"/>
  <c r="AK355" i="3"/>
  <c r="AH355" i="3"/>
  <c r="AI355" i="3"/>
  <c r="AG355" i="3"/>
  <c r="AO355" i="3"/>
  <c r="AJ355" i="3"/>
  <c r="AO354" i="3"/>
  <c r="AC67" i="1"/>
  <c r="AD67" i="1"/>
  <c r="AJ67" i="1" l="1"/>
  <c r="AP67" i="1" s="1"/>
  <c r="AI67" i="1"/>
  <c r="AO67" i="1" s="1"/>
  <c r="AM354" i="3"/>
  <c r="AD357" i="3"/>
  <c r="AQ67" i="1"/>
  <c r="AJ356" i="3"/>
  <c r="AG356" i="3"/>
  <c r="AH356" i="3"/>
  <c r="AF356" i="3"/>
  <c r="AL355" i="3"/>
  <c r="AL356" i="3"/>
  <c r="AK356" i="3"/>
  <c r="AI356" i="3"/>
  <c r="AO356" i="3"/>
  <c r="Y68" i="1"/>
  <c r="AE68" i="1" l="1"/>
  <c r="AK68" i="1" s="1"/>
  <c r="AM356" i="3"/>
  <c r="AM355" i="3"/>
  <c r="AR67" i="1"/>
  <c r="AS67" i="1"/>
  <c r="AT67" i="1"/>
  <c r="AD358" i="3"/>
  <c r="AV67" i="1"/>
  <c r="AU67" i="1"/>
  <c r="AW67" i="1"/>
  <c r="AI357" i="3"/>
  <c r="AK357" i="3"/>
  <c r="AH357" i="3"/>
  <c r="AG357" i="3"/>
  <c r="AF357" i="3"/>
  <c r="AJ357" i="3"/>
  <c r="Z68" i="1"/>
  <c r="AF68" i="1" l="1"/>
  <c r="AL68" i="1" s="1"/>
  <c r="AD359" i="3"/>
  <c r="BA68" i="1"/>
  <c r="AO357" i="3"/>
  <c r="AO358" i="3"/>
  <c r="AH358" i="3"/>
  <c r="AG358" i="3"/>
  <c r="AF358" i="3"/>
  <c r="AK358" i="3"/>
  <c r="AI358" i="3"/>
  <c r="AJ358" i="3"/>
  <c r="AL357" i="3"/>
  <c r="AA68" i="1"/>
  <c r="AG68" i="1" l="1"/>
  <c r="AM68" i="1" s="1"/>
  <c r="AM357" i="3"/>
  <c r="AD360" i="3"/>
  <c r="AL358" i="3"/>
  <c r="AI359" i="3"/>
  <c r="AL359" i="3"/>
  <c r="AH359" i="3"/>
  <c r="AK359" i="3"/>
  <c r="AG359" i="3"/>
  <c r="AF359" i="3"/>
  <c r="AO359" i="3"/>
  <c r="AJ359" i="3"/>
  <c r="AB68" i="1"/>
  <c r="AH68" i="1" l="1"/>
  <c r="AN68" i="1" s="1"/>
  <c r="AM359" i="3"/>
  <c r="AM358" i="3"/>
  <c r="AD361" i="3"/>
  <c r="AF360" i="3"/>
  <c r="AH360" i="3"/>
  <c r="AI360" i="3"/>
  <c r="AL360" i="3"/>
  <c r="AJ360" i="3"/>
  <c r="AG360" i="3"/>
  <c r="AD362" i="3" l="1"/>
  <c r="AJ361" i="3"/>
  <c r="AI361" i="3"/>
  <c r="AH361" i="3"/>
  <c r="AK361" i="3"/>
  <c r="AG361" i="3"/>
  <c r="AO360" i="3"/>
  <c r="AK360" i="3"/>
  <c r="AO361" i="3"/>
  <c r="AF361" i="3"/>
  <c r="AL361" i="3"/>
  <c r="AD68" i="1"/>
  <c r="AC68" i="1"/>
  <c r="AI68" i="1" l="1"/>
  <c r="AO68" i="1" s="1"/>
  <c r="AJ68" i="1"/>
  <c r="AP68" i="1" s="1"/>
  <c r="AM360" i="3"/>
  <c r="AM361" i="3"/>
  <c r="AD363" i="3"/>
  <c r="AJ362" i="3"/>
  <c r="AG362" i="3"/>
  <c r="AI362" i="3"/>
  <c r="AO362" i="3"/>
  <c r="AL362" i="3"/>
  <c r="AH362" i="3"/>
  <c r="AF362" i="3"/>
  <c r="AK362" i="3"/>
  <c r="Y69" i="1"/>
  <c r="AE69" i="1" l="1"/>
  <c r="AK69" i="1" s="1"/>
  <c r="AM362" i="3"/>
  <c r="AD364" i="3"/>
  <c r="AQ68" i="1"/>
  <c r="AW68" i="1" s="1"/>
  <c r="AJ363" i="3"/>
  <c r="AH363" i="3"/>
  <c r="AI363" i="3"/>
  <c r="AF363" i="3"/>
  <c r="AL363" i="3"/>
  <c r="AG363" i="3"/>
  <c r="AD365" i="3" l="1"/>
  <c r="AR68" i="1"/>
  <c r="AS68" i="1"/>
  <c r="AT68" i="1"/>
  <c r="AU68" i="1"/>
  <c r="AV68" i="1"/>
  <c r="BA69" i="1"/>
  <c r="AJ364" i="3"/>
  <c r="AK364" i="3"/>
  <c r="AH364" i="3"/>
  <c r="AG364" i="3"/>
  <c r="AK363" i="3"/>
  <c r="AL364" i="3"/>
  <c r="AO364" i="3"/>
  <c r="AI364" i="3"/>
  <c r="AO363" i="3"/>
  <c r="AF364" i="3"/>
  <c r="AA69" i="1"/>
  <c r="Z69" i="1"/>
  <c r="AF69" i="1" l="1"/>
  <c r="AL69" i="1" s="1"/>
  <c r="AG69" i="1"/>
  <c r="AM69" i="1" s="1"/>
  <c r="AM363" i="3"/>
  <c r="AM364" i="3"/>
  <c r="AD366" i="3"/>
  <c r="AJ365" i="3"/>
  <c r="AG365" i="3"/>
  <c r="AO365" i="3"/>
  <c r="AL365" i="3"/>
  <c r="AF365" i="3"/>
  <c r="AI365" i="3"/>
  <c r="AH365" i="3"/>
  <c r="AK365" i="3"/>
  <c r="AB69" i="1"/>
  <c r="AH69" i="1" l="1"/>
  <c r="AN69" i="1" s="1"/>
  <c r="AM365" i="3"/>
  <c r="AD367" i="3"/>
  <c r="AF366" i="3"/>
  <c r="AJ366" i="3"/>
  <c r="AI366" i="3"/>
  <c r="AG366" i="3"/>
  <c r="AH366" i="3"/>
  <c r="AD368" i="3" l="1"/>
  <c r="AJ367" i="3"/>
  <c r="AK367" i="3"/>
  <c r="AH367" i="3"/>
  <c r="AG367" i="3"/>
  <c r="AL366" i="3"/>
  <c r="AL367" i="3"/>
  <c r="AF367" i="3"/>
  <c r="AO367" i="3"/>
  <c r="AO366" i="3"/>
  <c r="AK366" i="3"/>
  <c r="AI367" i="3"/>
  <c r="AD69" i="1"/>
  <c r="AC69" i="1"/>
  <c r="AI69" i="1" l="1"/>
  <c r="AO69" i="1" s="1"/>
  <c r="AJ69" i="1"/>
  <c r="AP69" i="1" s="1"/>
  <c r="AM366" i="3"/>
  <c r="AM367" i="3"/>
  <c r="AD369" i="3"/>
  <c r="AJ368" i="3"/>
  <c r="AG368" i="3"/>
  <c r="AI368" i="3"/>
  <c r="AO368" i="3"/>
  <c r="AL368" i="3"/>
  <c r="AH368" i="3"/>
  <c r="AK368" i="3"/>
  <c r="AF368" i="3"/>
  <c r="Y70" i="1"/>
  <c r="AE70" i="1" l="1"/>
  <c r="AK70" i="1" s="1"/>
  <c r="AM368" i="3"/>
  <c r="AD370" i="3"/>
  <c r="AQ69" i="1"/>
  <c r="AW69" i="1" s="1"/>
  <c r="AF369" i="3"/>
  <c r="AJ369" i="3"/>
  <c r="AI369" i="3"/>
  <c r="AL369" i="3"/>
  <c r="AG369" i="3"/>
  <c r="AH369" i="3"/>
  <c r="AD371" i="3" l="1"/>
  <c r="AR69" i="1"/>
  <c r="AS69" i="1"/>
  <c r="AT69" i="1"/>
  <c r="AU69" i="1"/>
  <c r="AV69" i="1"/>
  <c r="BA70" i="1"/>
  <c r="AJ370" i="3"/>
  <c r="AI370" i="3"/>
  <c r="AH370" i="3"/>
  <c r="AK370" i="3"/>
  <c r="AK369" i="3"/>
  <c r="AG370" i="3"/>
  <c r="AO369" i="3"/>
  <c r="AL370" i="3"/>
  <c r="AF370" i="3"/>
  <c r="AA70" i="1"/>
  <c r="Z70" i="1"/>
  <c r="AF70" i="1" l="1"/>
  <c r="AL70" i="1" s="1"/>
  <c r="AG70" i="1"/>
  <c r="AM70" i="1" s="1"/>
  <c r="AM369" i="3"/>
  <c r="AM370" i="3"/>
  <c r="AD372" i="3"/>
  <c r="AJ371" i="3"/>
  <c r="AG371" i="3"/>
  <c r="AI371" i="3"/>
  <c r="AO371" i="3"/>
  <c r="AL371" i="3"/>
  <c r="AF371" i="3"/>
  <c r="AO370" i="3"/>
  <c r="AH371" i="3"/>
  <c r="AK371" i="3"/>
  <c r="AB70" i="1"/>
  <c r="AH70" i="1" l="1"/>
  <c r="AN70" i="1" s="1"/>
  <c r="AM371" i="3"/>
  <c r="AD373" i="3"/>
  <c r="AF372" i="3"/>
  <c r="AG372" i="3"/>
  <c r="AL372" i="3"/>
  <c r="AI372" i="3"/>
  <c r="AH372" i="3"/>
  <c r="AJ372" i="3"/>
  <c r="AD374" i="3" l="1"/>
  <c r="AJ373" i="3"/>
  <c r="AK373" i="3"/>
  <c r="AH373" i="3"/>
  <c r="AI373" i="3"/>
  <c r="AG373" i="3"/>
  <c r="AO372" i="3"/>
  <c r="AK372" i="3"/>
  <c r="AO373" i="3"/>
  <c r="AF373" i="3"/>
  <c r="AL373" i="3"/>
  <c r="AD70" i="1"/>
  <c r="AC70" i="1"/>
  <c r="AI70" i="1" l="1"/>
  <c r="AO70" i="1" s="1"/>
  <c r="AJ70" i="1"/>
  <c r="AP70" i="1" s="1"/>
  <c r="AM372" i="3"/>
  <c r="AM373" i="3"/>
  <c r="AD375" i="3"/>
  <c r="AJ374" i="3"/>
  <c r="AG374" i="3"/>
  <c r="AI374" i="3"/>
  <c r="AO374" i="3"/>
  <c r="AL374" i="3"/>
  <c r="AH374" i="3"/>
  <c r="AK374" i="3"/>
  <c r="AF374" i="3"/>
  <c r="Y71" i="1"/>
  <c r="AE71" i="1" l="1"/>
  <c r="AK71" i="1" s="1"/>
  <c r="AM374" i="3"/>
  <c r="AD376" i="3"/>
  <c r="AQ70" i="1"/>
  <c r="AW70" i="1" s="1"/>
  <c r="AF375" i="3"/>
  <c r="AJ375" i="3"/>
  <c r="AI375" i="3"/>
  <c r="AH375" i="3"/>
  <c r="AG375" i="3"/>
  <c r="AD377" i="3" l="1"/>
  <c r="AR70" i="1"/>
  <c r="AS70" i="1"/>
  <c r="AT70" i="1"/>
  <c r="AU70" i="1"/>
  <c r="AV70" i="1"/>
  <c r="BA71" i="1"/>
  <c r="AJ376" i="3"/>
  <c r="AK376" i="3"/>
  <c r="AI376" i="3"/>
  <c r="AG376" i="3"/>
  <c r="AL375" i="3"/>
  <c r="AK375" i="3"/>
  <c r="AF376" i="3"/>
  <c r="AO376" i="3"/>
  <c r="AL376" i="3"/>
  <c r="AH376" i="3"/>
  <c r="AO375" i="3"/>
  <c r="AA71" i="1"/>
  <c r="Z71" i="1"/>
  <c r="AF71" i="1" l="1"/>
  <c r="AL71" i="1" s="1"/>
  <c r="AG71" i="1"/>
  <c r="AM71" i="1" s="1"/>
  <c r="AM375" i="3"/>
  <c r="AM376" i="3"/>
  <c r="AD378" i="3"/>
  <c r="AJ377" i="3"/>
  <c r="AG377" i="3"/>
  <c r="AO377" i="3"/>
  <c r="AL377" i="3"/>
  <c r="AH377" i="3"/>
  <c r="AK377" i="3"/>
  <c r="AF377" i="3"/>
  <c r="AI377" i="3"/>
  <c r="AB71" i="1"/>
  <c r="AH71" i="1" l="1"/>
  <c r="AN71" i="1" s="1"/>
  <c r="AM377" i="3"/>
  <c r="AD379" i="3"/>
  <c r="AF378" i="3"/>
  <c r="AJ378" i="3"/>
  <c r="AI378" i="3"/>
  <c r="AG378" i="3"/>
  <c r="AL378" i="3"/>
  <c r="AH378" i="3"/>
  <c r="AD380" i="3" l="1"/>
  <c r="AJ379" i="3"/>
  <c r="AI379" i="3"/>
  <c r="AH379" i="3"/>
  <c r="AG379" i="3"/>
  <c r="AL379" i="3"/>
  <c r="AK378" i="3"/>
  <c r="AF379" i="3"/>
  <c r="AK379" i="3"/>
  <c r="AO378" i="3"/>
  <c r="AO379" i="3"/>
  <c r="AC71" i="1"/>
  <c r="AD71" i="1"/>
  <c r="AJ71" i="1" l="1"/>
  <c r="AP71" i="1" s="1"/>
  <c r="AI71" i="1"/>
  <c r="AO71" i="1" s="1"/>
  <c r="AM379" i="3"/>
  <c r="AM378" i="3"/>
  <c r="AD381" i="3"/>
  <c r="AJ380" i="3"/>
  <c r="AG380" i="3"/>
  <c r="AI380" i="3"/>
  <c r="AL380" i="3"/>
  <c r="AF380" i="3"/>
  <c r="AK380" i="3"/>
  <c r="AO380" i="3"/>
  <c r="AH380" i="3"/>
  <c r="Y72" i="1"/>
  <c r="AE72" i="1" l="1"/>
  <c r="AK72" i="1" s="1"/>
  <c r="AM380" i="3"/>
  <c r="AD382" i="3"/>
  <c r="AQ71" i="1"/>
  <c r="AV71" i="1" s="1"/>
  <c r="AW71" i="1"/>
  <c r="AJ381" i="3"/>
  <c r="AL381" i="3"/>
  <c r="AI381" i="3"/>
  <c r="AF381" i="3"/>
  <c r="AH381" i="3"/>
  <c r="AG381" i="3"/>
  <c r="AO381" i="3"/>
  <c r="AD383" i="3" l="1"/>
  <c r="AR71" i="1"/>
  <c r="AS71" i="1"/>
  <c r="AT71" i="1"/>
  <c r="AU71" i="1"/>
  <c r="BA72" i="1"/>
  <c r="AJ382" i="3"/>
  <c r="AK382" i="3"/>
  <c r="AK381" i="3"/>
  <c r="AI382" i="3"/>
  <c r="AG382" i="3"/>
  <c r="AL382" i="3"/>
  <c r="AO382" i="3"/>
  <c r="AF382" i="3"/>
  <c r="AH382" i="3"/>
  <c r="AA72" i="1"/>
  <c r="Z72" i="1"/>
  <c r="AF72" i="1" l="1"/>
  <c r="AL72" i="1" s="1"/>
  <c r="AG72" i="1"/>
  <c r="AM72" i="1" s="1"/>
  <c r="AM381" i="3"/>
  <c r="AM382" i="3"/>
  <c r="AD384" i="3"/>
  <c r="AJ383" i="3"/>
  <c r="AG383" i="3"/>
  <c r="AI383" i="3"/>
  <c r="AL383" i="3"/>
  <c r="AH383" i="3"/>
  <c r="AK383" i="3"/>
  <c r="AO383" i="3"/>
  <c r="AF383" i="3"/>
  <c r="AB72" i="1"/>
  <c r="AH72" i="1" l="1"/>
  <c r="AN72" i="1" s="1"/>
  <c r="AM383" i="3"/>
  <c r="AD385" i="3"/>
  <c r="AJ384" i="3"/>
  <c r="AI384" i="3"/>
  <c r="AH384" i="3"/>
  <c r="AG384" i="3"/>
  <c r="AF384" i="3"/>
  <c r="AD386" i="3" l="1"/>
  <c r="AJ385" i="3"/>
  <c r="AO385" i="3"/>
  <c r="AK385" i="3"/>
  <c r="AI385" i="3"/>
  <c r="AG385" i="3"/>
  <c r="AO384" i="3"/>
  <c r="AL385" i="3"/>
  <c r="AF385" i="3"/>
  <c r="AK384" i="3"/>
  <c r="AH385" i="3"/>
  <c r="AL384" i="3"/>
  <c r="AD72" i="1"/>
  <c r="AC72" i="1"/>
  <c r="AI72" i="1" l="1"/>
  <c r="AO72" i="1" s="1"/>
  <c r="AJ72" i="1"/>
  <c r="AP72" i="1" s="1"/>
  <c r="AM384" i="3"/>
  <c r="AM385" i="3"/>
  <c r="AD387" i="3"/>
  <c r="AJ386" i="3"/>
  <c r="AG386" i="3"/>
  <c r="AI386" i="3"/>
  <c r="AO386" i="3"/>
  <c r="AH386" i="3"/>
  <c r="AF386" i="3"/>
  <c r="AK386" i="3"/>
  <c r="AL386" i="3"/>
  <c r="Y73" i="1"/>
  <c r="AE73" i="1" l="1"/>
  <c r="AK73" i="1" s="1"/>
  <c r="AM386" i="3"/>
  <c r="AD388" i="3"/>
  <c r="AQ72" i="1"/>
  <c r="AW72" i="1" s="1"/>
  <c r="AH387" i="3"/>
  <c r="AF387" i="3"/>
  <c r="AJ387" i="3"/>
  <c r="AI387" i="3"/>
  <c r="AL387" i="3"/>
  <c r="AG387" i="3"/>
  <c r="AO387" i="3"/>
  <c r="AD389" i="3" l="1"/>
  <c r="AR72" i="1"/>
  <c r="AS72" i="1"/>
  <c r="AT72" i="1"/>
  <c r="AU72" i="1"/>
  <c r="AV72" i="1"/>
  <c r="BA73" i="1"/>
  <c r="AJ388" i="3"/>
  <c r="AI388" i="3"/>
  <c r="AK388" i="3"/>
  <c r="AG388" i="3"/>
  <c r="AL388" i="3"/>
  <c r="AK387" i="3"/>
  <c r="AH388" i="3"/>
  <c r="AF388" i="3"/>
  <c r="AA73" i="1"/>
  <c r="Z73" i="1"/>
  <c r="AF73" i="1" l="1"/>
  <c r="AL73" i="1" s="1"/>
  <c r="AG73" i="1"/>
  <c r="AM73" i="1" s="1"/>
  <c r="AM387" i="3"/>
  <c r="AM388" i="3"/>
  <c r="AD390" i="3"/>
  <c r="AJ389" i="3"/>
  <c r="AG389" i="3"/>
  <c r="AO388" i="3"/>
  <c r="AO389" i="3"/>
  <c r="AH389" i="3"/>
  <c r="AF389" i="3"/>
  <c r="AI389" i="3"/>
  <c r="AL389" i="3"/>
  <c r="AK389" i="3"/>
  <c r="AB73" i="1"/>
  <c r="AH73" i="1" l="1"/>
  <c r="AN73" i="1" s="1"/>
  <c r="AM389" i="3"/>
  <c r="AD391" i="3"/>
  <c r="AF390" i="3"/>
  <c r="AJ390" i="3"/>
  <c r="AG390" i="3"/>
  <c r="AL390" i="3"/>
  <c r="AI390" i="3"/>
  <c r="AH390" i="3"/>
  <c r="AD392" i="3" l="1"/>
  <c r="AJ391" i="3"/>
  <c r="AK391" i="3"/>
  <c r="AH391" i="3"/>
  <c r="AI391" i="3"/>
  <c r="AG391" i="3"/>
  <c r="AO390" i="3"/>
  <c r="AL391" i="3"/>
  <c r="AK390" i="3"/>
  <c r="AF391" i="3"/>
  <c r="AO391" i="3"/>
  <c r="AD73" i="1"/>
  <c r="AC73" i="1"/>
  <c r="AI73" i="1" l="1"/>
  <c r="AO73" i="1" s="1"/>
  <c r="AJ73" i="1"/>
  <c r="AP73" i="1" s="1"/>
  <c r="AM390" i="3"/>
  <c r="AM391" i="3"/>
  <c r="AD393" i="3"/>
  <c r="AJ392" i="3"/>
  <c r="AG392" i="3"/>
  <c r="AO392" i="3"/>
  <c r="AL392" i="3"/>
  <c r="AH392" i="3"/>
  <c r="AF392" i="3"/>
  <c r="AK392" i="3"/>
  <c r="AI392" i="3"/>
  <c r="Y74" i="1"/>
  <c r="AE74" i="1" l="1"/>
  <c r="AK74" i="1" s="1"/>
  <c r="AM392" i="3"/>
  <c r="AD394" i="3"/>
  <c r="AQ73" i="1"/>
  <c r="AW73" i="1" s="1"/>
  <c r="AF393" i="3"/>
  <c r="AI393" i="3"/>
  <c r="AH393" i="3"/>
  <c r="AG393" i="3"/>
  <c r="AJ393" i="3"/>
  <c r="AL393" i="3"/>
  <c r="AD395" i="3" l="1"/>
  <c r="AR73" i="1"/>
  <c r="AS73" i="1"/>
  <c r="AT73" i="1"/>
  <c r="AU73" i="1"/>
  <c r="AV73" i="1"/>
  <c r="BA74" i="1"/>
  <c r="AJ394" i="3"/>
  <c r="AK394" i="3"/>
  <c r="AH394" i="3"/>
  <c r="AI394" i="3"/>
  <c r="AK393" i="3"/>
  <c r="AG394" i="3"/>
  <c r="AL394" i="3"/>
  <c r="AF394" i="3"/>
  <c r="AO394" i="3"/>
  <c r="AO393" i="3"/>
  <c r="AA74" i="1"/>
  <c r="Z74" i="1"/>
  <c r="AF74" i="1" l="1"/>
  <c r="AL74" i="1" s="1"/>
  <c r="AG74" i="1"/>
  <c r="AM74" i="1" s="1"/>
  <c r="AM393" i="3"/>
  <c r="AM394" i="3"/>
  <c r="AD396" i="3"/>
  <c r="AJ395" i="3"/>
  <c r="AG395" i="3"/>
  <c r="AI395" i="3"/>
  <c r="AO395" i="3"/>
  <c r="AH395" i="3"/>
  <c r="AF395" i="3"/>
  <c r="AK395" i="3"/>
  <c r="AL395" i="3"/>
  <c r="AB74" i="1"/>
  <c r="AH74" i="1" l="1"/>
  <c r="AN74" i="1" s="1"/>
  <c r="AM395" i="3"/>
  <c r="AD397" i="3"/>
  <c r="AJ396" i="3"/>
  <c r="AH396" i="3"/>
  <c r="AL396" i="3"/>
  <c r="AG396" i="3"/>
  <c r="AF396" i="3"/>
  <c r="AI396" i="3"/>
  <c r="AD398" i="3" l="1"/>
  <c r="AJ397" i="3"/>
  <c r="AI397" i="3"/>
  <c r="AK397" i="3"/>
  <c r="AG397" i="3"/>
  <c r="AO396" i="3"/>
  <c r="AL397" i="3"/>
  <c r="AK396" i="3"/>
  <c r="AF397" i="3"/>
  <c r="AH397" i="3"/>
  <c r="AD74" i="1"/>
  <c r="AC74" i="1"/>
  <c r="AI74" i="1" l="1"/>
  <c r="AO74" i="1" s="1"/>
  <c r="AJ74" i="1"/>
  <c r="AP74" i="1" s="1"/>
  <c r="AM396" i="3"/>
  <c r="AM397" i="3"/>
  <c r="AD399" i="3"/>
  <c r="AJ398" i="3"/>
  <c r="AG398" i="3"/>
  <c r="AO397" i="3"/>
  <c r="AO398" i="3"/>
  <c r="AF398" i="3"/>
  <c r="AK398" i="3"/>
  <c r="AI398" i="3"/>
  <c r="AL398" i="3"/>
  <c r="AH398" i="3"/>
  <c r="Y75" i="1"/>
  <c r="AE75" i="1" l="1"/>
  <c r="AK75" i="1" s="1"/>
  <c r="AM398" i="3"/>
  <c r="AD400" i="3"/>
  <c r="AQ74" i="1"/>
  <c r="AW74" i="1" s="1"/>
  <c r="AF399" i="3"/>
  <c r="AH399" i="3"/>
  <c r="AL399" i="3"/>
  <c r="AG399" i="3"/>
  <c r="AJ399" i="3"/>
  <c r="AI399" i="3"/>
  <c r="AD401" i="3" l="1"/>
  <c r="AR74" i="1"/>
  <c r="AS74" i="1"/>
  <c r="AT74" i="1"/>
  <c r="AU74" i="1"/>
  <c r="AV74" i="1"/>
  <c r="BA75" i="1"/>
  <c r="AJ400" i="3"/>
  <c r="AK400" i="3"/>
  <c r="AI400" i="3"/>
  <c r="AK399" i="3"/>
  <c r="AO399" i="3"/>
  <c r="AO400" i="3"/>
  <c r="AG400" i="3"/>
  <c r="AF400" i="3"/>
  <c r="AH400" i="3"/>
  <c r="AL400" i="3"/>
  <c r="AA75" i="1"/>
  <c r="Z75" i="1"/>
  <c r="AF75" i="1" l="1"/>
  <c r="AL75" i="1" s="1"/>
  <c r="AG75" i="1"/>
  <c r="AM75" i="1" s="1"/>
  <c r="AM399" i="3"/>
  <c r="AM400" i="3"/>
  <c r="AD402" i="3"/>
  <c r="AJ401" i="3"/>
  <c r="AG401" i="3"/>
  <c r="AL401" i="3"/>
  <c r="AH401" i="3"/>
  <c r="AK401" i="3"/>
  <c r="AO401" i="3"/>
  <c r="AI401" i="3"/>
  <c r="AF401" i="3"/>
  <c r="AB75" i="1"/>
  <c r="AH75" i="1" l="1"/>
  <c r="AN75" i="1" s="1"/>
  <c r="AM401" i="3"/>
  <c r="AD403" i="3"/>
  <c r="AF402" i="3"/>
  <c r="AJ402" i="3"/>
  <c r="AI402" i="3"/>
  <c r="AH402" i="3"/>
  <c r="AG402" i="3"/>
  <c r="AD404" i="3" l="1"/>
  <c r="AJ403" i="3"/>
  <c r="AK403" i="3"/>
  <c r="AH403" i="3"/>
  <c r="AI403" i="3"/>
  <c r="AG403" i="3"/>
  <c r="AL402" i="3"/>
  <c r="AL403" i="3"/>
  <c r="AF403" i="3"/>
  <c r="AK402" i="3"/>
  <c r="AO403" i="3"/>
  <c r="AO402" i="3"/>
  <c r="AD75" i="1"/>
  <c r="AC75" i="1"/>
  <c r="AI75" i="1" l="1"/>
  <c r="AO75" i="1" s="1"/>
  <c r="AJ75" i="1"/>
  <c r="AP75" i="1" s="1"/>
  <c r="AM402" i="3"/>
  <c r="AM403" i="3"/>
  <c r="AD405" i="3"/>
  <c r="AI404" i="3"/>
  <c r="AH404" i="3"/>
  <c r="AJ404" i="3"/>
  <c r="AL404" i="3"/>
  <c r="AG404" i="3"/>
  <c r="AF404" i="3"/>
  <c r="AD406" i="3" l="1"/>
  <c r="AQ75" i="1"/>
  <c r="AW75" i="1" s="1"/>
  <c r="AG405" i="3"/>
  <c r="AO404" i="3"/>
  <c r="AH405" i="3"/>
  <c r="AJ405" i="3"/>
  <c r="AK405" i="3"/>
  <c r="AK404" i="3"/>
  <c r="AF405" i="3"/>
  <c r="AI405" i="3"/>
  <c r="AL405" i="3"/>
  <c r="Z76" i="1"/>
  <c r="Y76" i="1"/>
  <c r="AE76" i="1" l="1"/>
  <c r="AK76" i="1" s="1"/>
  <c r="AF76" i="1"/>
  <c r="AL76" i="1" s="1"/>
  <c r="AM404" i="3"/>
  <c r="AM405" i="3"/>
  <c r="AD407" i="3"/>
  <c r="AR75" i="1"/>
  <c r="AS75" i="1"/>
  <c r="AT75" i="1"/>
  <c r="AU75" i="1"/>
  <c r="AV75" i="1"/>
  <c r="AH406" i="3"/>
  <c r="AI406" i="3"/>
  <c r="AO405" i="3"/>
  <c r="AG406" i="3"/>
  <c r="AF406" i="3"/>
  <c r="AL406" i="3"/>
  <c r="AO406" i="3"/>
  <c r="AJ406" i="3"/>
  <c r="AK406" i="3"/>
  <c r="AA76" i="1"/>
  <c r="AG76" i="1" l="1"/>
  <c r="AM76" i="1" s="1"/>
  <c r="AM406" i="3"/>
  <c r="AD408" i="3"/>
  <c r="BA76" i="1"/>
  <c r="AI407" i="3"/>
  <c r="AG407" i="3"/>
  <c r="AF407" i="3"/>
  <c r="AH407" i="3"/>
  <c r="AJ407" i="3"/>
  <c r="AK407" i="3"/>
  <c r="AL407" i="3"/>
  <c r="AO407" i="3"/>
  <c r="AB76" i="1"/>
  <c r="AH76" i="1" l="1"/>
  <c r="AN76" i="1" s="1"/>
  <c r="AM407" i="3"/>
  <c r="AD409" i="3"/>
  <c r="AI408" i="3"/>
  <c r="AO408" i="3"/>
  <c r="AH408" i="3"/>
  <c r="AL408" i="3"/>
  <c r="AG408" i="3"/>
  <c r="AF408" i="3"/>
  <c r="AJ408" i="3"/>
  <c r="AK408" i="3"/>
  <c r="AC76" i="1"/>
  <c r="AI76" i="1" l="1"/>
  <c r="AO76" i="1" s="1"/>
  <c r="AM408" i="3"/>
  <c r="AD410" i="3"/>
  <c r="AI409" i="3"/>
  <c r="AJ409" i="3"/>
  <c r="AK409" i="3"/>
  <c r="AH409" i="3"/>
  <c r="AF409" i="3"/>
  <c r="AG409" i="3"/>
  <c r="AO409" i="3"/>
  <c r="AL409" i="3"/>
  <c r="AD76" i="1"/>
  <c r="AJ76" i="1" l="1"/>
  <c r="AP76" i="1" s="1"/>
  <c r="AM409" i="3"/>
  <c r="AD411" i="3"/>
  <c r="AI410" i="3"/>
  <c r="AF410" i="3"/>
  <c r="AH410" i="3"/>
  <c r="AG410" i="3"/>
  <c r="AJ410" i="3"/>
  <c r="AL410" i="3"/>
  <c r="AD412" i="3" l="1"/>
  <c r="AQ76" i="1"/>
  <c r="AW76" i="1" s="1"/>
  <c r="AI411" i="3"/>
  <c r="AG411" i="3"/>
  <c r="AJ411" i="3"/>
  <c r="AF411" i="3"/>
  <c r="AO410" i="3"/>
  <c r="AK410" i="3"/>
  <c r="AH411" i="3"/>
  <c r="Y77" i="1"/>
  <c r="AE77" i="1" l="1"/>
  <c r="AK77" i="1" s="1"/>
  <c r="AM410" i="3"/>
  <c r="AD413" i="3"/>
  <c r="AR76" i="1"/>
  <c r="AS76" i="1"/>
  <c r="AT76" i="1"/>
  <c r="AU76" i="1"/>
  <c r="AV76" i="1"/>
  <c r="AL411" i="3"/>
  <c r="AO411" i="3"/>
  <c r="AJ412" i="3"/>
  <c r="AI412" i="3"/>
  <c r="AO412" i="3"/>
  <c r="AL412" i="3"/>
  <c r="AG412" i="3"/>
  <c r="AK411" i="3"/>
  <c r="AK412" i="3"/>
  <c r="AF412" i="3"/>
  <c r="AH412" i="3"/>
  <c r="Z77" i="1"/>
  <c r="AA77" i="1"/>
  <c r="AG77" i="1" l="1"/>
  <c r="AM77" i="1" s="1"/>
  <c r="AF77" i="1"/>
  <c r="AL77" i="1" s="1"/>
  <c r="AM412" i="3"/>
  <c r="AM411" i="3"/>
  <c r="AD414" i="3"/>
  <c r="BA77" i="1"/>
  <c r="AJ413" i="3"/>
  <c r="AI413" i="3"/>
  <c r="AL413" i="3"/>
  <c r="AK413" i="3"/>
  <c r="AH413" i="3"/>
  <c r="AG413" i="3"/>
  <c r="AF413" i="3"/>
  <c r="AB77" i="1"/>
  <c r="AH77" i="1" l="1"/>
  <c r="AN77" i="1" s="1"/>
  <c r="AM413" i="3"/>
  <c r="AD415" i="3"/>
  <c r="AF414" i="3"/>
  <c r="AO413" i="3"/>
  <c r="AI414" i="3"/>
  <c r="AH414" i="3"/>
  <c r="AJ414" i="3"/>
  <c r="AG414" i="3"/>
  <c r="AD416" i="3" l="1"/>
  <c r="AJ415" i="3"/>
  <c r="AI415" i="3"/>
  <c r="AG415" i="3"/>
  <c r="AO414" i="3"/>
  <c r="AL415" i="3"/>
  <c r="AK415" i="3"/>
  <c r="AF415" i="3"/>
  <c r="AK414" i="3"/>
  <c r="AL414" i="3"/>
  <c r="AH415" i="3"/>
  <c r="AD77" i="1"/>
  <c r="AC77" i="1"/>
  <c r="AI77" i="1" l="1"/>
  <c r="AO77" i="1" s="1"/>
  <c r="AJ77" i="1"/>
  <c r="AP77" i="1" s="1"/>
  <c r="AM414" i="3"/>
  <c r="AM415" i="3"/>
  <c r="AD417" i="3"/>
  <c r="AJ416" i="3"/>
  <c r="AG416" i="3"/>
  <c r="AI416" i="3"/>
  <c r="AO416" i="3"/>
  <c r="AK416" i="3"/>
  <c r="AO415" i="3"/>
  <c r="AH416" i="3"/>
  <c r="AL416" i="3"/>
  <c r="AF416" i="3"/>
  <c r="Y78" i="1"/>
  <c r="AE78" i="1" l="1"/>
  <c r="AK78" i="1" s="1"/>
  <c r="AM416" i="3"/>
  <c r="AD418" i="3"/>
  <c r="AQ77" i="1"/>
  <c r="AW77" i="1" s="1"/>
  <c r="AF417" i="3"/>
  <c r="AI417" i="3"/>
  <c r="AG417" i="3"/>
  <c r="AJ417" i="3"/>
  <c r="AH417" i="3"/>
  <c r="AL417" i="3"/>
  <c r="AR77" i="1" l="1"/>
  <c r="AT77" i="1"/>
  <c r="AS77" i="1"/>
  <c r="AU77" i="1"/>
  <c r="AD419" i="3"/>
  <c r="AV77" i="1"/>
  <c r="BA78" i="1"/>
  <c r="AH418" i="3"/>
  <c r="AO417" i="3"/>
  <c r="AK417" i="3"/>
  <c r="AG418" i="3"/>
  <c r="AF418" i="3"/>
  <c r="AJ418" i="3"/>
  <c r="AO418" i="3"/>
  <c r="AI418" i="3"/>
  <c r="Z78" i="1"/>
  <c r="AF78" i="1" l="1"/>
  <c r="AL78" i="1" s="1"/>
  <c r="AM417" i="3"/>
  <c r="AD420" i="3"/>
  <c r="AI419" i="3"/>
  <c r="AK418" i="3"/>
  <c r="AH419" i="3"/>
  <c r="AF419" i="3"/>
  <c r="AJ419" i="3"/>
  <c r="AG419" i="3"/>
  <c r="AL418" i="3"/>
  <c r="AL419" i="3"/>
  <c r="AA78" i="1"/>
  <c r="AG78" i="1" l="1"/>
  <c r="AM78" i="1" s="1"/>
  <c r="AM418" i="3"/>
  <c r="AD421" i="3"/>
  <c r="AF420" i="3"/>
  <c r="AO419" i="3"/>
  <c r="AJ420" i="3"/>
  <c r="AH420" i="3"/>
  <c r="AI420" i="3"/>
  <c r="AG420" i="3"/>
  <c r="AK419" i="3"/>
  <c r="AL420" i="3"/>
  <c r="AO420" i="3"/>
  <c r="AB78" i="1"/>
  <c r="AH78" i="1" l="1"/>
  <c r="AN78" i="1" s="1"/>
  <c r="AM419" i="3"/>
  <c r="AD422" i="3"/>
  <c r="AF421" i="3"/>
  <c r="AJ421" i="3"/>
  <c r="AH421" i="3"/>
  <c r="AI421" i="3"/>
  <c r="AG421" i="3"/>
  <c r="AK420" i="3"/>
  <c r="AC78" i="1"/>
  <c r="AI78" i="1" l="1"/>
  <c r="AO78" i="1" s="1"/>
  <c r="AM420" i="3"/>
  <c r="AD423" i="3"/>
  <c r="AI422" i="3"/>
  <c r="AO421" i="3"/>
  <c r="AL421" i="3"/>
  <c r="AH422" i="3"/>
  <c r="AG422" i="3"/>
  <c r="AJ422" i="3"/>
  <c r="AF422" i="3"/>
  <c r="AK421" i="3"/>
  <c r="AL422" i="3"/>
  <c r="AD78" i="1"/>
  <c r="AJ78" i="1" l="1"/>
  <c r="AP78" i="1" s="1"/>
  <c r="AM421" i="3"/>
  <c r="AD424" i="3"/>
  <c r="AO422" i="3"/>
  <c r="AJ423" i="3"/>
  <c r="AH423" i="3"/>
  <c r="AF423" i="3"/>
  <c r="AK422" i="3"/>
  <c r="AG423" i="3"/>
  <c r="AI423" i="3"/>
  <c r="Y79" i="1"/>
  <c r="AE79" i="1" l="1"/>
  <c r="AK79" i="1" s="1"/>
  <c r="AM422" i="3"/>
  <c r="AD425" i="3"/>
  <c r="AQ78" i="1"/>
  <c r="AO423" i="3"/>
  <c r="AF424" i="3"/>
  <c r="AK423" i="3"/>
  <c r="AI424" i="3"/>
  <c r="AG424" i="3"/>
  <c r="AH424" i="3"/>
  <c r="AJ424" i="3"/>
  <c r="AL423" i="3"/>
  <c r="Z79" i="1"/>
  <c r="AF79" i="1" l="1"/>
  <c r="AL79" i="1" s="1"/>
  <c r="AM423" i="3"/>
  <c r="AD426" i="3"/>
  <c r="AR78" i="1"/>
  <c r="AS78" i="1"/>
  <c r="AT78" i="1"/>
  <c r="AU78" i="1"/>
  <c r="AV78" i="1"/>
  <c r="AW78" i="1"/>
  <c r="BA79" i="1"/>
  <c r="AI425" i="3"/>
  <c r="AK424" i="3"/>
  <c r="AL424" i="3"/>
  <c r="AF425" i="3"/>
  <c r="AJ425" i="3"/>
  <c r="AH425" i="3"/>
  <c r="AG425" i="3"/>
  <c r="AO424" i="3"/>
  <c r="AA79" i="1"/>
  <c r="AG79" i="1" l="1"/>
  <c r="AM79" i="1" s="1"/>
  <c r="AM424" i="3"/>
  <c r="AD427" i="3"/>
  <c r="AO425" i="3"/>
  <c r="AK425" i="3"/>
  <c r="AI426" i="3"/>
  <c r="AH426" i="3"/>
  <c r="AL425" i="3"/>
  <c r="AJ426" i="3"/>
  <c r="AF426" i="3"/>
  <c r="AG426" i="3"/>
  <c r="AO426" i="3"/>
  <c r="AB79" i="1"/>
  <c r="AH79" i="1" l="1"/>
  <c r="AN79" i="1" s="1"/>
  <c r="AM425" i="3"/>
  <c r="AD428" i="3"/>
  <c r="AK426" i="3"/>
  <c r="AF427" i="3"/>
  <c r="AJ427" i="3"/>
  <c r="AH427" i="3"/>
  <c r="AG427" i="3"/>
  <c r="AL426" i="3"/>
  <c r="AI427" i="3"/>
  <c r="AK427" i="3"/>
  <c r="AC79" i="1"/>
  <c r="AD79" i="1"/>
  <c r="AJ79" i="1" l="1"/>
  <c r="AP79" i="1" s="1"/>
  <c r="AI79" i="1"/>
  <c r="AO79" i="1" s="1"/>
  <c r="AM426" i="3"/>
  <c r="AD429" i="3"/>
  <c r="AJ428" i="3"/>
  <c r="AO427" i="3"/>
  <c r="AL427" i="3"/>
  <c r="AH428" i="3"/>
  <c r="AF428" i="3"/>
  <c r="AI428" i="3"/>
  <c r="AL428" i="3"/>
  <c r="AG428" i="3"/>
  <c r="AO428" i="3"/>
  <c r="AM427" i="3" l="1"/>
  <c r="AQ79" i="1"/>
  <c r="AD430" i="3"/>
  <c r="AF429" i="3"/>
  <c r="AK428" i="3"/>
  <c r="AH429" i="3"/>
  <c r="AG429" i="3"/>
  <c r="AJ429" i="3"/>
  <c r="AI429" i="3"/>
  <c r="AL429" i="3"/>
  <c r="AK429" i="3"/>
  <c r="Y80" i="1"/>
  <c r="Z80" i="1"/>
  <c r="AF80" i="1" l="1"/>
  <c r="AL80" i="1" s="1"/>
  <c r="AE80" i="1"/>
  <c r="AK80" i="1" s="1"/>
  <c r="AM429" i="3"/>
  <c r="AM428" i="3"/>
  <c r="AR79" i="1"/>
  <c r="AS79" i="1"/>
  <c r="AT79" i="1"/>
  <c r="AU79" i="1"/>
  <c r="AV79" i="1"/>
  <c r="AD431" i="3"/>
  <c r="AW79" i="1"/>
  <c r="AG430" i="3"/>
  <c r="AO429" i="3"/>
  <c r="AH430" i="3"/>
  <c r="AF430" i="3"/>
  <c r="AO430" i="3"/>
  <c r="AI430" i="3"/>
  <c r="AK430" i="3"/>
  <c r="AJ430" i="3"/>
  <c r="AA80" i="1"/>
  <c r="AG80" i="1" l="1"/>
  <c r="AM80" i="1" s="1"/>
  <c r="AD432" i="3"/>
  <c r="BA80" i="1"/>
  <c r="AI431" i="3"/>
  <c r="AL430" i="3"/>
  <c r="AJ431" i="3"/>
  <c r="AG431" i="3"/>
  <c r="AF431" i="3"/>
  <c r="AH431" i="3"/>
  <c r="AM430" i="3" l="1"/>
  <c r="AD433" i="3"/>
  <c r="AJ432" i="3"/>
  <c r="AL431" i="3"/>
  <c r="AG432" i="3"/>
  <c r="AO431" i="3"/>
  <c r="AI432" i="3"/>
  <c r="AF432" i="3"/>
  <c r="AK432" i="3"/>
  <c r="AH432" i="3"/>
  <c r="AK431" i="3"/>
  <c r="AO432" i="3"/>
  <c r="AC80" i="1"/>
  <c r="AB80" i="1"/>
  <c r="AH80" i="1" l="1"/>
  <c r="AN80" i="1" s="1"/>
  <c r="AI80" i="1"/>
  <c r="AO80" i="1" s="1"/>
  <c r="AM431" i="3"/>
  <c r="AD434" i="3"/>
  <c r="AH433" i="3"/>
  <c r="AG433" i="3"/>
  <c r="AL432" i="3"/>
  <c r="AL433" i="3"/>
  <c r="AF433" i="3"/>
  <c r="AK433" i="3"/>
  <c r="AO433" i="3"/>
  <c r="AI433" i="3"/>
  <c r="AJ433" i="3"/>
  <c r="AD80" i="1"/>
  <c r="AJ80" i="1" l="1"/>
  <c r="AP80" i="1" s="1"/>
  <c r="AM433" i="3"/>
  <c r="AM432" i="3"/>
  <c r="AD435" i="3"/>
  <c r="AQ80" i="1"/>
  <c r="AJ434" i="3"/>
  <c r="AG434" i="3"/>
  <c r="AO434" i="3"/>
  <c r="AH434" i="3"/>
  <c r="AF434" i="3"/>
  <c r="AK434" i="3"/>
  <c r="AL434" i="3"/>
  <c r="AI434" i="3"/>
  <c r="Y81" i="1"/>
  <c r="AE81" i="1" l="1"/>
  <c r="AK81" i="1" s="1"/>
  <c r="AM434" i="3"/>
  <c r="AS80" i="1"/>
  <c r="AR80" i="1"/>
  <c r="AT80" i="1"/>
  <c r="AV80" i="1"/>
  <c r="AU80" i="1"/>
  <c r="AD436" i="3"/>
  <c r="AW80" i="1"/>
  <c r="AJ435" i="3"/>
  <c r="AI435" i="3"/>
  <c r="AH435" i="3"/>
  <c r="AG435" i="3"/>
  <c r="AF435" i="3"/>
  <c r="AK435" i="3"/>
  <c r="AL435" i="3"/>
  <c r="Z81" i="1"/>
  <c r="AF81" i="1" l="1"/>
  <c r="AL81" i="1" s="1"/>
  <c r="AM435" i="3"/>
  <c r="AD437" i="3"/>
  <c r="BA81" i="1"/>
  <c r="AF436" i="3"/>
  <c r="AJ436" i="3"/>
  <c r="AI436" i="3"/>
  <c r="AH436" i="3"/>
  <c r="AG436" i="3"/>
  <c r="AK436" i="3"/>
  <c r="AO435" i="3"/>
  <c r="AA81" i="1"/>
  <c r="AG81" i="1" l="1"/>
  <c r="AM81" i="1" s="1"/>
  <c r="AD438" i="3"/>
  <c r="AI437" i="3"/>
  <c r="AL436" i="3"/>
  <c r="AG437" i="3"/>
  <c r="AJ437" i="3"/>
  <c r="AO436" i="3"/>
  <c r="AH437" i="3"/>
  <c r="AF437" i="3"/>
  <c r="AO437" i="3"/>
  <c r="AM436" i="3" l="1"/>
  <c r="AD439" i="3"/>
  <c r="AJ438" i="3"/>
  <c r="AL438" i="3"/>
  <c r="AF438" i="3"/>
  <c r="AK438" i="3"/>
  <c r="AG438" i="3"/>
  <c r="AK437" i="3"/>
  <c r="AH438" i="3"/>
  <c r="AI438" i="3"/>
  <c r="AL437" i="3"/>
  <c r="AC81" i="1"/>
  <c r="AB81" i="1"/>
  <c r="AH81" i="1" l="1"/>
  <c r="AN81" i="1" s="1"/>
  <c r="AI81" i="1"/>
  <c r="AO81" i="1" s="1"/>
  <c r="AM437" i="3"/>
  <c r="AM438" i="3"/>
  <c r="AD440" i="3"/>
  <c r="AH439" i="3"/>
  <c r="AI439" i="3"/>
  <c r="AG439" i="3"/>
  <c r="AO438" i="3"/>
  <c r="AF439" i="3"/>
  <c r="AJ439" i="3"/>
  <c r="AO439" i="3"/>
  <c r="AK439" i="3"/>
  <c r="AD81" i="1"/>
  <c r="AJ81" i="1" l="1"/>
  <c r="AP81" i="1" s="1"/>
  <c r="AD441" i="3"/>
  <c r="AQ81" i="1"/>
  <c r="AV81" i="1" s="1"/>
  <c r="AL439" i="3"/>
  <c r="AO440" i="3"/>
  <c r="AF440" i="3"/>
  <c r="AJ440" i="3"/>
  <c r="AI440" i="3"/>
  <c r="AL440" i="3"/>
  <c r="AK440" i="3"/>
  <c r="AG440" i="3"/>
  <c r="AH440" i="3"/>
  <c r="Y82" i="1"/>
  <c r="AE82" i="1" l="1"/>
  <c r="AK82" i="1" s="1"/>
  <c r="AM440" i="3"/>
  <c r="AM439" i="3"/>
  <c r="AR81" i="1"/>
  <c r="AS81" i="1"/>
  <c r="AT81" i="1"/>
  <c r="AU81" i="1"/>
  <c r="AD442" i="3"/>
  <c r="AW81" i="1"/>
  <c r="AO441" i="3"/>
  <c r="AI441" i="3"/>
  <c r="AJ441" i="3"/>
  <c r="AH441" i="3"/>
  <c r="AG441" i="3"/>
  <c r="AF441" i="3"/>
  <c r="AL441" i="3"/>
  <c r="AD443" i="3" l="1"/>
  <c r="BA82" i="1"/>
  <c r="AJ442" i="3"/>
  <c r="AH442" i="3"/>
  <c r="AG442" i="3"/>
  <c r="AO442" i="3"/>
  <c r="AF442" i="3"/>
  <c r="AI442" i="3"/>
  <c r="AL442" i="3"/>
  <c r="AK441" i="3"/>
  <c r="Z82" i="1"/>
  <c r="AF82" i="1" l="1"/>
  <c r="AL82" i="1" s="1"/>
  <c r="AM441" i="3"/>
  <c r="AD444" i="3"/>
  <c r="AI443" i="3"/>
  <c r="AH443" i="3"/>
  <c r="AG443" i="3"/>
  <c r="AF443" i="3"/>
  <c r="AO443" i="3"/>
  <c r="AJ443" i="3"/>
  <c r="AK442" i="3"/>
  <c r="AL443" i="3"/>
  <c r="AA82" i="1"/>
  <c r="AG82" i="1" l="1"/>
  <c r="AM82" i="1" s="1"/>
  <c r="AM442" i="3"/>
  <c r="AD445" i="3"/>
  <c r="AF444" i="3"/>
  <c r="AI444" i="3"/>
  <c r="AH444" i="3"/>
  <c r="AO444" i="3"/>
  <c r="AK443" i="3"/>
  <c r="AJ444" i="3"/>
  <c r="AG444" i="3"/>
  <c r="AL444" i="3"/>
  <c r="AB82" i="1"/>
  <c r="AH82" i="1" l="1"/>
  <c r="AN82" i="1" s="1"/>
  <c r="AM443" i="3"/>
  <c r="AD446" i="3"/>
  <c r="AH445" i="3"/>
  <c r="AF445" i="3"/>
  <c r="AI445" i="3"/>
  <c r="AG445" i="3"/>
  <c r="AO445" i="3"/>
  <c r="AK444" i="3"/>
  <c r="AJ445" i="3"/>
  <c r="AL445" i="3"/>
  <c r="AC82" i="1"/>
  <c r="AI82" i="1" l="1"/>
  <c r="AO82" i="1" s="1"/>
  <c r="AM444" i="3"/>
  <c r="AD447" i="3"/>
  <c r="AL446" i="3"/>
  <c r="AI446" i="3"/>
  <c r="AF446" i="3"/>
  <c r="AK445" i="3"/>
  <c r="AO446" i="3"/>
  <c r="AK446" i="3"/>
  <c r="AJ446" i="3"/>
  <c r="AG446" i="3"/>
  <c r="AH446" i="3"/>
  <c r="AD82" i="1"/>
  <c r="Y83" i="1"/>
  <c r="AE83" i="1" l="1"/>
  <c r="AK83" i="1" s="1"/>
  <c r="AJ82" i="1"/>
  <c r="AP82" i="1" s="1"/>
  <c r="AM446" i="3"/>
  <c r="AM445" i="3"/>
  <c r="AD448" i="3"/>
  <c r="AG447" i="3"/>
  <c r="AH447" i="3"/>
  <c r="AJ447" i="3"/>
  <c r="AI447" i="3"/>
  <c r="AK447" i="3"/>
  <c r="AF447" i="3"/>
  <c r="AO447" i="3"/>
  <c r="Z83" i="1"/>
  <c r="AF83" i="1" l="1"/>
  <c r="AL83" i="1" s="1"/>
  <c r="AQ82" i="1"/>
  <c r="AD449" i="3"/>
  <c r="BA83" i="1"/>
  <c r="AI448" i="3"/>
  <c r="AJ448" i="3"/>
  <c r="AL447" i="3"/>
  <c r="AG448" i="3"/>
  <c r="AF448" i="3"/>
  <c r="AH448" i="3"/>
  <c r="AM447" i="3" l="1"/>
  <c r="AD450" i="3"/>
  <c r="AR82" i="1"/>
  <c r="AS82" i="1"/>
  <c r="AT82" i="1"/>
  <c r="AU82" i="1"/>
  <c r="AV82" i="1"/>
  <c r="AW82" i="1"/>
  <c r="AH449" i="3"/>
  <c r="AL448" i="3"/>
  <c r="AJ449" i="3"/>
  <c r="AO449" i="3"/>
  <c r="AO448" i="3"/>
  <c r="AG449" i="3"/>
  <c r="AF449" i="3"/>
  <c r="AL449" i="3"/>
  <c r="AK448" i="3"/>
  <c r="AI449" i="3"/>
  <c r="AK449" i="3"/>
  <c r="AA83" i="1"/>
  <c r="AB83" i="1"/>
  <c r="AH83" i="1" l="1"/>
  <c r="AN83" i="1" s="1"/>
  <c r="AG83" i="1"/>
  <c r="AM83" i="1" s="1"/>
  <c r="AM449" i="3"/>
  <c r="AM448" i="3"/>
  <c r="AD451" i="3"/>
  <c r="AG450" i="3"/>
  <c r="AI450" i="3"/>
  <c r="AF450" i="3"/>
  <c r="AJ450" i="3"/>
  <c r="AH450" i="3"/>
  <c r="AD452" i="3" l="1"/>
  <c r="AH451" i="3"/>
  <c r="AL450" i="3"/>
  <c r="AF451" i="3"/>
  <c r="AO450" i="3"/>
  <c r="AJ451" i="3"/>
  <c r="AI451" i="3"/>
  <c r="AG451" i="3"/>
  <c r="AO451" i="3"/>
  <c r="AK450" i="3"/>
  <c r="AK451" i="3"/>
  <c r="AC83" i="1"/>
  <c r="AD83" i="1"/>
  <c r="AJ83" i="1" l="1"/>
  <c r="AP83" i="1" s="1"/>
  <c r="AI83" i="1"/>
  <c r="AO83" i="1" s="1"/>
  <c r="AM450" i="3"/>
  <c r="AD453" i="3"/>
  <c r="AJ452" i="3"/>
  <c r="AI452" i="3"/>
  <c r="AH452" i="3"/>
  <c r="AL451" i="3"/>
  <c r="AL452" i="3"/>
  <c r="AK452" i="3"/>
  <c r="AF452" i="3"/>
  <c r="AO452" i="3"/>
  <c r="AG452" i="3"/>
  <c r="Y84" i="1"/>
  <c r="AE84" i="1" l="1"/>
  <c r="AK84" i="1" s="1"/>
  <c r="AM452" i="3"/>
  <c r="AM451" i="3"/>
  <c r="AD454" i="3"/>
  <c r="AQ83" i="1"/>
  <c r="AW83" i="1" s="1"/>
  <c r="AF453" i="3"/>
  <c r="AO453" i="3"/>
  <c r="AK453" i="3"/>
  <c r="AJ453" i="3"/>
  <c r="AI453" i="3"/>
  <c r="AG453" i="3"/>
  <c r="AH453" i="3"/>
  <c r="Z84" i="1"/>
  <c r="AF84" i="1" l="1"/>
  <c r="AL84" i="1" s="1"/>
  <c r="AD455" i="3"/>
  <c r="AR83" i="1"/>
  <c r="AS83" i="1"/>
  <c r="AT83" i="1"/>
  <c r="AU83" i="1"/>
  <c r="AV83" i="1"/>
  <c r="BA84" i="1"/>
  <c r="AH454" i="3"/>
  <c r="AF454" i="3"/>
  <c r="AJ454" i="3"/>
  <c r="AL453" i="3"/>
  <c r="AO454" i="3"/>
  <c r="AG454" i="3"/>
  <c r="AI454" i="3"/>
  <c r="AL454" i="3"/>
  <c r="AM453" i="3" l="1"/>
  <c r="AD456" i="3"/>
  <c r="AI455" i="3"/>
  <c r="AH455" i="3"/>
  <c r="AG455" i="3"/>
  <c r="AF455" i="3"/>
  <c r="AK454" i="3"/>
  <c r="AJ455" i="3"/>
  <c r="AO455" i="3"/>
  <c r="AL455" i="3"/>
  <c r="AA84" i="1"/>
  <c r="AG84" i="1" l="1"/>
  <c r="AM84" i="1" s="1"/>
  <c r="AM454" i="3"/>
  <c r="AD457" i="3"/>
  <c r="AF456" i="3"/>
  <c r="AJ456" i="3"/>
  <c r="AG456" i="3"/>
  <c r="AH456" i="3"/>
  <c r="AK455" i="3"/>
  <c r="AI456" i="3"/>
  <c r="AL456" i="3"/>
  <c r="AB84" i="1"/>
  <c r="AH84" i="1" l="1"/>
  <c r="AN84" i="1" s="1"/>
  <c r="AM455" i="3"/>
  <c r="AD458" i="3"/>
  <c r="AH457" i="3"/>
  <c r="AK456" i="3"/>
  <c r="AG457" i="3"/>
  <c r="AJ457" i="3"/>
  <c r="AL457" i="3"/>
  <c r="AO457" i="3"/>
  <c r="AO456" i="3"/>
  <c r="AF457" i="3"/>
  <c r="AI457" i="3"/>
  <c r="AK457" i="3"/>
  <c r="AC84" i="1"/>
  <c r="AD84" i="1"/>
  <c r="AJ84" i="1" l="1"/>
  <c r="AP84" i="1" s="1"/>
  <c r="AI84" i="1"/>
  <c r="AO84" i="1" s="1"/>
  <c r="AM457" i="3"/>
  <c r="AM456" i="3"/>
  <c r="AD459" i="3"/>
  <c r="AJ458" i="3"/>
  <c r="AI458" i="3"/>
  <c r="AL458" i="3"/>
  <c r="AG458" i="3"/>
  <c r="AH458" i="3"/>
  <c r="AK458" i="3"/>
  <c r="AF458" i="3"/>
  <c r="Y85" i="1"/>
  <c r="AE85" i="1" l="1"/>
  <c r="AK85" i="1" s="1"/>
  <c r="AM458" i="3"/>
  <c r="AD460" i="3"/>
  <c r="AQ84" i="1"/>
  <c r="AV84" i="1" s="1"/>
  <c r="AF459" i="3"/>
  <c r="AH459" i="3"/>
  <c r="AI459" i="3"/>
  <c r="AO459" i="3"/>
  <c r="AJ459" i="3"/>
  <c r="AO458" i="3"/>
  <c r="AL459" i="3"/>
  <c r="AG459" i="3"/>
  <c r="AW84" i="1" l="1"/>
  <c r="AD461" i="3"/>
  <c r="AR84" i="1"/>
  <c r="AS84" i="1"/>
  <c r="AT84" i="1"/>
  <c r="AU84" i="1"/>
  <c r="BA85" i="1"/>
  <c r="AJ460" i="3"/>
  <c r="AF460" i="3"/>
  <c r="AI460" i="3"/>
  <c r="AL460" i="3"/>
  <c r="AO460" i="3"/>
  <c r="AG460" i="3"/>
  <c r="AK459" i="3"/>
  <c r="AH460" i="3"/>
  <c r="Z85" i="1"/>
  <c r="AF85" i="1" l="1"/>
  <c r="AL85" i="1" s="1"/>
  <c r="AM459" i="3"/>
  <c r="AD462" i="3"/>
  <c r="AJ461" i="3"/>
  <c r="AI461" i="3"/>
  <c r="AO461" i="3"/>
  <c r="AF461" i="3"/>
  <c r="AK461" i="3"/>
  <c r="AK460" i="3"/>
  <c r="AG461" i="3"/>
  <c r="AH461" i="3"/>
  <c r="AB85" i="1"/>
  <c r="AA85" i="1"/>
  <c r="AG85" i="1" l="1"/>
  <c r="AM85" i="1" s="1"/>
  <c r="AH85" i="1"/>
  <c r="AN85" i="1" s="1"/>
  <c r="AM460" i="3"/>
  <c r="AD463" i="3"/>
  <c r="AJ462" i="3"/>
  <c r="AH462" i="3"/>
  <c r="AL461" i="3"/>
  <c r="AG462" i="3"/>
  <c r="AI462" i="3"/>
  <c r="AF462" i="3"/>
  <c r="AK462" i="3"/>
  <c r="AC85" i="1"/>
  <c r="AI85" i="1" l="1"/>
  <c r="AO85" i="1" s="1"/>
  <c r="AM461" i="3"/>
  <c r="AD464" i="3"/>
  <c r="AI463" i="3"/>
  <c r="AL462" i="3"/>
  <c r="AO462" i="3"/>
  <c r="AF463" i="3"/>
  <c r="AG463" i="3"/>
  <c r="AH463" i="3"/>
  <c r="AJ463" i="3"/>
  <c r="AM462" i="3" l="1"/>
  <c r="AD465" i="3"/>
  <c r="AK463" i="3"/>
  <c r="AI464" i="3"/>
  <c r="AH464" i="3"/>
  <c r="AJ464" i="3"/>
  <c r="AL463" i="3"/>
  <c r="AG464" i="3"/>
  <c r="AF464" i="3"/>
  <c r="AO463" i="3"/>
  <c r="AD85" i="1"/>
  <c r="AJ85" i="1" l="1"/>
  <c r="AP85" i="1" s="1"/>
  <c r="AM463" i="3"/>
  <c r="AD466" i="3"/>
  <c r="AG465" i="3"/>
  <c r="AL464" i="3"/>
  <c r="AL465" i="3"/>
  <c r="AO464" i="3"/>
  <c r="AJ465" i="3"/>
  <c r="AO465" i="3"/>
  <c r="AH465" i="3"/>
  <c r="AK464" i="3"/>
  <c r="AI465" i="3"/>
  <c r="AF465" i="3"/>
  <c r="AK465" i="3"/>
  <c r="Y86" i="1"/>
  <c r="Z86" i="1"/>
  <c r="AF86" i="1" l="1"/>
  <c r="AL86" i="1" s="1"/>
  <c r="AE86" i="1"/>
  <c r="AK86" i="1" s="1"/>
  <c r="AM465" i="3"/>
  <c r="AM464" i="3"/>
  <c r="AD467" i="3"/>
  <c r="AQ85" i="1"/>
  <c r="AF466" i="3"/>
  <c r="AO466" i="3"/>
  <c r="AK466" i="3"/>
  <c r="AJ466" i="3"/>
  <c r="AI466" i="3"/>
  <c r="AG466" i="3"/>
  <c r="AH466" i="3"/>
  <c r="AL466" i="3"/>
  <c r="AA86" i="1"/>
  <c r="AG86" i="1" l="1"/>
  <c r="AM86" i="1" s="1"/>
  <c r="AM466" i="3"/>
  <c r="BA86" i="1"/>
  <c r="AR85" i="1"/>
  <c r="AS85" i="1"/>
  <c r="AT85" i="1"/>
  <c r="AU85" i="1"/>
  <c r="AV85" i="1"/>
  <c r="AW85" i="1"/>
  <c r="AD468" i="3"/>
  <c r="AF467" i="3"/>
  <c r="AI467" i="3"/>
  <c r="AJ467" i="3"/>
  <c r="AH467" i="3"/>
  <c r="AG467" i="3"/>
  <c r="AD469" i="3" l="1"/>
  <c r="AF468" i="3"/>
  <c r="AJ468" i="3"/>
  <c r="AK468" i="3"/>
  <c r="AH468" i="3"/>
  <c r="AG468" i="3"/>
  <c r="AO467" i="3"/>
  <c r="AI468" i="3"/>
  <c r="AK467" i="3"/>
  <c r="AL467" i="3"/>
  <c r="AO468" i="3"/>
  <c r="AL468" i="3"/>
  <c r="AC86" i="1"/>
  <c r="AB86" i="1"/>
  <c r="AH86" i="1" l="1"/>
  <c r="AN86" i="1" s="1"/>
  <c r="AI86" i="1"/>
  <c r="AO86" i="1" s="1"/>
  <c r="AM467" i="3"/>
  <c r="AM468" i="3"/>
  <c r="AD470" i="3"/>
  <c r="AG469" i="3"/>
  <c r="AI469" i="3"/>
  <c r="AH469" i="3"/>
  <c r="AK469" i="3"/>
  <c r="AF469" i="3"/>
  <c r="AL469" i="3"/>
  <c r="AO469" i="3"/>
  <c r="AJ469" i="3"/>
  <c r="AD86" i="1"/>
  <c r="AJ86" i="1" l="1"/>
  <c r="AP86" i="1" s="1"/>
  <c r="AM469" i="3"/>
  <c r="AD471" i="3"/>
  <c r="AQ86" i="1"/>
  <c r="AV86" i="1" s="1"/>
  <c r="AJ470" i="3"/>
  <c r="AG470" i="3"/>
  <c r="AH470" i="3"/>
  <c r="AI470" i="3"/>
  <c r="AF470" i="3"/>
  <c r="AD472" i="3" l="1"/>
  <c r="AS86" i="1"/>
  <c r="AR86" i="1"/>
  <c r="AT86" i="1"/>
  <c r="AU86" i="1"/>
  <c r="AW86" i="1"/>
  <c r="AF471" i="3"/>
  <c r="AL470" i="3"/>
  <c r="AK471" i="3"/>
  <c r="AO470" i="3"/>
  <c r="AJ471" i="3"/>
  <c r="AH471" i="3"/>
  <c r="AK470" i="3"/>
  <c r="AL471" i="3"/>
  <c r="AI471" i="3"/>
  <c r="AO471" i="3"/>
  <c r="AG471" i="3"/>
  <c r="Z87" i="1"/>
  <c r="Y87" i="1"/>
  <c r="AE87" i="1" l="1"/>
  <c r="AK87" i="1" s="1"/>
  <c r="AF87" i="1"/>
  <c r="AL87" i="1" s="1"/>
  <c r="AM470" i="3"/>
  <c r="AM471" i="3"/>
  <c r="AD473" i="3"/>
  <c r="AG472" i="3"/>
  <c r="AI472" i="3"/>
  <c r="AH472" i="3"/>
  <c r="AK472" i="3"/>
  <c r="AL472" i="3"/>
  <c r="AJ472" i="3"/>
  <c r="AO472" i="3"/>
  <c r="AF472" i="3"/>
  <c r="AA87" i="1"/>
  <c r="AG87" i="1" l="1"/>
  <c r="AM87" i="1" s="1"/>
  <c r="AM472" i="3"/>
  <c r="AD474" i="3"/>
  <c r="BA87" i="1"/>
  <c r="AJ473" i="3"/>
  <c r="AG473" i="3"/>
  <c r="AH473" i="3"/>
  <c r="AF473" i="3"/>
  <c r="AI473" i="3"/>
  <c r="AO473" i="3"/>
  <c r="AD475" i="3" l="1"/>
  <c r="AF474" i="3"/>
  <c r="AJ474" i="3"/>
  <c r="AO474" i="3"/>
  <c r="AK474" i="3"/>
  <c r="AH474" i="3"/>
  <c r="AL473" i="3"/>
  <c r="AG474" i="3"/>
  <c r="AL474" i="3"/>
  <c r="AI474" i="3"/>
  <c r="AK473" i="3"/>
  <c r="AC87" i="1"/>
  <c r="AB87" i="1"/>
  <c r="AH87" i="1" l="1"/>
  <c r="AN87" i="1" s="1"/>
  <c r="AI87" i="1"/>
  <c r="AO87" i="1" s="1"/>
  <c r="AM473" i="3"/>
  <c r="AM474" i="3"/>
  <c r="AD476" i="3"/>
  <c r="AF475" i="3"/>
  <c r="AI475" i="3"/>
  <c r="AO475" i="3"/>
  <c r="AK475" i="3"/>
  <c r="AL475" i="3"/>
  <c r="AH475" i="3"/>
  <c r="AJ475" i="3"/>
  <c r="AG475" i="3"/>
  <c r="AD87" i="1"/>
  <c r="AJ87" i="1" l="1"/>
  <c r="AP87" i="1" s="1"/>
  <c r="AM475" i="3"/>
  <c r="AD477" i="3"/>
  <c r="AQ87" i="1"/>
  <c r="AV87" i="1" s="1"/>
  <c r="AJ476" i="3"/>
  <c r="AG476" i="3"/>
  <c r="AO476" i="3"/>
  <c r="AI476" i="3"/>
  <c r="AL476" i="3"/>
  <c r="AH476" i="3"/>
  <c r="AF476" i="3"/>
  <c r="AD478" i="3" l="1"/>
  <c r="AS87" i="1"/>
  <c r="AR87" i="1"/>
  <c r="AT87" i="1"/>
  <c r="AU87" i="1"/>
  <c r="AW87" i="1"/>
  <c r="AF477" i="3"/>
  <c r="AJ477" i="3"/>
  <c r="AK476" i="3"/>
  <c r="AO477" i="3"/>
  <c r="AK477" i="3"/>
  <c r="AH477" i="3"/>
  <c r="AG477" i="3"/>
  <c r="AL477" i="3"/>
  <c r="AI477" i="3"/>
  <c r="Y88" i="1"/>
  <c r="Z88" i="1"/>
  <c r="AF88" i="1" l="1"/>
  <c r="AL88" i="1" s="1"/>
  <c r="AE88" i="1"/>
  <c r="AK88" i="1" s="1"/>
  <c r="AM477" i="3"/>
  <c r="AM476" i="3"/>
  <c r="AD479" i="3"/>
  <c r="AG478" i="3"/>
  <c r="AO478" i="3"/>
  <c r="AH478" i="3"/>
  <c r="AK478" i="3"/>
  <c r="AF478" i="3"/>
  <c r="AL478" i="3"/>
  <c r="AI478" i="3"/>
  <c r="AJ478" i="3"/>
  <c r="AA88" i="1"/>
  <c r="AG88" i="1" l="1"/>
  <c r="AM88" i="1" s="1"/>
  <c r="AM478" i="3"/>
  <c r="BA88" i="1"/>
  <c r="AD480" i="3"/>
  <c r="AF479" i="3"/>
  <c r="AI479" i="3"/>
  <c r="AJ479" i="3"/>
  <c r="AG479" i="3"/>
  <c r="AK479" i="3"/>
  <c r="AO479" i="3"/>
  <c r="AH479" i="3"/>
  <c r="AB88" i="1"/>
  <c r="AH88" i="1" l="1"/>
  <c r="AN88" i="1" s="1"/>
  <c r="AD481" i="3"/>
  <c r="AG480" i="3"/>
  <c r="AI480" i="3"/>
  <c r="AO480" i="3"/>
  <c r="AJ480" i="3"/>
  <c r="AH480" i="3"/>
  <c r="AL479" i="3"/>
  <c r="AK480" i="3"/>
  <c r="AF480" i="3"/>
  <c r="AL480" i="3"/>
  <c r="AC88" i="1"/>
  <c r="AI88" i="1" l="1"/>
  <c r="AO88" i="1" s="1"/>
  <c r="AM480" i="3"/>
  <c r="AM479" i="3"/>
  <c r="AD482" i="3"/>
  <c r="AI481" i="3"/>
  <c r="AJ481" i="3"/>
  <c r="AF481" i="3"/>
  <c r="AH481" i="3"/>
  <c r="AG481" i="3"/>
  <c r="AL481" i="3"/>
  <c r="AD483" i="3" l="1"/>
  <c r="AG482" i="3"/>
  <c r="AI482" i="3"/>
  <c r="AF482" i="3"/>
  <c r="AK481" i="3"/>
  <c r="AJ482" i="3"/>
  <c r="AO481" i="3"/>
  <c r="AO482" i="3"/>
  <c r="AH482" i="3"/>
  <c r="AK482" i="3"/>
  <c r="AD88" i="1"/>
  <c r="Y89" i="1"/>
  <c r="AE89" i="1" l="1"/>
  <c r="AK89" i="1" s="1"/>
  <c r="AJ88" i="1"/>
  <c r="AP88" i="1" s="1"/>
  <c r="AM481" i="3"/>
  <c r="AD484" i="3"/>
  <c r="AH483" i="3"/>
  <c r="AG483" i="3"/>
  <c r="AI483" i="3"/>
  <c r="AL482" i="3"/>
  <c r="AF483" i="3"/>
  <c r="AJ483" i="3"/>
  <c r="AM482" i="3" l="1"/>
  <c r="AD485" i="3"/>
  <c r="AQ88" i="1"/>
  <c r="AW88" i="1" s="1"/>
  <c r="BA89" i="1"/>
  <c r="AH484" i="3"/>
  <c r="AJ484" i="3"/>
  <c r="AG484" i="3"/>
  <c r="AO483" i="3"/>
  <c r="AF484" i="3"/>
  <c r="AI484" i="3"/>
  <c r="AL483" i="3"/>
  <c r="AO484" i="3"/>
  <c r="AK483" i="3"/>
  <c r="Z89" i="1"/>
  <c r="AF89" i="1" l="1"/>
  <c r="AL89" i="1" s="1"/>
  <c r="AM483" i="3"/>
  <c r="AD486" i="3"/>
  <c r="AS88" i="1"/>
  <c r="AR88" i="1"/>
  <c r="AT88" i="1"/>
  <c r="AU88" i="1"/>
  <c r="AV88" i="1"/>
  <c r="AJ485" i="3"/>
  <c r="AK484" i="3"/>
  <c r="AH485" i="3"/>
  <c r="AL484" i="3"/>
  <c r="AG485" i="3"/>
  <c r="AL485" i="3"/>
  <c r="AO485" i="3"/>
  <c r="AF485" i="3"/>
  <c r="AI485" i="3"/>
  <c r="AK485" i="3"/>
  <c r="AA89" i="1"/>
  <c r="AB89" i="1"/>
  <c r="AH89" i="1" l="1"/>
  <c r="AN89" i="1" s="1"/>
  <c r="AG89" i="1"/>
  <c r="AM89" i="1" s="1"/>
  <c r="AM485" i="3"/>
  <c r="AM484" i="3"/>
  <c r="AD487" i="3"/>
  <c r="AH486" i="3"/>
  <c r="AG486" i="3"/>
  <c r="AF486" i="3"/>
  <c r="AJ486" i="3"/>
  <c r="AI486" i="3"/>
  <c r="AD488" i="3" l="1"/>
  <c r="AF487" i="3"/>
  <c r="AO486" i="3"/>
  <c r="AJ487" i="3"/>
  <c r="AG487" i="3"/>
  <c r="AI487" i="3"/>
  <c r="AL486" i="3"/>
  <c r="AO487" i="3"/>
  <c r="AH487" i="3"/>
  <c r="AK486" i="3"/>
  <c r="AC89" i="1"/>
  <c r="AI89" i="1" l="1"/>
  <c r="AO89" i="1" s="1"/>
  <c r="AM486" i="3"/>
  <c r="AD489" i="3"/>
  <c r="AJ488" i="3"/>
  <c r="AK487" i="3"/>
  <c r="AH488" i="3"/>
  <c r="AF488" i="3"/>
  <c r="AI488" i="3"/>
  <c r="AK488" i="3"/>
  <c r="AG488" i="3"/>
  <c r="AL487" i="3"/>
  <c r="AD89" i="1"/>
  <c r="Y90" i="1"/>
  <c r="AE90" i="1" l="1"/>
  <c r="AK90" i="1" s="1"/>
  <c r="AJ89" i="1"/>
  <c r="AP89" i="1" s="1"/>
  <c r="AM487" i="3"/>
  <c r="AD490" i="3"/>
  <c r="AQ89" i="1"/>
  <c r="AJ489" i="3"/>
  <c r="AH489" i="3"/>
  <c r="AL488" i="3"/>
  <c r="AO488" i="3"/>
  <c r="AG489" i="3"/>
  <c r="AF489" i="3"/>
  <c r="AI489" i="3"/>
  <c r="AK489" i="3"/>
  <c r="AL489" i="3"/>
  <c r="Z90" i="1"/>
  <c r="AF90" i="1" l="1"/>
  <c r="AL90" i="1" s="1"/>
  <c r="AM489" i="3"/>
  <c r="AM488" i="3"/>
  <c r="AR89" i="1"/>
  <c r="AS89" i="1"/>
  <c r="AU89" i="1"/>
  <c r="AT89" i="1"/>
  <c r="AD491" i="3"/>
  <c r="AV89" i="1"/>
  <c r="AW89" i="1"/>
  <c r="BA90" i="1"/>
  <c r="AH490" i="3"/>
  <c r="AO489" i="3"/>
  <c r="AJ490" i="3"/>
  <c r="AF490" i="3"/>
  <c r="AG490" i="3"/>
  <c r="AI490" i="3"/>
  <c r="AO490" i="3"/>
  <c r="AD492" i="3" l="1"/>
  <c r="AG491" i="3"/>
  <c r="AI491" i="3"/>
  <c r="AH491" i="3"/>
  <c r="AF491" i="3"/>
  <c r="AK491" i="3"/>
  <c r="AJ491" i="3"/>
  <c r="AL490" i="3"/>
  <c r="AO491" i="3"/>
  <c r="AK490" i="3"/>
  <c r="AB90" i="1"/>
  <c r="AA90" i="1"/>
  <c r="AG90" i="1" l="1"/>
  <c r="AM90" i="1" s="1"/>
  <c r="AH90" i="1"/>
  <c r="AN90" i="1" s="1"/>
  <c r="AM490" i="3"/>
  <c r="AD493" i="3"/>
  <c r="AH492" i="3"/>
  <c r="AL491" i="3"/>
  <c r="AF492" i="3"/>
  <c r="AI492" i="3"/>
  <c r="AG492" i="3"/>
  <c r="AJ492" i="3"/>
  <c r="AM491" i="3" l="1"/>
  <c r="AD494" i="3"/>
  <c r="AH493" i="3"/>
  <c r="AK492" i="3"/>
  <c r="AO492" i="3"/>
  <c r="AJ493" i="3"/>
  <c r="AG493" i="3"/>
  <c r="AF493" i="3"/>
  <c r="AL492" i="3"/>
  <c r="AO493" i="3"/>
  <c r="AI493" i="3"/>
  <c r="AC90" i="1"/>
  <c r="AI90" i="1" l="1"/>
  <c r="AO90" i="1" s="1"/>
  <c r="AM492" i="3"/>
  <c r="AD495" i="3"/>
  <c r="AJ494" i="3"/>
  <c r="AK493" i="3"/>
  <c r="AH494" i="3"/>
  <c r="AG494" i="3"/>
  <c r="AL494" i="3"/>
  <c r="AF494" i="3"/>
  <c r="AI494" i="3"/>
  <c r="AL493" i="3"/>
  <c r="AO494" i="3"/>
  <c r="AK494" i="3"/>
  <c r="AD90" i="1"/>
  <c r="Y91" i="1"/>
  <c r="AE91" i="1" l="1"/>
  <c r="AK91" i="1" s="1"/>
  <c r="AJ90" i="1"/>
  <c r="AP90" i="1" s="1"/>
  <c r="AM494" i="3"/>
  <c r="AM493" i="3"/>
  <c r="AD496" i="3"/>
  <c r="AQ90" i="1"/>
  <c r="AH495" i="3"/>
  <c r="AG495" i="3"/>
  <c r="AI495" i="3"/>
  <c r="AJ495" i="3"/>
  <c r="AF495" i="3"/>
  <c r="AL495" i="3"/>
  <c r="AD497" i="3" l="1"/>
  <c r="AR90" i="1"/>
  <c r="AS90" i="1"/>
  <c r="AU90" i="1"/>
  <c r="AT90" i="1"/>
  <c r="AV90" i="1"/>
  <c r="AW90" i="1"/>
  <c r="BA91" i="1"/>
  <c r="AF496" i="3"/>
  <c r="AJ496" i="3"/>
  <c r="AG496" i="3"/>
  <c r="AO496" i="3"/>
  <c r="AO495" i="3"/>
  <c r="AI496" i="3"/>
  <c r="AH496" i="3"/>
  <c r="AK495" i="3"/>
  <c r="Z91" i="1"/>
  <c r="AF91" i="1" l="1"/>
  <c r="AL91" i="1" s="1"/>
  <c r="AM495" i="3"/>
  <c r="AD498" i="3"/>
  <c r="AJ497" i="3"/>
  <c r="AK496" i="3"/>
  <c r="AG497" i="3"/>
  <c r="AF497" i="3"/>
  <c r="AK497" i="3"/>
  <c r="AI497" i="3"/>
  <c r="AL496" i="3"/>
  <c r="AH497" i="3"/>
  <c r="AA91" i="1"/>
  <c r="AB91" i="1"/>
  <c r="AH91" i="1" l="1"/>
  <c r="AN91" i="1" s="1"/>
  <c r="AG91" i="1"/>
  <c r="AM91" i="1" s="1"/>
  <c r="AM496" i="3"/>
  <c r="AD499" i="3"/>
  <c r="AJ498" i="3"/>
  <c r="AH498" i="3"/>
  <c r="AG498" i="3"/>
  <c r="AL497" i="3"/>
  <c r="AI498" i="3"/>
  <c r="AK498" i="3"/>
  <c r="AO497" i="3"/>
  <c r="AF498" i="3"/>
  <c r="AL498" i="3"/>
  <c r="AC91" i="1"/>
  <c r="AI91" i="1" l="1"/>
  <c r="AO91" i="1" s="1"/>
  <c r="AM498" i="3"/>
  <c r="AM497" i="3"/>
  <c r="AD500" i="3"/>
  <c r="AI499" i="3"/>
  <c r="AO498" i="3"/>
  <c r="AH499" i="3"/>
  <c r="AJ499" i="3"/>
  <c r="AF499" i="3"/>
  <c r="AG499" i="3"/>
  <c r="AO499" i="3"/>
  <c r="AD501" i="3" l="1"/>
  <c r="AL499" i="3"/>
  <c r="AG500" i="3"/>
  <c r="AH500" i="3"/>
  <c r="AF500" i="3"/>
  <c r="AK499" i="3"/>
  <c r="AI500" i="3"/>
  <c r="AK500" i="3"/>
  <c r="AJ500" i="3"/>
  <c r="AD91" i="1"/>
  <c r="Y92" i="1"/>
  <c r="AE92" i="1" l="1"/>
  <c r="AK92" i="1" s="1"/>
  <c r="AJ91" i="1"/>
  <c r="AP91" i="1" s="1"/>
  <c r="AM499" i="3"/>
  <c r="AD502" i="3"/>
  <c r="AH501" i="3"/>
  <c r="AL500" i="3"/>
  <c r="AG501" i="3"/>
  <c r="AO500" i="3"/>
  <c r="AF501" i="3"/>
  <c r="AI501" i="3"/>
  <c r="AJ501" i="3"/>
  <c r="AM500" i="3" l="1"/>
  <c r="AD503" i="3"/>
  <c r="AQ91" i="1"/>
  <c r="AW91" i="1" s="1"/>
  <c r="BA92" i="1"/>
  <c r="AH502" i="3"/>
  <c r="AK501" i="3"/>
  <c r="AJ502" i="3"/>
  <c r="AG502" i="3"/>
  <c r="AF502" i="3"/>
  <c r="AI502" i="3"/>
  <c r="AL501" i="3"/>
  <c r="AO501" i="3"/>
  <c r="AO502" i="3"/>
  <c r="Z92" i="1"/>
  <c r="AF92" i="1" l="1"/>
  <c r="AL92" i="1" s="1"/>
  <c r="AM501" i="3"/>
  <c r="AD504" i="3"/>
  <c r="AR91" i="1"/>
  <c r="AS91" i="1"/>
  <c r="AT91" i="1"/>
  <c r="AU91" i="1"/>
  <c r="AV91" i="1"/>
  <c r="AJ503" i="3"/>
  <c r="AK502" i="3"/>
  <c r="AH503" i="3"/>
  <c r="AG503" i="3"/>
  <c r="AL503" i="3"/>
  <c r="AI503" i="3"/>
  <c r="AK503" i="3"/>
  <c r="AO503" i="3"/>
  <c r="AF503" i="3"/>
  <c r="AL502" i="3"/>
  <c r="AA92" i="1"/>
  <c r="AB92" i="1"/>
  <c r="AH92" i="1" l="1"/>
  <c r="AN92" i="1" s="1"/>
  <c r="AG92" i="1"/>
  <c r="AM92" i="1" s="1"/>
  <c r="AM503" i="3"/>
  <c r="AM502" i="3"/>
  <c r="AD505" i="3"/>
  <c r="AH504" i="3"/>
  <c r="AF504" i="3"/>
  <c r="AG504" i="3"/>
  <c r="AI504" i="3"/>
  <c r="AJ504" i="3"/>
  <c r="AD506" i="3" l="1"/>
  <c r="AF505" i="3"/>
  <c r="AO504" i="3"/>
  <c r="AJ505" i="3"/>
  <c r="AG505" i="3"/>
  <c r="AI505" i="3"/>
  <c r="AL504" i="3"/>
  <c r="AH505" i="3"/>
  <c r="AK504" i="3"/>
  <c r="AO505" i="3"/>
  <c r="AC92" i="1"/>
  <c r="AI92" i="1" l="1"/>
  <c r="AO92" i="1" s="1"/>
  <c r="AM504" i="3"/>
  <c r="AD507" i="3"/>
  <c r="AJ506" i="3"/>
  <c r="AK505" i="3"/>
  <c r="AG506" i="3"/>
  <c r="AH506" i="3"/>
  <c r="AI506" i="3"/>
  <c r="AK506" i="3"/>
  <c r="AF506" i="3"/>
  <c r="AL505" i="3"/>
  <c r="AL506" i="3"/>
  <c r="AD92" i="1"/>
  <c r="Y93" i="1"/>
  <c r="AE93" i="1" l="1"/>
  <c r="AK93" i="1" s="1"/>
  <c r="AJ92" i="1"/>
  <c r="AP92" i="1" s="1"/>
  <c r="AM506" i="3"/>
  <c r="AM505" i="3"/>
  <c r="AD508" i="3"/>
  <c r="AQ92" i="1"/>
  <c r="AJ507" i="3"/>
  <c r="AO506" i="3"/>
  <c r="AI507" i="3"/>
  <c r="AH507" i="3"/>
  <c r="AG507" i="3"/>
  <c r="AF507" i="3"/>
  <c r="AK507" i="3"/>
  <c r="Z93" i="1"/>
  <c r="AF93" i="1" l="1"/>
  <c r="AL93" i="1" s="1"/>
  <c r="AD509" i="3"/>
  <c r="AR92" i="1"/>
  <c r="AS92" i="1"/>
  <c r="AU92" i="1"/>
  <c r="AT92" i="1"/>
  <c r="AV92" i="1"/>
  <c r="AW92" i="1"/>
  <c r="BA93" i="1"/>
  <c r="AO507" i="3"/>
  <c r="AJ508" i="3"/>
  <c r="AL507" i="3"/>
  <c r="AI508" i="3"/>
  <c r="AH508" i="3"/>
  <c r="AF508" i="3"/>
  <c r="AG508" i="3"/>
  <c r="AM507" i="3" l="1"/>
  <c r="AD510" i="3"/>
  <c r="AO508" i="3"/>
  <c r="AG509" i="3"/>
  <c r="AH509" i="3"/>
  <c r="AF509" i="3"/>
  <c r="AK509" i="3"/>
  <c r="AK508" i="3"/>
  <c r="AI509" i="3"/>
  <c r="AL508" i="3"/>
  <c r="AJ509" i="3"/>
  <c r="AB93" i="1"/>
  <c r="AA93" i="1"/>
  <c r="AG93" i="1" l="1"/>
  <c r="AM93" i="1" s="1"/>
  <c r="AH93" i="1"/>
  <c r="AN93" i="1" s="1"/>
  <c r="AM508" i="3"/>
  <c r="AD511" i="3"/>
  <c r="AH510" i="3"/>
  <c r="AG510" i="3"/>
  <c r="AI510" i="3"/>
  <c r="AL509" i="3"/>
  <c r="AF510" i="3"/>
  <c r="AJ510" i="3"/>
  <c r="AO509" i="3"/>
  <c r="AL510" i="3"/>
  <c r="AM509" i="3" l="1"/>
  <c r="AD512" i="3"/>
  <c r="AO510" i="3"/>
  <c r="AH511" i="3"/>
  <c r="AJ511" i="3"/>
  <c r="AF511" i="3"/>
  <c r="AI511" i="3"/>
  <c r="AK510" i="3"/>
  <c r="AG511" i="3"/>
  <c r="AC93" i="1"/>
  <c r="AI93" i="1" l="1"/>
  <c r="AO93" i="1" s="1"/>
  <c r="AM510" i="3"/>
  <c r="AD513" i="3"/>
  <c r="AJ512" i="3"/>
  <c r="AK511" i="3"/>
  <c r="AH512" i="3"/>
  <c r="AO511" i="3"/>
  <c r="AL512" i="3"/>
  <c r="AI512" i="3"/>
  <c r="AL511" i="3"/>
  <c r="AG512" i="3"/>
  <c r="AF512" i="3"/>
  <c r="AK512" i="3"/>
  <c r="AO512" i="3"/>
  <c r="AD93" i="1"/>
  <c r="Y94" i="1"/>
  <c r="AE94" i="1" l="1"/>
  <c r="AK94" i="1" s="1"/>
  <c r="AJ93" i="1"/>
  <c r="AP93" i="1" s="1"/>
  <c r="AM512" i="3"/>
  <c r="AM511" i="3"/>
  <c r="AD514" i="3"/>
  <c r="AQ93" i="1"/>
  <c r="AH513" i="3"/>
  <c r="AG513" i="3"/>
  <c r="AF513" i="3"/>
  <c r="AJ513" i="3"/>
  <c r="AI513" i="3"/>
  <c r="AD515" i="3" l="1"/>
  <c r="AR93" i="1"/>
  <c r="AS93" i="1"/>
  <c r="AU93" i="1"/>
  <c r="AT93" i="1"/>
  <c r="AV93" i="1"/>
  <c r="AW93" i="1"/>
  <c r="BA94" i="1"/>
  <c r="AF514" i="3"/>
  <c r="AJ514" i="3"/>
  <c r="AG514" i="3"/>
  <c r="AI514" i="3"/>
  <c r="AO514" i="3"/>
  <c r="AK513" i="3"/>
  <c r="AO513" i="3"/>
  <c r="AL513" i="3"/>
  <c r="AH514" i="3"/>
  <c r="AL514" i="3"/>
  <c r="Z94" i="1"/>
  <c r="AF94" i="1" l="1"/>
  <c r="AL94" i="1" s="1"/>
  <c r="AM513" i="3"/>
  <c r="AD516" i="3"/>
  <c r="AJ515" i="3"/>
  <c r="AG515" i="3"/>
  <c r="AI515" i="3"/>
  <c r="AK514" i="3"/>
  <c r="AH515" i="3"/>
  <c r="AF515" i="3"/>
  <c r="AK515" i="3"/>
  <c r="AO515" i="3"/>
  <c r="AA94" i="1"/>
  <c r="AB94" i="1"/>
  <c r="AH94" i="1" l="1"/>
  <c r="AN94" i="1" s="1"/>
  <c r="AG94" i="1"/>
  <c r="AM94" i="1" s="1"/>
  <c r="AM514" i="3"/>
  <c r="AD517" i="3"/>
  <c r="AJ516" i="3"/>
  <c r="AL515" i="3"/>
  <c r="AI516" i="3"/>
  <c r="AH516" i="3"/>
  <c r="AG516" i="3"/>
  <c r="AF516" i="3"/>
  <c r="AK516" i="3"/>
  <c r="AC94" i="1"/>
  <c r="AI94" i="1" l="1"/>
  <c r="AO94" i="1" s="1"/>
  <c r="AM515" i="3"/>
  <c r="AD518" i="3"/>
  <c r="AI517" i="3"/>
  <c r="AL516" i="3"/>
  <c r="AO516" i="3"/>
  <c r="AG517" i="3"/>
  <c r="AH517" i="3"/>
  <c r="AJ517" i="3"/>
  <c r="AF517" i="3"/>
  <c r="AO517" i="3"/>
  <c r="AM516" i="3" l="1"/>
  <c r="AD519" i="3"/>
  <c r="AJ518" i="3"/>
  <c r="AI518" i="3"/>
  <c r="AF518" i="3"/>
  <c r="AL517" i="3"/>
  <c r="AK517" i="3"/>
  <c r="AG518" i="3"/>
  <c r="AH518" i="3"/>
  <c r="AL518" i="3"/>
  <c r="AD94" i="1"/>
  <c r="AJ94" i="1" l="1"/>
  <c r="AP94" i="1" s="1"/>
  <c r="AM517" i="3"/>
  <c r="AD520" i="3"/>
  <c r="AG519" i="3"/>
  <c r="AK518" i="3"/>
  <c r="AF519" i="3"/>
  <c r="AI519" i="3"/>
  <c r="AJ519" i="3"/>
  <c r="AK519" i="3"/>
  <c r="AO518" i="3"/>
  <c r="AO519" i="3"/>
  <c r="AH519" i="3"/>
  <c r="Y95" i="1"/>
  <c r="Z95" i="1"/>
  <c r="AF95" i="1" l="1"/>
  <c r="AL95" i="1" s="1"/>
  <c r="AE95" i="1"/>
  <c r="AK95" i="1" s="1"/>
  <c r="AM518" i="3"/>
  <c r="AD521" i="3"/>
  <c r="AQ94" i="1"/>
  <c r="AF520" i="3"/>
  <c r="AI520" i="3"/>
  <c r="AO520" i="3"/>
  <c r="AH520" i="3"/>
  <c r="AJ520" i="3"/>
  <c r="AL519" i="3"/>
  <c r="AL520" i="3"/>
  <c r="AG520" i="3"/>
  <c r="AK520" i="3"/>
  <c r="AA95" i="1"/>
  <c r="AG95" i="1" l="1"/>
  <c r="AM95" i="1" s="1"/>
  <c r="AM520" i="3"/>
  <c r="AM519" i="3"/>
  <c r="AR94" i="1"/>
  <c r="AS94" i="1"/>
  <c r="AT94" i="1"/>
  <c r="AU94" i="1"/>
  <c r="AV94" i="1"/>
  <c r="AW94" i="1"/>
  <c r="BA95" i="1"/>
  <c r="AD522" i="3"/>
  <c r="AG521" i="3"/>
  <c r="AL521" i="3"/>
  <c r="AO521" i="3"/>
  <c r="AF521" i="3"/>
  <c r="AK521" i="3"/>
  <c r="AJ521" i="3"/>
  <c r="AI521" i="3"/>
  <c r="AH521" i="3"/>
  <c r="AB95" i="1"/>
  <c r="AH95" i="1" l="1"/>
  <c r="AN95" i="1" s="1"/>
  <c r="AM521" i="3"/>
  <c r="AD523" i="3"/>
  <c r="AG522" i="3"/>
  <c r="AI522" i="3"/>
  <c r="AJ522" i="3"/>
  <c r="AH522" i="3"/>
  <c r="AF522" i="3"/>
  <c r="AK522" i="3"/>
  <c r="AO522" i="3"/>
  <c r="AL522" i="3"/>
  <c r="AC95" i="1"/>
  <c r="AI95" i="1" l="1"/>
  <c r="AO95" i="1" s="1"/>
  <c r="AM522" i="3"/>
  <c r="AD524" i="3"/>
  <c r="AH523" i="3"/>
  <c r="AF523" i="3"/>
  <c r="AG523" i="3"/>
  <c r="AI523" i="3"/>
  <c r="AJ523" i="3"/>
  <c r="AL523" i="3"/>
  <c r="AD525" i="3" l="1"/>
  <c r="AG524" i="3"/>
  <c r="AF524" i="3"/>
  <c r="AI524" i="3"/>
  <c r="AK524" i="3"/>
  <c r="AJ524" i="3"/>
  <c r="AO523" i="3"/>
  <c r="AH524" i="3"/>
  <c r="AK523" i="3"/>
  <c r="AO524" i="3"/>
  <c r="Y96" i="1"/>
  <c r="AD95" i="1"/>
  <c r="AJ95" i="1" l="1"/>
  <c r="AP95" i="1" s="1"/>
  <c r="AE96" i="1"/>
  <c r="AK96" i="1" s="1"/>
  <c r="AM523" i="3"/>
  <c r="AD526" i="3"/>
  <c r="AG525" i="3"/>
  <c r="AF525" i="3"/>
  <c r="AI525" i="3"/>
  <c r="AH525" i="3"/>
  <c r="AJ525" i="3"/>
  <c r="AL524" i="3"/>
  <c r="AM524" i="3" l="1"/>
  <c r="AD527" i="3"/>
  <c r="BA96" i="1"/>
  <c r="AQ95" i="1"/>
  <c r="AI526" i="3"/>
  <c r="AG526" i="3"/>
  <c r="AJ526" i="3"/>
  <c r="AF526" i="3"/>
  <c r="AL525" i="3"/>
  <c r="AO525" i="3"/>
  <c r="AH526" i="3"/>
  <c r="AK525" i="3"/>
  <c r="Z96" i="1"/>
  <c r="AF96" i="1" l="1"/>
  <c r="AL96" i="1" s="1"/>
  <c r="AM525" i="3"/>
  <c r="AD528" i="3"/>
  <c r="AS95" i="1"/>
  <c r="AR95" i="1"/>
  <c r="AT95" i="1"/>
  <c r="AU95" i="1"/>
  <c r="AV95" i="1"/>
  <c r="AW95" i="1"/>
  <c r="AF527" i="3"/>
  <c r="AO526" i="3"/>
  <c r="AL526" i="3"/>
  <c r="AG527" i="3"/>
  <c r="AH527" i="3"/>
  <c r="AK526" i="3"/>
  <c r="AJ527" i="3"/>
  <c r="AI527" i="3"/>
  <c r="AO527" i="3"/>
  <c r="AK527" i="3"/>
  <c r="AA96" i="1"/>
  <c r="AB96" i="1"/>
  <c r="AH96" i="1" l="1"/>
  <c r="AN96" i="1" s="1"/>
  <c r="AG96" i="1"/>
  <c r="AM96" i="1" s="1"/>
  <c r="AM526" i="3"/>
  <c r="AD529" i="3"/>
  <c r="AL527" i="3"/>
  <c r="AF528" i="3"/>
  <c r="AG528" i="3"/>
  <c r="AJ528" i="3"/>
  <c r="AI528" i="3"/>
  <c r="AH528" i="3"/>
  <c r="AK528" i="3"/>
  <c r="AC96" i="1"/>
  <c r="AI96" i="1" l="1"/>
  <c r="AO96" i="1" s="1"/>
  <c r="AM527" i="3"/>
  <c r="AD530" i="3"/>
  <c r="AG529" i="3"/>
  <c r="AF529" i="3"/>
  <c r="AL528" i="3"/>
  <c r="AJ529" i="3"/>
  <c r="AO528" i="3"/>
  <c r="AH529" i="3"/>
  <c r="AI529" i="3"/>
  <c r="AM528" i="3" l="1"/>
  <c r="AD531" i="3"/>
  <c r="AJ530" i="3"/>
  <c r="AO530" i="3"/>
  <c r="AL529" i="3"/>
  <c r="AI530" i="3"/>
  <c r="AL530" i="3"/>
  <c r="AK529" i="3"/>
  <c r="AK530" i="3"/>
  <c r="AH530" i="3"/>
  <c r="AO529" i="3"/>
  <c r="AG530" i="3"/>
  <c r="AF530" i="3"/>
  <c r="AD96" i="1"/>
  <c r="Y97" i="1"/>
  <c r="AE97" i="1" l="1"/>
  <c r="AK97" i="1" s="1"/>
  <c r="AJ96" i="1"/>
  <c r="AP96" i="1" s="1"/>
  <c r="AM530" i="3"/>
  <c r="AM529" i="3"/>
  <c r="AD532" i="3"/>
  <c r="AI531" i="3"/>
  <c r="AH531" i="3"/>
  <c r="AF531" i="3"/>
  <c r="AO531" i="3"/>
  <c r="AG531" i="3"/>
  <c r="AK531" i="3"/>
  <c r="AJ531" i="3"/>
  <c r="Z97" i="1"/>
  <c r="AF97" i="1" l="1"/>
  <c r="AL97" i="1" s="1"/>
  <c r="AQ96" i="1"/>
  <c r="BA97" i="1"/>
  <c r="AD533" i="3"/>
  <c r="AH532" i="3"/>
  <c r="AJ532" i="3"/>
  <c r="AL531" i="3"/>
  <c r="AI532" i="3"/>
  <c r="AG532" i="3"/>
  <c r="AF532" i="3"/>
  <c r="AO532" i="3"/>
  <c r="AM531" i="3" l="1"/>
  <c r="AD534" i="3"/>
  <c r="AR96" i="1"/>
  <c r="AS96" i="1"/>
  <c r="AU96" i="1"/>
  <c r="AT96" i="1"/>
  <c r="AV96" i="1"/>
  <c r="AW96" i="1"/>
  <c r="AJ533" i="3"/>
  <c r="AF533" i="3"/>
  <c r="AI533" i="3"/>
  <c r="AH533" i="3"/>
  <c r="AL533" i="3"/>
  <c r="AG533" i="3"/>
  <c r="AL532" i="3"/>
  <c r="AK533" i="3"/>
  <c r="AK532" i="3"/>
  <c r="AO533" i="3"/>
  <c r="AB97" i="1"/>
  <c r="AA97" i="1"/>
  <c r="AG97" i="1" l="1"/>
  <c r="AM97" i="1" s="1"/>
  <c r="AH97" i="1"/>
  <c r="AN97" i="1" s="1"/>
  <c r="AM532" i="3"/>
  <c r="AM533" i="3"/>
  <c r="AD535" i="3"/>
  <c r="AG534" i="3"/>
  <c r="AL534" i="3"/>
  <c r="AF534" i="3"/>
  <c r="AI534" i="3"/>
  <c r="AK534" i="3"/>
  <c r="AJ534" i="3"/>
  <c r="AH534" i="3"/>
  <c r="AO534" i="3"/>
  <c r="AC97" i="1"/>
  <c r="AI97" i="1" l="1"/>
  <c r="AO97" i="1" s="1"/>
  <c r="AM534" i="3"/>
  <c r="AD536" i="3"/>
  <c r="AF535" i="3"/>
  <c r="AK535" i="3"/>
  <c r="AH535" i="3"/>
  <c r="AI535" i="3"/>
  <c r="AG535" i="3"/>
  <c r="AJ535" i="3"/>
  <c r="AD97" i="1"/>
  <c r="AJ97" i="1" l="1"/>
  <c r="AP97" i="1" s="1"/>
  <c r="AD537" i="3"/>
  <c r="AQ97" i="1"/>
  <c r="AV97" i="1" s="1"/>
  <c r="AO535" i="3"/>
  <c r="AL535" i="3"/>
  <c r="AF536" i="3"/>
  <c r="AL536" i="3"/>
  <c r="AH536" i="3"/>
  <c r="AI536" i="3"/>
  <c r="AG536" i="3"/>
  <c r="AJ536" i="3"/>
  <c r="AK536" i="3"/>
  <c r="Y98" i="1"/>
  <c r="AE98" i="1" l="1"/>
  <c r="AK98" i="1" s="1"/>
  <c r="AM536" i="3"/>
  <c r="AM535" i="3"/>
  <c r="AR97" i="1"/>
  <c r="AS97" i="1"/>
  <c r="AU97" i="1"/>
  <c r="AT97" i="1"/>
  <c r="AD538" i="3"/>
  <c r="AW97" i="1"/>
  <c r="AH537" i="3"/>
  <c r="AL537" i="3"/>
  <c r="AG537" i="3"/>
  <c r="AO537" i="3"/>
  <c r="AO536" i="3"/>
  <c r="AI537" i="3"/>
  <c r="AF537" i="3"/>
  <c r="AK537" i="3"/>
  <c r="AJ537" i="3"/>
  <c r="Z98" i="1"/>
  <c r="AF98" i="1" l="1"/>
  <c r="AL98" i="1" s="1"/>
  <c r="AM537" i="3"/>
  <c r="AD539" i="3"/>
  <c r="BA98" i="1"/>
  <c r="AF538" i="3"/>
  <c r="AK538" i="3"/>
  <c r="AJ538" i="3"/>
  <c r="AH538" i="3"/>
  <c r="AI538" i="3"/>
  <c r="AG538" i="3"/>
  <c r="AL538" i="3"/>
  <c r="AA98" i="1"/>
  <c r="AG98" i="1" l="1"/>
  <c r="AM98" i="1" s="1"/>
  <c r="AM538" i="3"/>
  <c r="AD540" i="3"/>
  <c r="AH539" i="3"/>
  <c r="AG539" i="3"/>
  <c r="AI539" i="3"/>
  <c r="AF539" i="3"/>
  <c r="AO539" i="3"/>
  <c r="AJ539" i="3"/>
  <c r="AO538" i="3"/>
  <c r="AD541" i="3" l="1"/>
  <c r="AI540" i="3"/>
  <c r="AF540" i="3"/>
  <c r="AH540" i="3"/>
  <c r="AO540" i="3"/>
  <c r="AG540" i="3"/>
  <c r="AJ540" i="3"/>
  <c r="AK539" i="3"/>
  <c r="AL539" i="3"/>
  <c r="AK540" i="3"/>
  <c r="AB98" i="1"/>
  <c r="AC98" i="1"/>
  <c r="AI98" i="1" l="1"/>
  <c r="AO98" i="1" s="1"/>
  <c r="AH98" i="1"/>
  <c r="AN98" i="1" s="1"/>
  <c r="AM539" i="3"/>
  <c r="AD542" i="3"/>
  <c r="AL540" i="3"/>
  <c r="AK541" i="3"/>
  <c r="AH541" i="3"/>
  <c r="AF541" i="3"/>
  <c r="AO541" i="3"/>
  <c r="AI541" i="3"/>
  <c r="AG541" i="3"/>
  <c r="AJ541" i="3"/>
  <c r="AD98" i="1"/>
  <c r="AJ98" i="1" l="1"/>
  <c r="AP98" i="1" s="1"/>
  <c r="AM540" i="3"/>
  <c r="AD543" i="3"/>
  <c r="AQ98" i="1"/>
  <c r="AL541" i="3"/>
  <c r="AG542" i="3"/>
  <c r="AJ542" i="3"/>
  <c r="AF542" i="3"/>
  <c r="AK542" i="3"/>
  <c r="AL542" i="3"/>
  <c r="AH542" i="3"/>
  <c r="AI542" i="3"/>
  <c r="Y99" i="1"/>
  <c r="AE99" i="1" l="1"/>
  <c r="AK99" i="1" s="1"/>
  <c r="AM542" i="3"/>
  <c r="AM541" i="3"/>
  <c r="AR98" i="1"/>
  <c r="AS98" i="1"/>
  <c r="AT98" i="1"/>
  <c r="AD544" i="3"/>
  <c r="AU98" i="1"/>
  <c r="AV98" i="1"/>
  <c r="AW98" i="1"/>
  <c r="AG543" i="3"/>
  <c r="AF543" i="3"/>
  <c r="AK543" i="3"/>
  <c r="AJ543" i="3"/>
  <c r="AI543" i="3"/>
  <c r="AO543" i="3"/>
  <c r="AO542" i="3"/>
  <c r="AH543" i="3"/>
  <c r="Z99" i="1"/>
  <c r="AF99" i="1" l="1"/>
  <c r="AL99" i="1" s="1"/>
  <c r="AD545" i="3"/>
  <c r="BA99" i="1"/>
  <c r="AF544" i="3"/>
  <c r="AJ544" i="3"/>
  <c r="AI544" i="3"/>
  <c r="AG544" i="3"/>
  <c r="AL543" i="3"/>
  <c r="AH544" i="3"/>
  <c r="AO544" i="3"/>
  <c r="AM543" i="3" l="1"/>
  <c r="AD546" i="3"/>
  <c r="AH545" i="3"/>
  <c r="AI545" i="3"/>
  <c r="AL544" i="3"/>
  <c r="AG545" i="3"/>
  <c r="AK544" i="3"/>
  <c r="AJ545" i="3"/>
  <c r="AF545" i="3"/>
  <c r="AO545" i="3"/>
  <c r="AK545" i="3"/>
  <c r="AA99" i="1"/>
  <c r="AB99" i="1"/>
  <c r="AH99" i="1" l="1"/>
  <c r="AN99" i="1" s="1"/>
  <c r="AG99" i="1"/>
  <c r="AM99" i="1" s="1"/>
  <c r="AM544" i="3"/>
  <c r="AD547" i="3"/>
  <c r="AH546" i="3"/>
  <c r="AJ546" i="3"/>
  <c r="AO546" i="3"/>
  <c r="AI546" i="3"/>
  <c r="AF546" i="3"/>
  <c r="AG546" i="3"/>
  <c r="AL545" i="3"/>
  <c r="AL546" i="3"/>
  <c r="AM545" i="3" l="1"/>
  <c r="AD548" i="3"/>
  <c r="AK546" i="3"/>
  <c r="AK547" i="3"/>
  <c r="AJ547" i="3"/>
  <c r="AI547" i="3"/>
  <c r="AF547" i="3"/>
  <c r="AO547" i="3"/>
  <c r="AH547" i="3"/>
  <c r="AG547" i="3"/>
  <c r="AL547" i="3"/>
  <c r="AC99" i="1"/>
  <c r="AD99" i="1"/>
  <c r="AJ99" i="1" l="1"/>
  <c r="AP99" i="1" s="1"/>
  <c r="AI99" i="1"/>
  <c r="AO99" i="1" s="1"/>
  <c r="AM547" i="3"/>
  <c r="AM546" i="3"/>
  <c r="AD549" i="3"/>
  <c r="AI548" i="3"/>
  <c r="AH548" i="3"/>
  <c r="AG548" i="3"/>
  <c r="AJ548" i="3"/>
  <c r="AF548" i="3"/>
  <c r="AK548" i="3"/>
  <c r="Y100" i="1"/>
  <c r="AE100" i="1" l="1"/>
  <c r="AK100" i="1" s="1"/>
  <c r="AQ99" i="1"/>
  <c r="AV99" i="1" s="1"/>
  <c r="AD550" i="3"/>
  <c r="AJ549" i="3"/>
  <c r="AL548" i="3"/>
  <c r="AG549" i="3"/>
  <c r="AO548" i="3"/>
  <c r="AF549" i="3"/>
  <c r="AI549" i="3"/>
  <c r="AH549" i="3"/>
  <c r="AM548" i="3" l="1"/>
  <c r="AD551" i="3"/>
  <c r="AW99" i="1"/>
  <c r="AR99" i="1"/>
  <c r="AS99" i="1"/>
  <c r="AU99" i="1"/>
  <c r="AT99" i="1"/>
  <c r="BA100" i="1"/>
  <c r="AI550" i="3"/>
  <c r="AG550" i="3"/>
  <c r="AL549" i="3"/>
  <c r="AF550" i="3"/>
  <c r="AJ550" i="3"/>
  <c r="AO549" i="3"/>
  <c r="AK549" i="3"/>
  <c r="AH550" i="3"/>
  <c r="AL550" i="3"/>
  <c r="Z100" i="1"/>
  <c r="AF100" i="1" l="1"/>
  <c r="AL100" i="1" s="1"/>
  <c r="AM549" i="3"/>
  <c r="AD552" i="3"/>
  <c r="AH551" i="3"/>
  <c r="AK550" i="3"/>
  <c r="AF551" i="3"/>
  <c r="AO550" i="3"/>
  <c r="AL551" i="3"/>
  <c r="AJ551" i="3"/>
  <c r="AG551" i="3"/>
  <c r="AI551" i="3"/>
  <c r="AO551" i="3"/>
  <c r="AA100" i="1"/>
  <c r="AG100" i="1" l="1"/>
  <c r="AM100" i="1" s="1"/>
  <c r="AM550" i="3"/>
  <c r="AD553" i="3"/>
  <c r="AH552" i="3"/>
  <c r="AO552" i="3"/>
  <c r="AK552" i="3"/>
  <c r="AI552" i="3"/>
  <c r="AK551" i="3"/>
  <c r="AL552" i="3"/>
  <c r="AG552" i="3"/>
  <c r="AJ552" i="3"/>
  <c r="AF552" i="3"/>
  <c r="AC100" i="1"/>
  <c r="AB100" i="1"/>
  <c r="AH100" i="1" l="1"/>
  <c r="AN100" i="1" s="1"/>
  <c r="AI100" i="1"/>
  <c r="AO100" i="1" s="1"/>
  <c r="AM551" i="3"/>
  <c r="AM552" i="3"/>
  <c r="AD554" i="3"/>
  <c r="AG553" i="3"/>
  <c r="AI553" i="3"/>
  <c r="AK553" i="3"/>
  <c r="AF553" i="3"/>
  <c r="AJ553" i="3"/>
  <c r="AH553" i="3"/>
  <c r="AD100" i="1"/>
  <c r="AJ100" i="1" l="1"/>
  <c r="AP100" i="1" s="1"/>
  <c r="AD555" i="3"/>
  <c r="AQ100" i="1"/>
  <c r="AV100" i="1" s="1"/>
  <c r="AO553" i="3"/>
  <c r="AL553" i="3"/>
  <c r="AJ554" i="3"/>
  <c r="AF554" i="3"/>
  <c r="AI554" i="3"/>
  <c r="AH554" i="3"/>
  <c r="AK554" i="3"/>
  <c r="AG554" i="3"/>
  <c r="Y101" i="1"/>
  <c r="AE101" i="1" l="1"/>
  <c r="AK101" i="1" s="1"/>
  <c r="AM553" i="3"/>
  <c r="AR100" i="1"/>
  <c r="AS100" i="1"/>
  <c r="AT100" i="1"/>
  <c r="AU100" i="1"/>
  <c r="AD556" i="3"/>
  <c r="AW100" i="1"/>
  <c r="AI555" i="3"/>
  <c r="AF555" i="3"/>
  <c r="AJ555" i="3"/>
  <c r="AL554" i="3"/>
  <c r="AO554" i="3"/>
  <c r="AH555" i="3"/>
  <c r="AG555" i="3"/>
  <c r="AO555" i="3"/>
  <c r="AL555" i="3"/>
  <c r="AM554" i="3" l="1"/>
  <c r="AD557" i="3"/>
  <c r="BA101" i="1"/>
  <c r="AF556" i="3"/>
  <c r="AJ556" i="3"/>
  <c r="AH556" i="3"/>
  <c r="AG556" i="3"/>
  <c r="AL556" i="3"/>
  <c r="AK555" i="3"/>
  <c r="AI556" i="3"/>
  <c r="AO556" i="3"/>
  <c r="Z101" i="1"/>
  <c r="AF101" i="1" l="1"/>
  <c r="AL101" i="1" s="1"/>
  <c r="AM555" i="3"/>
  <c r="AD558" i="3"/>
  <c r="AH557" i="3"/>
  <c r="AF557" i="3"/>
  <c r="AJ557" i="3"/>
  <c r="AK557" i="3"/>
  <c r="AG557" i="3"/>
  <c r="AO557" i="3"/>
  <c r="AK556" i="3"/>
  <c r="AI557" i="3"/>
  <c r="AL557" i="3"/>
  <c r="AB101" i="1"/>
  <c r="AA101" i="1"/>
  <c r="AG101" i="1" l="1"/>
  <c r="AM101" i="1" s="1"/>
  <c r="AH101" i="1"/>
  <c r="AN101" i="1" s="1"/>
  <c r="AM556" i="3"/>
  <c r="AM557" i="3"/>
  <c r="AD559" i="3"/>
  <c r="AG558" i="3"/>
  <c r="AH558" i="3"/>
  <c r="AO558" i="3"/>
  <c r="AF558" i="3"/>
  <c r="AJ558" i="3"/>
  <c r="AI558" i="3"/>
  <c r="AL558" i="3"/>
  <c r="AD560" i="3" l="1"/>
  <c r="AJ559" i="3"/>
  <c r="AH559" i="3"/>
  <c r="AG559" i="3"/>
  <c r="AI559" i="3"/>
  <c r="AL559" i="3"/>
  <c r="AF559" i="3"/>
  <c r="AK559" i="3"/>
  <c r="AK558" i="3"/>
  <c r="AO559" i="3"/>
  <c r="AD101" i="1"/>
  <c r="AC101" i="1"/>
  <c r="AI101" i="1" l="1"/>
  <c r="AO101" i="1" s="1"/>
  <c r="AJ101" i="1"/>
  <c r="AP101" i="1" s="1"/>
  <c r="AM558" i="3"/>
  <c r="AM559" i="3"/>
  <c r="AD561" i="3"/>
  <c r="AI560" i="3"/>
  <c r="AJ560" i="3"/>
  <c r="AG560" i="3"/>
  <c r="AF560" i="3"/>
  <c r="AH560" i="3"/>
  <c r="AD562" i="3" l="1"/>
  <c r="AQ101" i="1"/>
  <c r="AW101" i="1" s="1"/>
  <c r="AH561" i="3"/>
  <c r="AK560" i="3"/>
  <c r="AG561" i="3"/>
  <c r="AJ561" i="3"/>
  <c r="AO561" i="3"/>
  <c r="AL560" i="3"/>
  <c r="AF561" i="3"/>
  <c r="AI561" i="3"/>
  <c r="AO560" i="3"/>
  <c r="Y102" i="1"/>
  <c r="AE102" i="1" l="1"/>
  <c r="AK102" i="1" s="1"/>
  <c r="AM560" i="3"/>
  <c r="AR101" i="1"/>
  <c r="AS101" i="1"/>
  <c r="AU101" i="1"/>
  <c r="AT101" i="1"/>
  <c r="AD563" i="3"/>
  <c r="AV101" i="1"/>
  <c r="AJ562" i="3"/>
  <c r="AI562" i="3"/>
  <c r="AL562" i="3"/>
  <c r="AL561" i="3"/>
  <c r="AH562" i="3"/>
  <c r="AK561" i="3"/>
  <c r="AG562" i="3"/>
  <c r="AK562" i="3"/>
  <c r="AF562" i="3"/>
  <c r="Z102" i="1"/>
  <c r="AA102" i="1"/>
  <c r="AG102" i="1" l="1"/>
  <c r="AM102" i="1" s="1"/>
  <c r="AF102" i="1"/>
  <c r="AL102" i="1" s="1"/>
  <c r="AM562" i="3"/>
  <c r="AM561" i="3"/>
  <c r="AD564" i="3"/>
  <c r="BA102" i="1"/>
  <c r="AI563" i="3"/>
  <c r="AG563" i="3"/>
  <c r="AO562" i="3"/>
  <c r="AF563" i="3"/>
  <c r="AJ563" i="3"/>
  <c r="AH563" i="3"/>
  <c r="AK563" i="3"/>
  <c r="AO563" i="3"/>
  <c r="AB102" i="1"/>
  <c r="AH102" i="1" l="1"/>
  <c r="AN102" i="1" s="1"/>
  <c r="AD565" i="3"/>
  <c r="AG564" i="3"/>
  <c r="AL563" i="3"/>
  <c r="AL564" i="3"/>
  <c r="AI564" i="3"/>
  <c r="AJ564" i="3"/>
  <c r="AF564" i="3"/>
  <c r="AH564" i="3"/>
  <c r="AO564" i="3"/>
  <c r="AM563" i="3" l="1"/>
  <c r="AD566" i="3"/>
  <c r="AI565" i="3"/>
  <c r="AF565" i="3"/>
  <c r="AJ565" i="3"/>
  <c r="AG565" i="3"/>
  <c r="AL565" i="3"/>
  <c r="AK564" i="3"/>
  <c r="AH565" i="3"/>
  <c r="AO565" i="3"/>
  <c r="AC102" i="1"/>
  <c r="AI102" i="1" l="1"/>
  <c r="AO102" i="1" s="1"/>
  <c r="AM564" i="3"/>
  <c r="AD567" i="3"/>
  <c r="AH566" i="3"/>
  <c r="AG566" i="3"/>
  <c r="AJ566" i="3"/>
  <c r="AI566" i="3"/>
  <c r="AF566" i="3"/>
  <c r="AO566" i="3"/>
  <c r="AK565" i="3"/>
  <c r="AK566" i="3"/>
  <c r="AD102" i="1"/>
  <c r="Y103" i="1"/>
  <c r="AE103" i="1" l="1"/>
  <c r="AK103" i="1" s="1"/>
  <c r="AJ102" i="1"/>
  <c r="AP102" i="1" s="1"/>
  <c r="AQ102" i="1" s="1"/>
  <c r="AM565" i="3"/>
  <c r="AD568" i="3"/>
  <c r="AG567" i="3"/>
  <c r="AJ567" i="3"/>
  <c r="AL567" i="3"/>
  <c r="AF567" i="3"/>
  <c r="AL566" i="3"/>
  <c r="AH567" i="3"/>
  <c r="AO567" i="3"/>
  <c r="AI567" i="3"/>
  <c r="AM566" i="3" l="1"/>
  <c r="AR102" i="1"/>
  <c r="AT102" i="1"/>
  <c r="AS102" i="1"/>
  <c r="AU102" i="1"/>
  <c r="AW102" i="1"/>
  <c r="AV102" i="1"/>
  <c r="AD569" i="3"/>
  <c r="BA103" i="1"/>
  <c r="AJ568" i="3"/>
  <c r="AI568" i="3"/>
  <c r="AL568" i="3"/>
  <c r="AH568" i="3"/>
  <c r="AK567" i="3"/>
  <c r="AF568" i="3"/>
  <c r="AG568" i="3"/>
  <c r="AO568" i="3"/>
  <c r="Z103" i="1"/>
  <c r="AF103" i="1" l="1"/>
  <c r="AL103" i="1" s="1"/>
  <c r="AM567" i="3"/>
  <c r="AD570" i="3"/>
  <c r="AH569" i="3"/>
  <c r="AG569" i="3"/>
  <c r="AJ569" i="3"/>
  <c r="AF569" i="3"/>
  <c r="AK568" i="3"/>
  <c r="AI569" i="3"/>
  <c r="AA103" i="1"/>
  <c r="AG103" i="1" l="1"/>
  <c r="AM103" i="1" s="1"/>
  <c r="AM568" i="3"/>
  <c r="AD571" i="3"/>
  <c r="AK569" i="3"/>
  <c r="AL569" i="3"/>
  <c r="AO570" i="3"/>
  <c r="AH570" i="3"/>
  <c r="AG570" i="3"/>
  <c r="AJ570" i="3"/>
  <c r="AI570" i="3"/>
  <c r="AK570" i="3"/>
  <c r="AL570" i="3"/>
  <c r="AO569" i="3"/>
  <c r="AF570" i="3"/>
  <c r="AB103" i="1"/>
  <c r="AC103" i="1"/>
  <c r="AI103" i="1" l="1"/>
  <c r="AO103" i="1" s="1"/>
  <c r="AH103" i="1"/>
  <c r="AN103" i="1" s="1"/>
  <c r="AM570" i="3"/>
  <c r="AM569" i="3"/>
  <c r="AD572" i="3"/>
  <c r="AI571" i="3"/>
  <c r="AH571" i="3"/>
  <c r="AG571" i="3"/>
  <c r="AJ571" i="3"/>
  <c r="AF571" i="3"/>
  <c r="AL571" i="3"/>
  <c r="AO571" i="3"/>
  <c r="AD573" i="3" l="1"/>
  <c r="AI572" i="3"/>
  <c r="AH572" i="3"/>
  <c r="AK572" i="3"/>
  <c r="AO572" i="3"/>
  <c r="AJ572" i="3"/>
  <c r="AK571" i="3"/>
  <c r="AF572" i="3"/>
  <c r="AG572" i="3"/>
  <c r="Y104" i="1"/>
  <c r="AD103" i="1"/>
  <c r="AJ103" i="1" l="1"/>
  <c r="AP103" i="1" s="1"/>
  <c r="AE104" i="1"/>
  <c r="AK104" i="1" s="1"/>
  <c r="AM571" i="3"/>
  <c r="AD574" i="3"/>
  <c r="AG573" i="3"/>
  <c r="AL573" i="3"/>
  <c r="AL572" i="3"/>
  <c r="AF573" i="3"/>
  <c r="AK573" i="3"/>
  <c r="AO573" i="3"/>
  <c r="AH573" i="3"/>
  <c r="AI573" i="3"/>
  <c r="AJ573" i="3"/>
  <c r="Z104" i="1"/>
  <c r="AF104" i="1" l="1"/>
  <c r="AL104" i="1" s="1"/>
  <c r="AM573" i="3"/>
  <c r="AM572" i="3"/>
  <c r="BA104" i="1"/>
  <c r="AD575" i="3"/>
  <c r="AQ103" i="1"/>
  <c r="AJ574" i="3"/>
  <c r="AG574" i="3"/>
  <c r="AF574" i="3"/>
  <c r="AO574" i="3"/>
  <c r="AL574" i="3"/>
  <c r="AI574" i="3"/>
  <c r="AH574" i="3"/>
  <c r="AR103" i="1" l="1"/>
  <c r="AS103" i="1"/>
  <c r="AT103" i="1"/>
  <c r="AU103" i="1"/>
  <c r="AV103" i="1"/>
  <c r="AW103" i="1"/>
  <c r="AD576" i="3"/>
  <c r="AI575" i="3"/>
  <c r="AH575" i="3"/>
  <c r="AG575" i="3"/>
  <c r="AK574" i="3"/>
  <c r="AO575" i="3"/>
  <c r="AF575" i="3"/>
  <c r="AJ575" i="3"/>
  <c r="AA104" i="1"/>
  <c r="AG104" i="1" l="1"/>
  <c r="AM104" i="1" s="1"/>
  <c r="AM574" i="3"/>
  <c r="AD577" i="3"/>
  <c r="AF576" i="3"/>
  <c r="AL575" i="3"/>
  <c r="AO576" i="3"/>
  <c r="AH576" i="3"/>
  <c r="AG576" i="3"/>
  <c r="AI576" i="3"/>
  <c r="AL576" i="3"/>
  <c r="AK575" i="3"/>
  <c r="AJ576" i="3"/>
  <c r="AK576" i="3"/>
  <c r="AB104" i="1"/>
  <c r="AC104" i="1"/>
  <c r="AI104" i="1" l="1"/>
  <c r="AO104" i="1" s="1"/>
  <c r="AH104" i="1"/>
  <c r="AN104" i="1" s="1"/>
  <c r="AM576" i="3"/>
  <c r="AM575" i="3"/>
  <c r="AD578" i="3"/>
  <c r="AI577" i="3"/>
  <c r="AG577" i="3"/>
  <c r="AF577" i="3"/>
  <c r="AH577" i="3"/>
  <c r="AJ577" i="3"/>
  <c r="AD579" i="3" l="1"/>
  <c r="AG578" i="3"/>
  <c r="AK577" i="3"/>
  <c r="AO578" i="3"/>
  <c r="AL577" i="3"/>
  <c r="AO577" i="3"/>
  <c r="AF578" i="3"/>
  <c r="AJ578" i="3"/>
  <c r="AI578" i="3"/>
  <c r="AH578" i="3"/>
  <c r="AK578" i="3"/>
  <c r="AD104" i="1"/>
  <c r="Y105" i="1"/>
  <c r="AE105" i="1" l="1"/>
  <c r="AK105" i="1" s="1"/>
  <c r="AJ104" i="1"/>
  <c r="AP104" i="1" s="1"/>
  <c r="AM577" i="3"/>
  <c r="AD580" i="3"/>
  <c r="AG579" i="3"/>
  <c r="AL579" i="3"/>
  <c r="AO579" i="3"/>
  <c r="AH579" i="3"/>
  <c r="AL578" i="3"/>
  <c r="AJ579" i="3"/>
  <c r="AF579" i="3"/>
  <c r="AK579" i="3"/>
  <c r="AI579" i="3"/>
  <c r="Z105" i="1"/>
  <c r="AF105" i="1" l="1"/>
  <c r="AL105" i="1" s="1"/>
  <c r="AM579" i="3"/>
  <c r="AM578" i="3"/>
  <c r="AQ104" i="1"/>
  <c r="AD581" i="3"/>
  <c r="BA105" i="1"/>
  <c r="AG580" i="3"/>
  <c r="AI580" i="3"/>
  <c r="AF580" i="3"/>
  <c r="AO580" i="3"/>
  <c r="AH580" i="3"/>
  <c r="AJ580" i="3"/>
  <c r="AK580" i="3"/>
  <c r="AL580" i="3"/>
  <c r="AA105" i="1"/>
  <c r="AG105" i="1" l="1"/>
  <c r="AM105" i="1" s="1"/>
  <c r="AM580" i="3"/>
  <c r="AR104" i="1"/>
  <c r="AS104" i="1"/>
  <c r="AT104" i="1"/>
  <c r="AU104" i="1"/>
  <c r="AV104" i="1"/>
  <c r="AW104" i="1"/>
  <c r="AD582" i="3"/>
  <c r="AO581" i="3"/>
  <c r="AF581" i="3"/>
  <c r="AH581" i="3"/>
  <c r="AG581" i="3"/>
  <c r="AJ581" i="3"/>
  <c r="AI581" i="3"/>
  <c r="AK581" i="3"/>
  <c r="AL581" i="3"/>
  <c r="AB105" i="1"/>
  <c r="AH105" i="1" l="1"/>
  <c r="AN105" i="1" s="1"/>
  <c r="AM581" i="3"/>
  <c r="AD583" i="3"/>
  <c r="AF582" i="3"/>
  <c r="AH582" i="3"/>
  <c r="AJ582" i="3"/>
  <c r="AG582" i="3"/>
  <c r="AI582" i="3"/>
  <c r="AL582" i="3"/>
  <c r="AK582" i="3"/>
  <c r="AO582" i="3"/>
  <c r="AC105" i="1"/>
  <c r="AI105" i="1" l="1"/>
  <c r="AO105" i="1" s="1"/>
  <c r="AM582" i="3"/>
  <c r="AD584" i="3"/>
  <c r="AH583" i="3"/>
  <c r="AG583" i="3"/>
  <c r="AF583" i="3"/>
  <c r="AL583" i="3"/>
  <c r="AK583" i="3"/>
  <c r="AO583" i="3"/>
  <c r="AI583" i="3"/>
  <c r="AJ583" i="3"/>
  <c r="AD105" i="1"/>
  <c r="AJ105" i="1" l="1"/>
  <c r="AP105" i="1" s="1"/>
  <c r="AM583" i="3"/>
  <c r="AD585" i="3"/>
  <c r="AQ105" i="1"/>
  <c r="AV105" i="1" s="1"/>
  <c r="AI584" i="3"/>
  <c r="AH584" i="3"/>
  <c r="AF584" i="3"/>
  <c r="AK584" i="3"/>
  <c r="AO584" i="3"/>
  <c r="AG584" i="3"/>
  <c r="AJ584" i="3"/>
  <c r="AL584" i="3"/>
  <c r="Y106" i="1"/>
  <c r="AE106" i="1" l="1"/>
  <c r="AK106" i="1" s="1"/>
  <c r="AM584" i="3"/>
  <c r="AD586" i="3"/>
  <c r="AR105" i="1"/>
  <c r="AS105" i="1"/>
  <c r="AT105" i="1"/>
  <c r="AU105" i="1"/>
  <c r="AW105" i="1"/>
  <c r="AF585" i="3"/>
  <c r="AJ585" i="3"/>
  <c r="AG585" i="3"/>
  <c r="AI585" i="3"/>
  <c r="AL585" i="3"/>
  <c r="AH585" i="3"/>
  <c r="AK585" i="3"/>
  <c r="Z106" i="1"/>
  <c r="AF106" i="1" l="1"/>
  <c r="AL106" i="1" s="1"/>
  <c r="AM585" i="3"/>
  <c r="AD587" i="3"/>
  <c r="BA106" i="1"/>
  <c r="AH586" i="3"/>
  <c r="AG586" i="3"/>
  <c r="AF586" i="3"/>
  <c r="AI586" i="3"/>
  <c r="AO585" i="3"/>
  <c r="AJ586" i="3"/>
  <c r="AD588" i="3" l="1"/>
  <c r="AI587" i="3"/>
  <c r="AH587" i="3"/>
  <c r="AG587" i="3"/>
  <c r="AJ587" i="3"/>
  <c r="AK586" i="3"/>
  <c r="AO587" i="3"/>
  <c r="AF587" i="3"/>
  <c r="AO586" i="3"/>
  <c r="AL586" i="3"/>
  <c r="AA106" i="1"/>
  <c r="AG106" i="1" l="1"/>
  <c r="AM106" i="1" s="1"/>
  <c r="AM586" i="3"/>
  <c r="AD589" i="3"/>
  <c r="AF588" i="3"/>
  <c r="AL587" i="3"/>
  <c r="AO588" i="3"/>
  <c r="AJ588" i="3"/>
  <c r="AG588" i="3"/>
  <c r="AI588" i="3"/>
  <c r="AL588" i="3"/>
  <c r="AH588" i="3"/>
  <c r="AK587" i="3"/>
  <c r="AK588" i="3"/>
  <c r="AB106" i="1"/>
  <c r="AC106" i="1"/>
  <c r="AI106" i="1" l="1"/>
  <c r="AO106" i="1" s="1"/>
  <c r="AH106" i="1"/>
  <c r="AN106" i="1" s="1"/>
  <c r="AM588" i="3"/>
  <c r="AM587" i="3"/>
  <c r="AD590" i="3"/>
  <c r="AI589" i="3"/>
  <c r="AH589" i="3"/>
  <c r="AF589" i="3"/>
  <c r="AJ589" i="3"/>
  <c r="AG589" i="3"/>
  <c r="AL589" i="3"/>
  <c r="AD591" i="3" l="1"/>
  <c r="AG590" i="3"/>
  <c r="AK590" i="3"/>
  <c r="AO590" i="3"/>
  <c r="AJ590" i="3"/>
  <c r="AI590" i="3"/>
  <c r="AK589" i="3"/>
  <c r="AF590" i="3"/>
  <c r="AH590" i="3"/>
  <c r="AO589" i="3"/>
  <c r="Y107" i="1"/>
  <c r="AD106" i="1"/>
  <c r="AJ106" i="1" l="1"/>
  <c r="AP106" i="1" s="1"/>
  <c r="AE107" i="1"/>
  <c r="AK107" i="1" s="1"/>
  <c r="AM589" i="3"/>
  <c r="AD592" i="3"/>
  <c r="AG591" i="3"/>
  <c r="AL590" i="3"/>
  <c r="AF591" i="3"/>
  <c r="AK591" i="3"/>
  <c r="AJ591" i="3"/>
  <c r="AL591" i="3"/>
  <c r="AO591" i="3"/>
  <c r="AI591" i="3"/>
  <c r="AH591" i="3"/>
  <c r="Z107" i="1"/>
  <c r="AF107" i="1" l="1"/>
  <c r="AL107" i="1" s="1"/>
  <c r="AM591" i="3"/>
  <c r="AM590" i="3"/>
  <c r="BA107" i="1"/>
  <c r="AD593" i="3"/>
  <c r="AQ106" i="1"/>
  <c r="AJ592" i="3"/>
  <c r="AI592" i="3"/>
  <c r="AF592" i="3"/>
  <c r="AL592" i="3"/>
  <c r="AG592" i="3"/>
  <c r="AO592" i="3"/>
  <c r="AH592" i="3"/>
  <c r="AD594" i="3" l="1"/>
  <c r="AR106" i="1"/>
  <c r="AS106" i="1"/>
  <c r="AT106" i="1"/>
  <c r="AV106" i="1"/>
  <c r="AU106" i="1"/>
  <c r="AW106" i="1"/>
  <c r="AI593" i="3"/>
  <c r="AH593" i="3"/>
  <c r="AG593" i="3"/>
  <c r="AJ593" i="3"/>
  <c r="AO593" i="3"/>
  <c r="AF593" i="3"/>
  <c r="AK592" i="3"/>
  <c r="AK593" i="3"/>
  <c r="AA107" i="1"/>
  <c r="AB107" i="1"/>
  <c r="AH107" i="1" l="1"/>
  <c r="AN107" i="1" s="1"/>
  <c r="AG107" i="1"/>
  <c r="AM107" i="1" s="1"/>
  <c r="AM592" i="3"/>
  <c r="AD595" i="3"/>
  <c r="AG594" i="3"/>
  <c r="AI594" i="3"/>
  <c r="AL593" i="3"/>
  <c r="AK594" i="3"/>
  <c r="AF594" i="3"/>
  <c r="AH594" i="3"/>
  <c r="AJ594" i="3"/>
  <c r="AC107" i="1"/>
  <c r="AI107" i="1" l="1"/>
  <c r="AO107" i="1" s="1"/>
  <c r="AM593" i="3"/>
  <c r="AD596" i="3"/>
  <c r="AO594" i="3"/>
  <c r="AL594" i="3"/>
  <c r="AF595" i="3"/>
  <c r="AI595" i="3"/>
  <c r="AH595" i="3"/>
  <c r="AG595" i="3"/>
  <c r="AJ595" i="3"/>
  <c r="AK595" i="3"/>
  <c r="AL595" i="3"/>
  <c r="AD107" i="1"/>
  <c r="AJ107" i="1" l="1"/>
  <c r="AP107" i="1" s="1"/>
  <c r="AM595" i="3"/>
  <c r="AM594" i="3"/>
  <c r="AD597" i="3"/>
  <c r="AJ596" i="3"/>
  <c r="AO595" i="3"/>
  <c r="AI596" i="3"/>
  <c r="AH596" i="3"/>
  <c r="AF596" i="3"/>
  <c r="AK596" i="3"/>
  <c r="AG596" i="3"/>
  <c r="AO596" i="3"/>
  <c r="Y108" i="1"/>
  <c r="AE108" i="1" l="1"/>
  <c r="AK108" i="1" s="1"/>
  <c r="AD598" i="3"/>
  <c r="AQ107" i="1"/>
  <c r="AF597" i="3"/>
  <c r="AJ597" i="3"/>
  <c r="AH597" i="3"/>
  <c r="AG597" i="3"/>
  <c r="AL596" i="3"/>
  <c r="AI597" i="3"/>
  <c r="AM596" i="3" l="1"/>
  <c r="AD599" i="3"/>
  <c r="AR107" i="1"/>
  <c r="AS107" i="1"/>
  <c r="AT107" i="1"/>
  <c r="AU107" i="1"/>
  <c r="AV107" i="1"/>
  <c r="AW107" i="1"/>
  <c r="BA108" i="1"/>
  <c r="AK110" i="1"/>
  <c r="AK122" i="1" s="1"/>
  <c r="AK109" i="1"/>
  <c r="AK121" i="1" s="1"/>
  <c r="AK111" i="1"/>
  <c r="AK123" i="1" s="1"/>
  <c r="AK112" i="1"/>
  <c r="AK124" i="1" s="1"/>
  <c r="AK114" i="1"/>
  <c r="AK126" i="1" s="1"/>
  <c r="AK113" i="1"/>
  <c r="AK125" i="1" s="1"/>
  <c r="AO598" i="3"/>
  <c r="AJ598" i="3"/>
  <c r="AG598" i="3"/>
  <c r="AO597" i="3"/>
  <c r="AK597" i="3"/>
  <c r="AI598" i="3"/>
  <c r="AF598" i="3"/>
  <c r="AH598" i="3"/>
  <c r="AL597" i="3"/>
  <c r="Z108" i="1"/>
  <c r="AF108" i="1" l="1"/>
  <c r="AL108" i="1" s="1"/>
  <c r="AM597" i="3"/>
  <c r="AD600" i="3"/>
  <c r="AL598" i="3"/>
  <c r="AO599" i="3"/>
  <c r="AF599" i="3"/>
  <c r="AH599" i="3"/>
  <c r="AK599" i="3"/>
  <c r="AG599" i="3"/>
  <c r="AK598" i="3"/>
  <c r="AI599" i="3"/>
  <c r="AJ599" i="3"/>
  <c r="AL599" i="3"/>
  <c r="AB108" i="1"/>
  <c r="AA108" i="1"/>
  <c r="AG108" i="1" l="1"/>
  <c r="AM108" i="1" s="1"/>
  <c r="AH108" i="1"/>
  <c r="AN108" i="1" s="1"/>
  <c r="AM598" i="3"/>
  <c r="AM599" i="3"/>
  <c r="AD601" i="3"/>
  <c r="AL110" i="1"/>
  <c r="AL122" i="1" s="1"/>
  <c r="AL112" i="1"/>
  <c r="AL124" i="1" s="1"/>
  <c r="AL113" i="1"/>
  <c r="AL125" i="1" s="1"/>
  <c r="AL109" i="1"/>
  <c r="AL121" i="1" s="1"/>
  <c r="AL111" i="1"/>
  <c r="AL123" i="1" s="1"/>
  <c r="AL114" i="1"/>
  <c r="AL126" i="1" s="1"/>
  <c r="AG600" i="3"/>
  <c r="AI600" i="3"/>
  <c r="AO600" i="3"/>
  <c r="AF600" i="3"/>
  <c r="AK600" i="3"/>
  <c r="AH600" i="3"/>
  <c r="AJ600" i="3"/>
  <c r="AC108" i="1"/>
  <c r="AI108" i="1" l="1"/>
  <c r="AO108" i="1" s="1"/>
  <c r="AD602" i="3"/>
  <c r="AN110" i="1"/>
  <c r="AN122" i="1" s="1"/>
  <c r="AN109" i="1"/>
  <c r="AN121" i="1" s="1"/>
  <c r="AN111" i="1"/>
  <c r="AN123" i="1" s="1"/>
  <c r="AN112" i="1"/>
  <c r="AN124" i="1" s="1"/>
  <c r="AN114" i="1"/>
  <c r="AN126" i="1" s="1"/>
  <c r="AN113" i="1"/>
  <c r="AN125" i="1" s="1"/>
  <c r="AM113" i="1"/>
  <c r="AM125" i="1" s="1"/>
  <c r="AM110" i="1"/>
  <c r="AM122" i="1" s="1"/>
  <c r="AM114" i="1"/>
  <c r="AM126" i="1" s="1"/>
  <c r="AM111" i="1"/>
  <c r="AM123" i="1" s="1"/>
  <c r="AM112" i="1"/>
  <c r="AM124" i="1" s="1"/>
  <c r="AM109" i="1"/>
  <c r="AM121" i="1" s="1"/>
  <c r="AH601" i="3"/>
  <c r="AG601" i="3"/>
  <c r="AI601" i="3"/>
  <c r="AJ601" i="3"/>
  <c r="AF601" i="3"/>
  <c r="AL601" i="3"/>
  <c r="AK601" i="3"/>
  <c r="AO601" i="3"/>
  <c r="AL600" i="3"/>
  <c r="AD108" i="1"/>
  <c r="AJ108" i="1" l="1"/>
  <c r="AP108" i="1" s="1"/>
  <c r="AM600" i="3"/>
  <c r="AM601" i="3"/>
  <c r="AD603" i="3"/>
  <c r="AO111" i="1"/>
  <c r="AO123" i="1" s="1"/>
  <c r="AO109" i="1"/>
  <c r="AO121" i="1" s="1"/>
  <c r="AO110" i="1"/>
  <c r="AO122" i="1" s="1"/>
  <c r="AO113" i="1"/>
  <c r="AO125" i="1" s="1"/>
  <c r="AO114" i="1"/>
  <c r="AO126" i="1" s="1"/>
  <c r="AO112" i="1"/>
  <c r="AO124" i="1" s="1"/>
  <c r="AQ108" i="1"/>
  <c r="AJ602" i="3"/>
  <c r="AI602" i="3"/>
  <c r="AG602" i="3"/>
  <c r="AH602" i="3"/>
  <c r="AF602" i="3"/>
  <c r="AL602" i="3"/>
  <c r="AD604" i="3" l="1"/>
  <c r="AR108" i="1"/>
  <c r="AS108" i="1"/>
  <c r="AU108" i="1"/>
  <c r="AT108" i="1"/>
  <c r="AV108" i="1"/>
  <c r="AW108" i="1"/>
  <c r="AP112" i="1"/>
  <c r="AP124" i="1" s="1"/>
  <c r="AP110" i="1"/>
  <c r="AP122" i="1" s="1"/>
  <c r="AP113" i="1"/>
  <c r="AP125" i="1" s="1"/>
  <c r="AP109" i="1"/>
  <c r="AP121" i="1" s="1"/>
  <c r="AP111" i="1"/>
  <c r="AP123" i="1" s="1"/>
  <c r="AP114" i="1"/>
  <c r="AP126" i="1" s="1"/>
  <c r="AO602" i="3"/>
  <c r="AF603" i="3"/>
  <c r="AK602" i="3"/>
  <c r="AJ603" i="3"/>
  <c r="AH603" i="3"/>
  <c r="AI603" i="3"/>
  <c r="AG603" i="3"/>
  <c r="AL603" i="3"/>
  <c r="AM602" i="3" l="1"/>
  <c r="AW114" i="1"/>
  <c r="AW111" i="1"/>
  <c r="AW113" i="1"/>
  <c r="AW112" i="1"/>
  <c r="AW110" i="1"/>
  <c r="AW109" i="1"/>
  <c r="AD605" i="3"/>
  <c r="AV110" i="1"/>
  <c r="AV111" i="1"/>
  <c r="AV114" i="1"/>
  <c r="AV112" i="1"/>
  <c r="AV109" i="1"/>
  <c r="AV113" i="1"/>
  <c r="AT114" i="1"/>
  <c r="AT112" i="1"/>
  <c r="AT109" i="1"/>
  <c r="AT110" i="1"/>
  <c r="AT113" i="1"/>
  <c r="AT111" i="1"/>
  <c r="AU109" i="1"/>
  <c r="AU110" i="1"/>
  <c r="AU111" i="1"/>
  <c r="AU114" i="1"/>
  <c r="AU113" i="1"/>
  <c r="AU112" i="1"/>
  <c r="AR112" i="1"/>
  <c r="AR110" i="1"/>
  <c r="AR111" i="1"/>
  <c r="AR113" i="1"/>
  <c r="AR109" i="1"/>
  <c r="AR114" i="1"/>
  <c r="AS111" i="1"/>
  <c r="AS113" i="1"/>
  <c r="AS109" i="1"/>
  <c r="AS110" i="1"/>
  <c r="AS112" i="1"/>
  <c r="AS114" i="1"/>
  <c r="AJ604" i="3"/>
  <c r="AK604" i="3"/>
  <c r="AG604" i="3"/>
  <c r="AI604" i="3"/>
  <c r="AF604" i="3"/>
  <c r="AH604" i="3"/>
  <c r="AK603" i="3"/>
  <c r="AO604" i="3"/>
  <c r="AO603" i="3"/>
  <c r="AM603" i="3" l="1"/>
  <c r="AD606" i="3"/>
  <c r="AO605" i="3"/>
  <c r="AF605" i="3"/>
  <c r="AH605" i="3"/>
  <c r="AK605" i="3"/>
  <c r="AJ605" i="3"/>
  <c r="AL604" i="3"/>
  <c r="AL605" i="3"/>
  <c r="AG605" i="3"/>
  <c r="AI605" i="3"/>
  <c r="AM604" i="3" l="1"/>
  <c r="AM605" i="3"/>
  <c r="AD607" i="3"/>
  <c r="AF606" i="3"/>
  <c r="AO606" i="3"/>
  <c r="AH606" i="3"/>
  <c r="AJ606" i="3"/>
  <c r="AG606" i="3"/>
  <c r="AL606" i="3"/>
  <c r="AK606" i="3"/>
  <c r="AI606" i="3"/>
  <c r="AM606" i="3" l="1"/>
  <c r="AD608" i="3"/>
  <c r="AG607" i="3"/>
  <c r="AI607" i="3"/>
  <c r="AK607" i="3"/>
  <c r="AJ607" i="3"/>
  <c r="AF607" i="3"/>
  <c r="AL607" i="3"/>
  <c r="AH607" i="3"/>
  <c r="AO607" i="3"/>
  <c r="AM607" i="3" l="1"/>
  <c r="AD609" i="3"/>
  <c r="AH608" i="3"/>
  <c r="AF608" i="3"/>
  <c r="AK608" i="3"/>
  <c r="AJ608" i="3"/>
  <c r="AG608" i="3"/>
  <c r="AI608" i="3"/>
  <c r="AO608" i="3"/>
  <c r="AL608" i="3"/>
  <c r="AM608" i="3" l="1"/>
  <c r="AD610" i="3"/>
  <c r="AH609" i="3"/>
  <c r="AG609" i="3"/>
  <c r="AL609" i="3"/>
  <c r="AJ609" i="3"/>
  <c r="AF609" i="3"/>
  <c r="AI609" i="3"/>
  <c r="AD611" i="3" l="1"/>
  <c r="AJ610" i="3"/>
  <c r="AG610" i="3"/>
  <c r="AI610" i="3"/>
  <c r="AF610" i="3"/>
  <c r="AO610" i="3"/>
  <c r="AH610" i="3"/>
  <c r="AK609" i="3"/>
  <c r="AO609" i="3"/>
  <c r="AL610" i="3"/>
  <c r="AM609" i="3" l="1"/>
  <c r="AD612" i="3"/>
  <c r="AI611" i="3"/>
  <c r="AG611" i="3"/>
  <c r="AK610" i="3"/>
  <c r="AF611" i="3"/>
  <c r="AH611" i="3"/>
  <c r="AJ611" i="3"/>
  <c r="AM610" i="3" l="1"/>
  <c r="AD613" i="3"/>
  <c r="AO611" i="3"/>
  <c r="AK612" i="3"/>
  <c r="AG612" i="3"/>
  <c r="AL611" i="3"/>
  <c r="AF612" i="3"/>
  <c r="AO612" i="3"/>
  <c r="AJ612" i="3"/>
  <c r="AL612" i="3"/>
  <c r="AK611" i="3"/>
  <c r="AH612" i="3"/>
  <c r="AI612" i="3"/>
  <c r="AM611" i="3" l="1"/>
  <c r="AM612" i="3"/>
  <c r="AD614" i="3"/>
  <c r="AH613" i="3"/>
  <c r="AG613" i="3"/>
  <c r="AF613" i="3"/>
  <c r="AI613" i="3"/>
  <c r="AO613" i="3"/>
  <c r="AL613" i="3"/>
  <c r="AJ613" i="3"/>
  <c r="AK613" i="3"/>
  <c r="AM613" i="3" l="1"/>
  <c r="AD615" i="3"/>
  <c r="AH614" i="3"/>
  <c r="AO614" i="3"/>
  <c r="AI614" i="3"/>
  <c r="AG614" i="3"/>
  <c r="AK614" i="3"/>
  <c r="AJ614" i="3"/>
  <c r="AF614" i="3"/>
  <c r="AL614" i="3"/>
  <c r="AM614" i="3" l="1"/>
  <c r="AD616" i="3"/>
  <c r="AJ615" i="3"/>
  <c r="AI615" i="3"/>
  <c r="AG615" i="3"/>
  <c r="AF615" i="3"/>
  <c r="AH615" i="3"/>
  <c r="AD617" i="3" l="1"/>
  <c r="AJ616" i="3"/>
  <c r="AG616" i="3"/>
  <c r="AF616" i="3"/>
  <c r="AO616" i="3"/>
  <c r="AH616" i="3"/>
  <c r="AL615" i="3"/>
  <c r="AK615" i="3"/>
  <c r="AI616" i="3"/>
  <c r="AL616" i="3"/>
  <c r="AO615" i="3"/>
  <c r="AM615" i="3" l="1"/>
  <c r="AD618" i="3"/>
  <c r="AF617" i="3"/>
  <c r="AJ617" i="3"/>
  <c r="AI617" i="3"/>
  <c r="AG617" i="3"/>
  <c r="AK616" i="3"/>
  <c r="AH617" i="3"/>
  <c r="AL617" i="3"/>
  <c r="AM616" i="3" l="1"/>
  <c r="AD619" i="3"/>
  <c r="AF618" i="3"/>
  <c r="AO618" i="3"/>
  <c r="AH618" i="3"/>
  <c r="AG618" i="3"/>
  <c r="AL618" i="3"/>
  <c r="AK617" i="3"/>
  <c r="AJ618" i="3"/>
  <c r="AI618" i="3"/>
  <c r="AO617" i="3"/>
  <c r="AK618" i="3"/>
  <c r="AM618" i="3" l="1"/>
  <c r="AM617" i="3"/>
  <c r="AD620" i="3"/>
  <c r="AH619" i="3"/>
  <c r="AG619" i="3"/>
  <c r="AI619" i="3"/>
  <c r="AK619" i="3"/>
  <c r="AF619" i="3"/>
  <c r="AJ619" i="3"/>
  <c r="AO619" i="3"/>
  <c r="AD621" i="3" l="1"/>
  <c r="AH620" i="3"/>
  <c r="AF620" i="3"/>
  <c r="AK620" i="3"/>
  <c r="AL619" i="3"/>
  <c r="AG620" i="3"/>
  <c r="AJ620" i="3"/>
  <c r="AI620" i="3"/>
  <c r="AO620" i="3"/>
  <c r="AL620" i="3"/>
  <c r="AM619" i="3" l="1"/>
  <c r="AM620" i="3"/>
  <c r="AD622" i="3"/>
  <c r="AF621" i="3"/>
  <c r="AJ621" i="3"/>
  <c r="AI621" i="3"/>
  <c r="AG621" i="3"/>
  <c r="AH621" i="3"/>
  <c r="AL621" i="3"/>
  <c r="AD623" i="3" l="1"/>
  <c r="AJ622" i="3"/>
  <c r="AG622" i="3"/>
  <c r="AI622" i="3"/>
  <c r="AO622" i="3"/>
  <c r="AO621" i="3"/>
  <c r="AH622" i="3"/>
  <c r="AL622" i="3"/>
  <c r="AF622" i="3"/>
  <c r="AK621" i="3"/>
  <c r="AM621" i="3" l="1"/>
  <c r="AD624" i="3"/>
  <c r="AI623" i="3"/>
  <c r="AH623" i="3"/>
  <c r="AJ623" i="3"/>
  <c r="AG623" i="3"/>
  <c r="AF623" i="3"/>
  <c r="AK622" i="3"/>
  <c r="AL623" i="3"/>
  <c r="AM622" i="3" l="1"/>
  <c r="AD625" i="3"/>
  <c r="AF624" i="3"/>
  <c r="AO624" i="3"/>
  <c r="AH624" i="3"/>
  <c r="AG624" i="3"/>
  <c r="AI624" i="3"/>
  <c r="AO623" i="3"/>
  <c r="AK623" i="3"/>
  <c r="AJ624" i="3"/>
  <c r="AL624" i="3"/>
  <c r="AK624" i="3"/>
  <c r="AM624" i="3" l="1"/>
  <c r="AM623" i="3"/>
  <c r="AD626" i="3"/>
  <c r="AH625" i="3"/>
  <c r="AG625" i="3"/>
  <c r="AJ625" i="3"/>
  <c r="AF625" i="3"/>
  <c r="AI625" i="3"/>
  <c r="AK625" i="3"/>
  <c r="AO625" i="3"/>
  <c r="AL625" i="3"/>
  <c r="AM625" i="3" l="1"/>
  <c r="AD627" i="3"/>
  <c r="AH626" i="3"/>
  <c r="AF626" i="3"/>
  <c r="AJ626" i="3"/>
  <c r="AG626" i="3"/>
  <c r="AK626" i="3"/>
  <c r="AO626" i="3"/>
  <c r="AI626" i="3"/>
  <c r="AL626" i="3"/>
  <c r="AM626" i="3" l="1"/>
  <c r="AD628" i="3"/>
  <c r="AJ627" i="3"/>
  <c r="AI627" i="3"/>
  <c r="AL627" i="3"/>
  <c r="AH627" i="3"/>
  <c r="AF627" i="3"/>
  <c r="AG627" i="3"/>
  <c r="AO627" i="3"/>
  <c r="AD629" i="3" l="1"/>
  <c r="AJ628" i="3"/>
  <c r="AG628" i="3"/>
  <c r="AI628" i="3"/>
  <c r="AF628" i="3"/>
  <c r="AK627" i="3"/>
  <c r="AH628" i="3"/>
  <c r="AO628" i="3"/>
  <c r="AL628" i="3"/>
  <c r="AM627" i="3" l="1"/>
  <c r="AD630" i="3"/>
  <c r="AF629" i="3"/>
  <c r="AG629" i="3"/>
  <c r="AK628" i="3"/>
  <c r="AI629" i="3"/>
  <c r="AJ629" i="3"/>
  <c r="AH629" i="3"/>
  <c r="AM628" i="3" l="1"/>
  <c r="AD631" i="3"/>
  <c r="AO629" i="3"/>
  <c r="AK630" i="3"/>
  <c r="AJ630" i="3"/>
  <c r="AI630" i="3"/>
  <c r="AL630" i="3"/>
  <c r="AL629" i="3"/>
  <c r="AO630" i="3"/>
  <c r="AG630" i="3"/>
  <c r="AK629" i="3"/>
  <c r="AH630" i="3"/>
  <c r="AF630" i="3"/>
  <c r="AM629" i="3" l="1"/>
  <c r="AM630" i="3"/>
  <c r="AD632" i="3"/>
  <c r="AH631" i="3"/>
  <c r="AG631" i="3"/>
  <c r="AF631" i="3"/>
  <c r="AI631" i="3"/>
  <c r="AK631" i="3"/>
  <c r="AO631" i="3"/>
  <c r="AJ631" i="3"/>
  <c r="AL631" i="3"/>
  <c r="AM631" i="3" l="1"/>
  <c r="AD633" i="3"/>
  <c r="AH632" i="3"/>
  <c r="AK632" i="3"/>
  <c r="AJ632" i="3"/>
  <c r="AG632" i="3"/>
  <c r="AO632" i="3"/>
  <c r="AI632" i="3"/>
  <c r="AF632" i="3"/>
  <c r="AL632" i="3"/>
  <c r="AM632" i="3" l="1"/>
  <c r="AD634" i="3"/>
  <c r="AJ633" i="3"/>
  <c r="AF633" i="3"/>
  <c r="AI633" i="3"/>
  <c r="AH633" i="3"/>
  <c r="AG633" i="3"/>
  <c r="AL633" i="3"/>
  <c r="AO633" i="3"/>
  <c r="AD635" i="3" l="1"/>
  <c r="AJ634" i="3"/>
  <c r="AG634" i="3"/>
  <c r="AF634" i="3"/>
  <c r="AO634" i="3"/>
  <c r="AH634" i="3"/>
  <c r="AK633" i="3"/>
  <c r="AI634" i="3"/>
  <c r="AL634" i="3"/>
  <c r="AM633" i="3" l="1"/>
  <c r="AD636" i="3"/>
  <c r="AI635" i="3"/>
  <c r="AJ635" i="3"/>
  <c r="AH635" i="3"/>
  <c r="AF635" i="3"/>
  <c r="AG635" i="3"/>
  <c r="AK634" i="3"/>
  <c r="AL635" i="3"/>
  <c r="AM634" i="3" l="1"/>
  <c r="AD637" i="3"/>
  <c r="AF636" i="3"/>
  <c r="AK636" i="3"/>
  <c r="AJ636" i="3"/>
  <c r="AG636" i="3"/>
  <c r="AL636" i="3"/>
  <c r="AK635" i="3"/>
  <c r="AH636" i="3"/>
  <c r="AI636" i="3"/>
  <c r="AO635" i="3"/>
  <c r="AO636" i="3"/>
  <c r="AM635" i="3" l="1"/>
  <c r="AM636" i="3"/>
  <c r="AD638" i="3"/>
  <c r="AH637" i="3"/>
  <c r="AG637" i="3"/>
  <c r="AF637" i="3"/>
  <c r="AL637" i="3"/>
  <c r="AK637" i="3"/>
  <c r="AJ637" i="3"/>
  <c r="AI637" i="3"/>
  <c r="AO637" i="3"/>
  <c r="AM637" i="3" l="1"/>
  <c r="AD639" i="3"/>
  <c r="AH638" i="3"/>
  <c r="AO638" i="3"/>
  <c r="AI638" i="3"/>
  <c r="AG638" i="3"/>
  <c r="AK638" i="3"/>
  <c r="AJ638" i="3"/>
  <c r="AF638" i="3"/>
  <c r="AL638" i="3"/>
  <c r="AM638" i="3" l="1"/>
  <c r="AD640" i="3"/>
  <c r="AJ639" i="3"/>
  <c r="AG639" i="3"/>
  <c r="AL639" i="3"/>
  <c r="AI639" i="3"/>
  <c r="AF639" i="3"/>
  <c r="AH639" i="3"/>
  <c r="AO639" i="3"/>
  <c r="AD641" i="3" l="1"/>
  <c r="AJ640" i="3"/>
  <c r="AG640" i="3"/>
  <c r="AF640" i="3"/>
  <c r="AO640" i="3"/>
  <c r="AH640" i="3"/>
  <c r="AL640" i="3"/>
  <c r="AK639" i="3"/>
  <c r="AI640" i="3"/>
  <c r="AM639" i="3" l="1"/>
  <c r="AD642" i="3"/>
  <c r="AI641" i="3"/>
  <c r="AK640" i="3"/>
  <c r="AF641" i="3"/>
  <c r="AJ641" i="3"/>
  <c r="AH641" i="3"/>
  <c r="AG641" i="3"/>
  <c r="AK641" i="3"/>
  <c r="AO641" i="3"/>
  <c r="AM640" i="3" l="1"/>
  <c r="AD643" i="3"/>
  <c r="AG642" i="3"/>
  <c r="AF642" i="3"/>
  <c r="AJ642" i="3"/>
  <c r="AI642" i="3"/>
  <c r="AK642" i="3"/>
  <c r="AH642" i="3"/>
  <c r="AL641" i="3"/>
  <c r="AM641" i="3" l="1"/>
  <c r="AD644" i="3"/>
  <c r="AI643" i="3"/>
  <c r="AL642" i="3"/>
  <c r="AF643" i="3"/>
  <c r="AJ643" i="3"/>
  <c r="AH643" i="3"/>
  <c r="AG643" i="3"/>
  <c r="AO642" i="3"/>
  <c r="AO643" i="3"/>
  <c r="AM642" i="3" l="1"/>
  <c r="AK644" i="3"/>
  <c r="AG644" i="3"/>
  <c r="AI644" i="3"/>
  <c r="AK643" i="3"/>
  <c r="AL643" i="3"/>
  <c r="AJ644" i="3"/>
  <c r="AH644" i="3"/>
  <c r="AL644" i="3"/>
  <c r="AO644" i="3"/>
  <c r="AF644" i="3"/>
  <c r="AM643" i="3" l="1"/>
  <c r="AM6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F104" authorId="0" shapeId="0" xr:uid="{00000000-0006-0000-0000-000001000000}">
      <text>
        <r>
          <rPr>
            <sz val="10"/>
            <color rgb="FF000000"/>
            <rFont val="Arial"/>
            <family val="2"/>
            <charset val="238"/>
          </rPr>
          <t>Jest też zmierzona, druga próbka tego materiału, ARM249=2,37E-02</t>
        </r>
      </text>
    </comment>
  </commentList>
</comments>
</file>

<file path=xl/sharedStrings.xml><?xml version="1.0" encoding="utf-8"?>
<sst xmlns="http://schemas.openxmlformats.org/spreadsheetml/2006/main" count="19159" uniqueCount="3554">
  <si>
    <t xml:space="preserve"> Instytut Geofizyki ul. Księcia Janusza 64</t>
  </si>
  <si>
    <t>Przeliczanie podatnosci</t>
  </si>
  <si>
    <t>kappa [m3/kg]*100000000/masa [10-3 kg]</t>
  </si>
  <si>
    <t>c=k/r</t>
  </si>
  <si>
    <t>Chi=Kap/Ro</t>
  </si>
  <si>
    <r>
      <rPr>
        <sz val="12"/>
        <color rgb="FF0000FF"/>
        <rFont val="Symbol"/>
        <family val="1"/>
        <charset val="2"/>
      </rPr>
      <t>r=</t>
    </r>
    <r>
      <rPr>
        <sz val="12"/>
        <color rgb="FF0000FF"/>
        <rFont val="Arial"/>
        <family val="2"/>
        <charset val="238"/>
      </rPr>
      <t>m/V</t>
    </r>
  </si>
  <si>
    <t>Obliczenia ARM z pomiarów na JR6</t>
  </si>
  <si>
    <t>chi*10/m[g]*1000</t>
  </si>
  <si>
    <r>
      <rPr>
        <sz val="12"/>
        <color rgb="FF0000FF"/>
        <rFont val="Symbol"/>
        <family val="1"/>
        <charset val="2"/>
      </rPr>
      <t>k</t>
    </r>
    <r>
      <rPr>
        <sz val="12"/>
        <color rgb="FF0000FF"/>
        <rFont val="Noto Sans Symbols"/>
        <charset val="238"/>
      </rPr>
      <t>=K_Re*V0/m</t>
    </r>
  </si>
  <si>
    <r>
      <rPr>
        <sz val="12"/>
        <color rgb="FF0000FF"/>
        <rFont val="Arial"/>
        <family val="2"/>
        <charset val="238"/>
      </rPr>
      <t>V0=10cm</t>
    </r>
    <r>
      <rPr>
        <vertAlign val="superscript"/>
        <sz val="12"/>
        <color rgb="FF0000FF"/>
        <rFont val="Arial"/>
        <family val="2"/>
        <charset val="238"/>
      </rPr>
      <t>3</t>
    </r>
    <r>
      <rPr>
        <sz val="12"/>
        <color rgb="FF0000FF"/>
        <rFont val="Arial"/>
        <family val="2"/>
        <charset val="238"/>
      </rPr>
      <t>=10*10</t>
    </r>
    <r>
      <rPr>
        <vertAlign val="superscript"/>
        <sz val="12"/>
        <color rgb="FF0000FF"/>
        <rFont val="Arial"/>
        <family val="2"/>
        <charset val="238"/>
      </rPr>
      <t>-6</t>
    </r>
    <r>
      <rPr>
        <sz val="12"/>
        <color rgb="FF0000FF"/>
        <rFont val="Arial"/>
        <family val="2"/>
        <charset val="238"/>
      </rPr>
      <t>m</t>
    </r>
    <r>
      <rPr>
        <vertAlign val="superscript"/>
        <sz val="12"/>
        <color rgb="FF0000FF"/>
        <rFont val="Arial"/>
        <family val="2"/>
        <charset val="238"/>
      </rPr>
      <t>3</t>
    </r>
  </si>
  <si>
    <r>
      <rPr>
        <sz val="12"/>
        <color rgb="FF0000FF"/>
        <rFont val="Symbol"/>
        <family val="1"/>
        <charset val="2"/>
      </rPr>
      <t>k</t>
    </r>
    <r>
      <rPr>
        <sz val="12"/>
        <color rgb="FF0000FF"/>
        <rFont val="Noto Sans Symbols"/>
        <charset val="238"/>
      </rPr>
      <t>=K_Re*10</t>
    </r>
    <r>
      <rPr>
        <vertAlign val="superscript"/>
        <sz val="12"/>
        <color rgb="FF0000FF"/>
        <rFont val="Noto Sans Symbols"/>
        <charset val="238"/>
      </rPr>
      <t>-2</t>
    </r>
  </si>
  <si>
    <t>Zafiksowane w mostku</t>
  </si>
  <si>
    <t>μo=</t>
  </si>
  <si>
    <t>H/m</t>
  </si>
  <si>
    <t>ctrl+alt+P</t>
  </si>
  <si>
    <r>
      <rPr>
        <sz val="12"/>
        <color rgb="FF0000FF"/>
        <rFont val="Arial"/>
        <family val="2"/>
        <charset val="238"/>
      </rPr>
      <t>m=1g=10</t>
    </r>
    <r>
      <rPr>
        <vertAlign val="superscript"/>
        <sz val="12"/>
        <color rgb="FF0000FF"/>
        <rFont val="Arial"/>
        <family val="2"/>
        <charset val="238"/>
      </rPr>
      <t>-3</t>
    </r>
    <r>
      <rPr>
        <sz val="12"/>
        <color rgb="FF0000FF"/>
        <rFont val="Arial"/>
        <family val="2"/>
        <charset val="238"/>
      </rPr>
      <t>kg</t>
    </r>
  </si>
  <si>
    <t>H(ARM)</t>
  </si>
  <si>
    <t>T</t>
  </si>
  <si>
    <t>NaN</t>
  </si>
  <si>
    <t>Watość mierzona na mostku na masę 1g</t>
  </si>
  <si>
    <t>A/m</t>
  </si>
  <si>
    <t>Susceptibility versus frequency was measured in Kappa-bridge MFK1-FA</t>
  </si>
  <si>
    <t>Normalizacja na masę zanieczyszczenia</t>
  </si>
  <si>
    <t>masa</t>
  </si>
  <si>
    <t>kg</t>
  </si>
  <si>
    <t>Name of sample</t>
  </si>
  <si>
    <t>Latitude</t>
  </si>
  <si>
    <t>Longitude</t>
  </si>
  <si>
    <t>Date of sampling</t>
  </si>
  <si>
    <t>Mass of the sample ALL</t>
  </si>
  <si>
    <t>Mass of the sample 0.8</t>
  </si>
  <si>
    <t>Mass of the sample 0.6</t>
  </si>
  <si>
    <t>Mass of the sample 0.4</t>
  </si>
  <si>
    <t>Mass of the sample 0.2</t>
  </si>
  <si>
    <t>Mass of the sample &lt;0.2</t>
  </si>
  <si>
    <t>Mass of all fractions</t>
  </si>
  <si>
    <t>Fraction mass error</t>
  </si>
  <si>
    <t>% of total mass of fraction ALL</t>
  </si>
  <si>
    <t>% of total mass of fraction 0.8</t>
  </si>
  <si>
    <t>% of total mass of fraction 0.6</t>
  </si>
  <si>
    <t>% of total mass of fraction 0.4</t>
  </si>
  <si>
    <t>% of total mass of fraction 0.2</t>
  </si>
  <si>
    <t>% of total mass of fraction &lt;0.2</t>
  </si>
  <si>
    <t>Mass of sample in a cube for ALL</t>
  </si>
  <si>
    <t>Mass of sample in a cube for 0.8</t>
  </si>
  <si>
    <t>Mass of sample in a cube for 0.6</t>
  </si>
  <si>
    <t>Mass of sample in a cube for 0.4</t>
  </si>
  <si>
    <t>Mass of sample in a cube for 0.2</t>
  </si>
  <si>
    <t>Mass of sample in a cube for &lt;0.2</t>
  </si>
  <si>
    <t>K_Re F1 fraction ALL</t>
  </si>
  <si>
    <t>K_Re F1 fraction    0.8</t>
  </si>
  <si>
    <t>K_Re F1 fraction    0.6</t>
  </si>
  <si>
    <t>K_Re F1 fraction     0.4</t>
  </si>
  <si>
    <t>K_Re F1 fraction    0.2</t>
  </si>
  <si>
    <t>K_Re F1 fraction   &lt;0.2</t>
  </si>
  <si>
    <r>
      <rPr>
        <b/>
        <sz val="12"/>
        <color rgb="FF003300"/>
        <rFont val="Symbol"/>
        <family val="1"/>
        <charset val="2"/>
      </rPr>
      <t xml:space="preserve">        k </t>
    </r>
    <r>
      <rPr>
        <b/>
        <sz val="12"/>
        <color rgb="FF003300"/>
        <rFont val="Arial"/>
        <family val="2"/>
        <charset val="238"/>
      </rPr>
      <t>F</t>
    </r>
    <r>
      <rPr>
        <b/>
        <sz val="12"/>
        <color rgb="FF003300"/>
        <rFont val="Symbol"/>
        <family val="1"/>
        <charset val="2"/>
      </rPr>
      <t xml:space="preserve">1         </t>
    </r>
    <r>
      <rPr>
        <b/>
        <sz val="12"/>
        <color rgb="FF003300"/>
        <rFont val="Arial"/>
        <family val="2"/>
        <charset val="238"/>
      </rPr>
      <t>ALL</t>
    </r>
  </si>
  <si>
    <r>
      <rPr>
        <b/>
        <sz val="12"/>
        <color rgb="FF003300"/>
        <rFont val="Symbol"/>
        <family val="1"/>
        <charset val="2"/>
      </rPr>
      <t xml:space="preserve">       k </t>
    </r>
    <r>
      <rPr>
        <b/>
        <sz val="12"/>
        <color rgb="FF003300"/>
        <rFont val="Arial"/>
        <family val="2"/>
        <charset val="238"/>
      </rPr>
      <t>F</t>
    </r>
    <r>
      <rPr>
        <b/>
        <sz val="12"/>
        <color rgb="FF003300"/>
        <rFont val="Symbol"/>
        <family val="1"/>
        <charset val="2"/>
      </rPr>
      <t>1        0.8</t>
    </r>
  </si>
  <si>
    <r>
      <rPr>
        <b/>
        <sz val="12"/>
        <color rgb="FF003300"/>
        <rFont val="Symbol"/>
        <family val="1"/>
        <charset val="2"/>
      </rPr>
      <t xml:space="preserve">       k </t>
    </r>
    <r>
      <rPr>
        <b/>
        <sz val="12"/>
        <color rgb="FF003300"/>
        <rFont val="Arial"/>
        <family val="2"/>
        <charset val="238"/>
      </rPr>
      <t>F</t>
    </r>
    <r>
      <rPr>
        <b/>
        <sz val="12"/>
        <color rgb="FF003300"/>
        <rFont val="Symbol"/>
        <family val="1"/>
        <charset val="2"/>
      </rPr>
      <t>1        0.6</t>
    </r>
  </si>
  <si>
    <r>
      <rPr>
        <b/>
        <sz val="12"/>
        <color rgb="FF003300"/>
        <rFont val="Symbol"/>
        <family val="1"/>
        <charset val="2"/>
      </rPr>
      <t xml:space="preserve">       k </t>
    </r>
    <r>
      <rPr>
        <b/>
        <sz val="12"/>
        <color rgb="FF003300"/>
        <rFont val="Arial"/>
        <family val="2"/>
        <charset val="238"/>
      </rPr>
      <t>F</t>
    </r>
    <r>
      <rPr>
        <b/>
        <sz val="12"/>
        <color rgb="FF003300"/>
        <rFont val="Symbol"/>
        <family val="1"/>
        <charset val="2"/>
      </rPr>
      <t>1        0.4</t>
    </r>
  </si>
  <si>
    <r>
      <rPr>
        <b/>
        <sz val="12"/>
        <color rgb="FF003300"/>
        <rFont val="Symbol"/>
        <family val="1"/>
        <charset val="2"/>
      </rPr>
      <t xml:space="preserve">       k </t>
    </r>
    <r>
      <rPr>
        <b/>
        <sz val="12"/>
        <color rgb="FF003300"/>
        <rFont val="Arial"/>
        <family val="2"/>
        <charset val="238"/>
      </rPr>
      <t>F</t>
    </r>
    <r>
      <rPr>
        <b/>
        <sz val="12"/>
        <color rgb="FF003300"/>
        <rFont val="Symbol"/>
        <family val="1"/>
        <charset val="2"/>
      </rPr>
      <t>1        0.2</t>
    </r>
  </si>
  <si>
    <r>
      <rPr>
        <b/>
        <sz val="12"/>
        <color rgb="FF003300"/>
        <rFont val="Symbol"/>
        <family val="1"/>
        <charset val="2"/>
      </rPr>
      <t xml:space="preserve">     k </t>
    </r>
    <r>
      <rPr>
        <b/>
        <sz val="12"/>
        <color rgb="FF003300"/>
        <rFont val="Arial"/>
        <family val="2"/>
        <charset val="238"/>
      </rPr>
      <t>F</t>
    </r>
    <r>
      <rPr>
        <b/>
        <sz val="12"/>
        <color rgb="FF003300"/>
        <rFont val="Symbol"/>
        <family val="1"/>
        <charset val="2"/>
      </rPr>
      <t>1      &lt;0.2</t>
    </r>
  </si>
  <si>
    <r>
      <rPr>
        <b/>
        <sz val="12"/>
        <color rgb="FF003300"/>
        <rFont val="Symbol"/>
        <family val="1"/>
        <charset val="2"/>
      </rPr>
      <t xml:space="preserve">    c </t>
    </r>
    <r>
      <rPr>
        <b/>
        <sz val="12"/>
        <color rgb="FF003300"/>
        <rFont val="Arial"/>
        <family val="2"/>
        <charset val="238"/>
      </rPr>
      <t xml:space="preserve">F </t>
    </r>
    <r>
      <rPr>
        <b/>
        <sz val="12"/>
        <color rgb="FF003300"/>
        <rFont val="Symbol"/>
        <family val="1"/>
        <charset val="2"/>
      </rPr>
      <t xml:space="preserve">     </t>
    </r>
    <r>
      <rPr>
        <b/>
        <sz val="12"/>
        <color rgb="FF003300"/>
        <rFont val="Arial"/>
        <family val="2"/>
        <charset val="238"/>
      </rPr>
      <t>ALL</t>
    </r>
  </si>
  <si>
    <r>
      <rPr>
        <b/>
        <sz val="12"/>
        <color rgb="FF003300"/>
        <rFont val="Symbol"/>
        <family val="1"/>
        <charset val="2"/>
      </rPr>
      <t xml:space="preserve">       c </t>
    </r>
    <r>
      <rPr>
        <b/>
        <sz val="12"/>
        <color rgb="FF003300"/>
        <rFont val="Arial"/>
        <family val="2"/>
        <charset val="238"/>
      </rPr>
      <t>F</t>
    </r>
    <r>
      <rPr>
        <b/>
        <sz val="12"/>
        <color rgb="FF003300"/>
        <rFont val="Symbol"/>
        <family val="1"/>
        <charset val="2"/>
      </rPr>
      <t>1        0.8</t>
    </r>
  </si>
  <si>
    <r>
      <rPr>
        <b/>
        <sz val="12"/>
        <color rgb="FF003300"/>
        <rFont val="Symbol"/>
        <family val="1"/>
        <charset val="2"/>
      </rPr>
      <t xml:space="preserve">       c </t>
    </r>
    <r>
      <rPr>
        <b/>
        <sz val="12"/>
        <color rgb="FF003300"/>
        <rFont val="Arial"/>
        <family val="2"/>
        <charset val="238"/>
      </rPr>
      <t>F</t>
    </r>
    <r>
      <rPr>
        <b/>
        <sz val="12"/>
        <color rgb="FF003300"/>
        <rFont val="Symbol"/>
        <family val="1"/>
        <charset val="2"/>
      </rPr>
      <t>1        0.6</t>
    </r>
  </si>
  <si>
    <r>
      <rPr>
        <b/>
        <sz val="12"/>
        <color rgb="FF003300"/>
        <rFont val="Symbol"/>
        <family val="1"/>
        <charset val="2"/>
      </rPr>
      <t xml:space="preserve">       c </t>
    </r>
    <r>
      <rPr>
        <b/>
        <sz val="12"/>
        <color rgb="FF003300"/>
        <rFont val="Arial"/>
        <family val="2"/>
        <charset val="238"/>
      </rPr>
      <t>F</t>
    </r>
    <r>
      <rPr>
        <b/>
        <sz val="12"/>
        <color rgb="FF003300"/>
        <rFont val="Symbol"/>
        <family val="1"/>
        <charset val="2"/>
      </rPr>
      <t>1        0.4</t>
    </r>
  </si>
  <si>
    <r>
      <rPr>
        <b/>
        <sz val="12"/>
        <color rgb="FF003300"/>
        <rFont val="Symbol"/>
        <family val="1"/>
        <charset val="2"/>
      </rPr>
      <t xml:space="preserve">       c </t>
    </r>
    <r>
      <rPr>
        <b/>
        <sz val="12"/>
        <color rgb="FF003300"/>
        <rFont val="Arial"/>
        <family val="2"/>
        <charset val="238"/>
      </rPr>
      <t>F</t>
    </r>
    <r>
      <rPr>
        <b/>
        <sz val="12"/>
        <color rgb="FF003300"/>
        <rFont val="Symbol"/>
        <family val="1"/>
        <charset val="2"/>
      </rPr>
      <t>1        0.2</t>
    </r>
  </si>
  <si>
    <r>
      <rPr>
        <b/>
        <sz val="12"/>
        <color rgb="FF003300"/>
        <rFont val="Symbol"/>
        <family val="1"/>
        <charset val="2"/>
      </rPr>
      <t xml:space="preserve">       c </t>
    </r>
    <r>
      <rPr>
        <b/>
        <sz val="12"/>
        <color rgb="FF003300"/>
        <rFont val="Arial"/>
        <family val="2"/>
        <charset val="238"/>
      </rPr>
      <t>F</t>
    </r>
    <r>
      <rPr>
        <b/>
        <sz val="12"/>
        <color rgb="FF003300"/>
        <rFont val="Symbol"/>
        <family val="1"/>
        <charset val="2"/>
      </rPr>
      <t>1       &lt;0.2</t>
    </r>
  </si>
  <si>
    <t>Sum of all susceptiblilities</t>
  </si>
  <si>
    <t>K_Re F3 fraction ALL</t>
  </si>
  <si>
    <r>
      <rPr>
        <b/>
        <sz val="12"/>
        <color rgb="FF003300"/>
        <rFont val="Symbol"/>
        <family val="1"/>
        <charset val="2"/>
      </rPr>
      <t xml:space="preserve">        k </t>
    </r>
    <r>
      <rPr>
        <b/>
        <sz val="12"/>
        <color rgb="FF003300"/>
        <rFont val="Arial"/>
        <family val="2"/>
        <charset val="238"/>
      </rPr>
      <t>F3</t>
    </r>
    <r>
      <rPr>
        <b/>
        <sz val="12"/>
        <color rgb="FF003300"/>
        <rFont val="Symbol"/>
        <family val="1"/>
        <charset val="2"/>
      </rPr>
      <t xml:space="preserve">         </t>
    </r>
    <r>
      <rPr>
        <b/>
        <sz val="12"/>
        <color rgb="FF003300"/>
        <rFont val="Arial"/>
        <family val="2"/>
        <charset val="238"/>
      </rPr>
      <t>ALL</t>
    </r>
  </si>
  <si>
    <r>
      <rPr>
        <b/>
        <sz val="12"/>
        <color rgb="FF003300"/>
        <rFont val="Symbol"/>
        <family val="1"/>
        <charset val="2"/>
      </rPr>
      <t xml:space="preserve">        c </t>
    </r>
    <r>
      <rPr>
        <b/>
        <sz val="12"/>
        <color rgb="FF003300"/>
        <rFont val="Arial"/>
        <family val="2"/>
        <charset val="238"/>
      </rPr>
      <t>F3</t>
    </r>
    <r>
      <rPr>
        <b/>
        <sz val="12"/>
        <color rgb="FF003300"/>
        <rFont val="Symbol"/>
        <family val="1"/>
        <charset val="2"/>
      </rPr>
      <t xml:space="preserve">         </t>
    </r>
    <r>
      <rPr>
        <b/>
        <sz val="12"/>
        <color rgb="FF003300"/>
        <rFont val="Arial"/>
        <family val="2"/>
        <charset val="238"/>
      </rPr>
      <t>ALL</t>
    </r>
  </si>
  <si>
    <t xml:space="preserve"> %</t>
  </si>
  <si>
    <t xml:space="preserve">         M 1          ALL</t>
  </si>
  <si>
    <r>
      <rPr>
        <b/>
        <sz val="12"/>
        <color rgb="FF003300"/>
        <rFont val="Symbol"/>
        <family val="1"/>
        <charset val="2"/>
      </rPr>
      <t xml:space="preserve">   c</t>
    </r>
    <r>
      <rPr>
        <b/>
        <sz val="12"/>
        <color rgb="FF003300"/>
        <rFont val="Arial"/>
        <family val="2"/>
        <charset val="238"/>
      </rPr>
      <t>(ARM)     ALL</t>
    </r>
  </si>
  <si>
    <r>
      <rPr>
        <b/>
        <sz val="12"/>
        <color rgb="FF003300"/>
        <rFont val="Symbol"/>
        <family val="1"/>
        <charset val="2"/>
      </rPr>
      <t xml:space="preserve">   c</t>
    </r>
    <r>
      <rPr>
        <b/>
        <sz val="12"/>
        <color rgb="FF003300"/>
        <rFont val="Arial"/>
        <family val="2"/>
        <charset val="238"/>
      </rPr>
      <t>(ARM)    ALL</t>
    </r>
  </si>
  <si>
    <t xml:space="preserve">         M 1          0.8</t>
  </si>
  <si>
    <r>
      <rPr>
        <b/>
        <sz val="12"/>
        <color rgb="FF003300"/>
        <rFont val="Symbol"/>
        <family val="1"/>
        <charset val="2"/>
      </rPr>
      <t xml:space="preserve">   c</t>
    </r>
    <r>
      <rPr>
        <b/>
        <sz val="12"/>
        <color rgb="FF003300"/>
        <rFont val="Arial"/>
        <family val="2"/>
        <charset val="238"/>
      </rPr>
      <t>(ARM)     0.8</t>
    </r>
  </si>
  <si>
    <r>
      <rPr>
        <b/>
        <sz val="12"/>
        <color rgb="FF003300"/>
        <rFont val="Symbol"/>
        <family val="1"/>
        <charset val="2"/>
      </rPr>
      <t xml:space="preserve">   c</t>
    </r>
    <r>
      <rPr>
        <b/>
        <sz val="12"/>
        <color rgb="FF003300"/>
        <rFont val="Arial"/>
        <family val="2"/>
        <charset val="238"/>
      </rPr>
      <t>(ARM)    0.8</t>
    </r>
  </si>
  <si>
    <t xml:space="preserve">         M 1          0.6</t>
  </si>
  <si>
    <r>
      <rPr>
        <b/>
        <sz val="12"/>
        <color rgb="FF003300"/>
        <rFont val="Symbol"/>
        <family val="1"/>
        <charset val="2"/>
      </rPr>
      <t xml:space="preserve">   c</t>
    </r>
    <r>
      <rPr>
        <b/>
        <sz val="12"/>
        <color rgb="FF003300"/>
        <rFont val="Arial"/>
        <family val="2"/>
        <charset val="238"/>
      </rPr>
      <t>(ARM)     0.6</t>
    </r>
  </si>
  <si>
    <r>
      <rPr>
        <b/>
        <sz val="12"/>
        <color rgb="FF003300"/>
        <rFont val="Symbol"/>
        <family val="1"/>
        <charset val="2"/>
      </rPr>
      <t xml:space="preserve">   c</t>
    </r>
    <r>
      <rPr>
        <b/>
        <sz val="12"/>
        <color rgb="FF003300"/>
        <rFont val="Arial"/>
        <family val="2"/>
        <charset val="238"/>
      </rPr>
      <t>(ARM)    0.6</t>
    </r>
  </si>
  <si>
    <t xml:space="preserve">         M 1          0.4</t>
  </si>
  <si>
    <r>
      <rPr>
        <b/>
        <sz val="12"/>
        <color rgb="FF003300"/>
        <rFont val="Symbol"/>
        <family val="1"/>
        <charset val="2"/>
      </rPr>
      <t xml:space="preserve">   c</t>
    </r>
    <r>
      <rPr>
        <b/>
        <sz val="12"/>
        <color rgb="FF003300"/>
        <rFont val="Arial"/>
        <family val="2"/>
        <charset val="238"/>
      </rPr>
      <t>(ARM)     0.4</t>
    </r>
  </si>
  <si>
    <r>
      <rPr>
        <b/>
        <sz val="12"/>
        <color rgb="FF003300"/>
        <rFont val="Symbol"/>
        <family val="1"/>
        <charset val="2"/>
      </rPr>
      <t xml:space="preserve">   c</t>
    </r>
    <r>
      <rPr>
        <b/>
        <sz val="12"/>
        <color rgb="FF003300"/>
        <rFont val="Arial"/>
        <family val="2"/>
        <charset val="238"/>
      </rPr>
      <t>(ARM)    0.4</t>
    </r>
  </si>
  <si>
    <t xml:space="preserve">         M 1          0.2</t>
  </si>
  <si>
    <r>
      <rPr>
        <b/>
        <sz val="12"/>
        <color rgb="FF003300"/>
        <rFont val="Symbol"/>
        <family val="1"/>
        <charset val="2"/>
      </rPr>
      <t xml:space="preserve">   c</t>
    </r>
    <r>
      <rPr>
        <b/>
        <sz val="12"/>
        <color rgb="FF003300"/>
        <rFont val="Arial"/>
        <family val="2"/>
        <charset val="238"/>
      </rPr>
      <t>(ARM)     0.2</t>
    </r>
  </si>
  <si>
    <r>
      <rPr>
        <b/>
        <sz val="12"/>
        <color rgb="FF003300"/>
        <rFont val="Symbol"/>
        <family val="1"/>
        <charset val="2"/>
      </rPr>
      <t xml:space="preserve">   c</t>
    </r>
    <r>
      <rPr>
        <b/>
        <sz val="12"/>
        <color rgb="FF003300"/>
        <rFont val="Arial"/>
        <family val="2"/>
        <charset val="238"/>
      </rPr>
      <t>(ARM)    0.2</t>
    </r>
  </si>
  <si>
    <t xml:space="preserve">         M 1         &lt;0.2</t>
  </si>
  <si>
    <r>
      <rPr>
        <b/>
        <sz val="12"/>
        <color rgb="FF003300"/>
        <rFont val="Symbol"/>
        <family val="1"/>
        <charset val="2"/>
      </rPr>
      <t xml:space="preserve">   c</t>
    </r>
    <r>
      <rPr>
        <b/>
        <sz val="12"/>
        <color rgb="FF003300"/>
        <rFont val="Arial"/>
        <family val="2"/>
        <charset val="238"/>
      </rPr>
      <t>(ARM)     &lt;0.2</t>
    </r>
  </si>
  <si>
    <r>
      <rPr>
        <b/>
        <sz val="12"/>
        <color rgb="FF003300"/>
        <rFont val="Symbol"/>
        <family val="1"/>
        <charset val="2"/>
      </rPr>
      <t xml:space="preserve">   c</t>
    </r>
    <r>
      <rPr>
        <b/>
        <sz val="12"/>
        <color rgb="FF003300"/>
        <rFont val="Arial"/>
        <family val="2"/>
        <charset val="238"/>
      </rPr>
      <t>(ARM)    &lt;0.2</t>
    </r>
  </si>
  <si>
    <r>
      <rPr>
        <b/>
        <sz val="12"/>
        <color rgb="FF003300"/>
        <rFont val="Arial"/>
        <family val="2"/>
        <charset val="238"/>
      </rPr>
      <t>Ms 10</t>
    </r>
    <r>
      <rPr>
        <b/>
        <vertAlign val="superscript"/>
        <sz val="12"/>
        <color rgb="FF003300"/>
        <rFont val="Arial"/>
        <family val="2"/>
        <charset val="238"/>
      </rPr>
      <t>-3</t>
    </r>
    <r>
      <rPr>
        <b/>
        <sz val="12"/>
        <color rgb="FF003300"/>
        <rFont val="Arial"/>
        <family val="2"/>
        <charset val="238"/>
      </rPr>
      <t xml:space="preserve"> ALL</t>
    </r>
  </si>
  <si>
    <r>
      <rPr>
        <b/>
        <sz val="12"/>
        <color rgb="FF003300"/>
        <rFont val="Arial"/>
        <family val="2"/>
        <charset val="238"/>
      </rPr>
      <t>Mrs 10</t>
    </r>
    <r>
      <rPr>
        <b/>
        <vertAlign val="superscript"/>
        <sz val="12"/>
        <color rgb="FF003300"/>
        <rFont val="Arial"/>
        <family val="2"/>
        <charset val="238"/>
      </rPr>
      <t>-3</t>
    </r>
    <r>
      <rPr>
        <b/>
        <sz val="12"/>
        <color rgb="FF003300"/>
        <rFont val="Arial"/>
        <family val="2"/>
        <charset val="238"/>
      </rPr>
      <t xml:space="preserve"> ALL</t>
    </r>
  </si>
  <si>
    <t>Mrs/Ms ALL</t>
  </si>
  <si>
    <t xml:space="preserve">        Hc          ALL</t>
  </si>
  <si>
    <t xml:space="preserve">        Hcr          ALL</t>
  </si>
  <si>
    <t>Hcr/Hc ALL</t>
  </si>
  <si>
    <r>
      <rPr>
        <b/>
        <sz val="12"/>
        <color rgb="FF003300"/>
        <rFont val="Arial"/>
        <family val="2"/>
        <charset val="238"/>
      </rPr>
      <t>0.9Ms 10</t>
    </r>
    <r>
      <rPr>
        <b/>
        <vertAlign val="superscript"/>
        <sz val="12"/>
        <color rgb="FF003300"/>
        <rFont val="Arial"/>
        <family val="2"/>
        <charset val="238"/>
      </rPr>
      <t>-3</t>
    </r>
    <r>
      <rPr>
        <b/>
        <sz val="12"/>
        <color rgb="FF003300"/>
        <rFont val="Arial"/>
        <family val="2"/>
        <charset val="238"/>
      </rPr>
      <t xml:space="preserve"> ALL</t>
    </r>
  </si>
  <si>
    <t>PM/FM  ALL</t>
  </si>
  <si>
    <t>Ms 10-3  0.8</t>
  </si>
  <si>
    <t>Mrs 10-3 0.8</t>
  </si>
  <si>
    <t>Mrs/Ms   0.8</t>
  </si>
  <si>
    <t xml:space="preserve">        Hc         0.8</t>
  </si>
  <si>
    <t xml:space="preserve">        Hcr          0.8</t>
  </si>
  <si>
    <t>Hcr/Hc    0.8</t>
  </si>
  <si>
    <t>0.9Ms 10-3 0.8</t>
  </si>
  <si>
    <t>PM/FM    0.8</t>
  </si>
  <si>
    <t>Ms 10-3  0.6</t>
  </si>
  <si>
    <t>Mrs 10-3 0.6</t>
  </si>
  <si>
    <t>Mrs/Ms   0.6</t>
  </si>
  <si>
    <t xml:space="preserve">        Hc         0.6</t>
  </si>
  <si>
    <t xml:space="preserve">        Hcr          0.6</t>
  </si>
  <si>
    <t>Hcr/Hc    0.6</t>
  </si>
  <si>
    <t>0.9Ms 10-3 0.6</t>
  </si>
  <si>
    <t>PM/FM    0.6</t>
  </si>
  <si>
    <t>Ms 10-3  &lt;0.2</t>
  </si>
  <si>
    <t>Mrs 10-3 &lt;0.2</t>
  </si>
  <si>
    <t>Mrs/Ms   &lt;0.2</t>
  </si>
  <si>
    <t xml:space="preserve">        Hc         &lt;0.2</t>
  </si>
  <si>
    <t xml:space="preserve">        Hcr          &lt;0.2</t>
  </si>
  <si>
    <t>Hcr/Hc    &lt;0.2</t>
  </si>
  <si>
    <t>0.9Ms 10-3 &lt;0.2</t>
  </si>
  <si>
    <t>PM/FM    &lt;0.2</t>
  </si>
  <si>
    <t>Hcr</t>
  </si>
  <si>
    <t>Hcr/Hc</t>
  </si>
  <si>
    <t>c</t>
  </si>
  <si>
    <r>
      <rPr>
        <b/>
        <sz val="12"/>
        <color rgb="FF003300"/>
        <rFont val="Arial CE"/>
        <charset val="238"/>
      </rPr>
      <t>P 10</t>
    </r>
    <r>
      <rPr>
        <b/>
        <vertAlign val="superscript"/>
        <sz val="12"/>
        <color rgb="FF003300"/>
        <rFont val="Arial CE"/>
        <charset val="238"/>
      </rPr>
      <t>-3</t>
    </r>
    <r>
      <rPr>
        <b/>
        <sz val="12"/>
        <color rgb="FF003300"/>
        <rFont val="Arial CE"/>
        <charset val="238"/>
      </rPr>
      <t xml:space="preserve"> </t>
    </r>
  </si>
  <si>
    <t>P</t>
  </si>
  <si>
    <t>North</t>
  </si>
  <si>
    <t>East</t>
  </si>
  <si>
    <t>[yyyy-mm-dd]</t>
  </si>
  <si>
    <t>[g]</t>
  </si>
  <si>
    <t>[%]</t>
  </si>
  <si>
    <t>[SI]</t>
  </si>
  <si>
    <r>
      <rPr>
        <b/>
        <sz val="11"/>
        <color rgb="FF003300"/>
        <rFont val="Arial"/>
        <family val="2"/>
        <charset val="238"/>
      </rPr>
      <t>[m</t>
    </r>
    <r>
      <rPr>
        <b/>
        <vertAlign val="superscript"/>
        <sz val="11"/>
        <color rgb="FF003300"/>
        <rFont val="Arial"/>
        <family val="2"/>
        <charset val="238"/>
      </rPr>
      <t>3</t>
    </r>
    <r>
      <rPr>
        <b/>
        <sz val="11"/>
        <color rgb="FF003300"/>
        <rFont val="Arial"/>
        <family val="2"/>
        <charset val="238"/>
      </rPr>
      <t>/kg]</t>
    </r>
  </si>
  <si>
    <r>
      <rPr>
        <b/>
        <sz val="12"/>
        <color rgb="FF003300"/>
        <rFont val="Arial"/>
        <family val="2"/>
        <charset val="238"/>
      </rPr>
      <t>10</t>
    </r>
    <r>
      <rPr>
        <b/>
        <vertAlign val="superscript"/>
        <sz val="12"/>
        <color rgb="FF003300"/>
        <rFont val="Arial"/>
        <family val="2"/>
        <charset val="238"/>
      </rPr>
      <t>-8</t>
    </r>
    <r>
      <rPr>
        <b/>
        <sz val="12"/>
        <color rgb="FF003300"/>
        <rFont val="Arial"/>
        <family val="2"/>
        <charset val="238"/>
      </rPr>
      <t xml:space="preserve"> [m</t>
    </r>
    <r>
      <rPr>
        <b/>
        <vertAlign val="superscript"/>
        <sz val="12"/>
        <color rgb="FF003300"/>
        <rFont val="Arial"/>
        <family val="2"/>
        <charset val="238"/>
      </rPr>
      <t>3</t>
    </r>
    <r>
      <rPr>
        <b/>
        <sz val="12"/>
        <color rgb="FF003300"/>
        <rFont val="Arial"/>
        <family val="2"/>
        <charset val="238"/>
      </rPr>
      <t>/kg]</t>
    </r>
  </si>
  <si>
    <t>%</t>
  </si>
  <si>
    <t>in mass unit</t>
  </si>
  <si>
    <t>F1-F3/F1</t>
  </si>
  <si>
    <t>[A/m]</t>
  </si>
  <si>
    <r>
      <rPr>
        <b/>
        <sz val="12"/>
        <color rgb="FF003300"/>
        <rFont val="Arial"/>
        <family val="2"/>
        <charset val="238"/>
      </rPr>
      <t>[A∙m</t>
    </r>
    <r>
      <rPr>
        <b/>
        <vertAlign val="superscript"/>
        <sz val="12"/>
        <color rgb="FF003300"/>
        <rFont val="Arial"/>
        <family val="2"/>
        <charset val="238"/>
      </rPr>
      <t>2</t>
    </r>
    <r>
      <rPr>
        <b/>
        <sz val="12"/>
        <color rgb="FF003300"/>
        <rFont val="Arial"/>
        <family val="2"/>
        <charset val="238"/>
      </rPr>
      <t>]</t>
    </r>
  </si>
  <si>
    <r>
      <rPr>
        <b/>
        <sz val="12"/>
        <color rgb="FF003300"/>
        <rFont val="Arial"/>
        <family val="2"/>
        <charset val="238"/>
      </rPr>
      <t>[m</t>
    </r>
    <r>
      <rPr>
        <b/>
        <vertAlign val="superscript"/>
        <sz val="12"/>
        <color rgb="FF003300"/>
        <rFont val="Arial"/>
        <family val="2"/>
        <charset val="238"/>
      </rPr>
      <t>3</t>
    </r>
    <r>
      <rPr>
        <b/>
        <sz val="12"/>
        <color rgb="FF003300"/>
        <rFont val="Arial"/>
        <family val="2"/>
        <charset val="238"/>
      </rPr>
      <t>/kg]</t>
    </r>
  </si>
  <si>
    <r>
      <rPr>
        <b/>
        <sz val="12"/>
        <color rgb="FF003300"/>
        <rFont val="Arial"/>
        <family val="2"/>
        <charset val="238"/>
      </rPr>
      <t xml:space="preserve"> [A*m</t>
    </r>
    <r>
      <rPr>
        <b/>
        <vertAlign val="superscript"/>
        <sz val="12"/>
        <color rgb="FF003300"/>
        <rFont val="Arial"/>
        <family val="2"/>
        <charset val="238"/>
      </rPr>
      <t>2</t>
    </r>
    <r>
      <rPr>
        <b/>
        <sz val="12"/>
        <color rgb="FF003300"/>
        <rFont val="Arial"/>
        <family val="2"/>
        <charset val="238"/>
      </rPr>
      <t>/kg]</t>
    </r>
  </si>
  <si>
    <t>[]</t>
  </si>
  <si>
    <t>[mT]</t>
  </si>
  <si>
    <t>[Am/Tkg]</t>
  </si>
  <si>
    <t xml:space="preserve"> [mT]</t>
  </si>
  <si>
    <t>[Am/T]</t>
  </si>
  <si>
    <t>F1=990Hz</t>
  </si>
  <si>
    <t>F3=15000Hz</t>
  </si>
  <si>
    <r>
      <rPr>
        <b/>
        <sz val="12"/>
        <color rgb="FFFF0000"/>
        <rFont val="Arial"/>
        <family val="2"/>
        <charset val="238"/>
      </rPr>
      <t>H=</t>
    </r>
    <r>
      <rPr>
        <b/>
        <sz val="12"/>
        <color rgb="FFFF0000"/>
        <rFont val="Symbol"/>
        <family val="1"/>
        <charset val="2"/>
      </rPr>
      <t>100mT</t>
    </r>
  </si>
  <si>
    <t>min</t>
  </si>
  <si>
    <t>max</t>
  </si>
  <si>
    <t>average</t>
  </si>
  <si>
    <t>median</t>
  </si>
  <si>
    <t>Q3</t>
  </si>
  <si>
    <t>STD</t>
  </si>
  <si>
    <t>Rembertów</t>
  </si>
  <si>
    <t>A&amp;B</t>
  </si>
  <si>
    <t>Fraction:</t>
  </si>
  <si>
    <t>ALL</t>
  </si>
  <si>
    <t>&lt;0.2</t>
  </si>
  <si>
    <t xml:space="preserve">The probe </t>
  </si>
  <si>
    <t xml:space="preserve">masa pudelka [g] </t>
  </si>
  <si>
    <t>masa z probka [g]</t>
  </si>
  <si>
    <t>masa próbki [g]</t>
  </si>
  <si>
    <t>SpecName</t>
  </si>
  <si>
    <t>Mode</t>
  </si>
  <si>
    <t>Index</t>
  </si>
  <si>
    <t>Field</t>
  </si>
  <si>
    <t>Freq</t>
  </si>
  <si>
    <t>Temp</t>
  </si>
  <si>
    <t>KRe_Raw</t>
  </si>
  <si>
    <t>KIm_Raw</t>
  </si>
  <si>
    <t>Holder_Re</t>
  </si>
  <si>
    <t>Holder_Im</t>
  </si>
  <si>
    <t>KRe_Corr</t>
  </si>
  <si>
    <t>KIm_Corr</t>
  </si>
  <si>
    <t>Phase</t>
  </si>
  <si>
    <t>Volume</t>
  </si>
  <si>
    <t>KRe_Vol</t>
  </si>
  <si>
    <t>KIm_Vol</t>
  </si>
  <si>
    <t>Mass</t>
  </si>
  <si>
    <t>KRe_Mass</t>
  </si>
  <si>
    <t>KIm_Mass</t>
  </si>
  <si>
    <t>Range</t>
  </si>
  <si>
    <t>TimeCycle</t>
  </si>
  <si>
    <t>TimeMeas</t>
  </si>
  <si>
    <t>Time</t>
  </si>
  <si>
    <t>Date</t>
  </si>
  <si>
    <t>InstName</t>
  </si>
  <si>
    <t>Note</t>
  </si>
  <si>
    <t>Results</t>
  </si>
  <si>
    <t>Probe number</t>
  </si>
  <si>
    <t>Filter name</t>
  </si>
  <si>
    <t>Filed</t>
  </si>
  <si>
    <t>Frequency</t>
  </si>
  <si>
    <t>mKRe_Corr</t>
  </si>
  <si>
    <t>mKIm_Corr</t>
  </si>
  <si>
    <t>Chi</t>
  </si>
  <si>
    <t>1-ALL</t>
  </si>
  <si>
    <t>k</t>
  </si>
  <si>
    <t>N/A</t>
  </si>
  <si>
    <t>11:10:29</t>
  </si>
  <si>
    <t>02-10-2023</t>
  </si>
  <si>
    <t>MFK1-FA</t>
  </si>
  <si>
    <t>11:10:53</t>
  </si>
  <si>
    <t>11:11:17</t>
  </si>
  <si>
    <t>1-0.8</t>
  </si>
  <si>
    <t>11:12:01</t>
  </si>
  <si>
    <t>11:12:23</t>
  </si>
  <si>
    <t>11:12:46</t>
  </si>
  <si>
    <t>1-0.6</t>
  </si>
  <si>
    <t>11:13:37</t>
  </si>
  <si>
    <t>11:14:02</t>
  </si>
  <si>
    <t>11:14:24</t>
  </si>
  <si>
    <t>1-0.4</t>
  </si>
  <si>
    <t>11:14:57</t>
  </si>
  <si>
    <t>11:15:20</t>
  </si>
  <si>
    <t>11:15:44</t>
  </si>
  <si>
    <t>1-0.2</t>
  </si>
  <si>
    <t>11:16:29</t>
  </si>
  <si>
    <t>11:16:51</t>
  </si>
  <si>
    <t>11:17:14</t>
  </si>
  <si>
    <t>1-&lt;0.2</t>
  </si>
  <si>
    <t>11:17:49</t>
  </si>
  <si>
    <t>11:18:12</t>
  </si>
  <si>
    <t>11:18:36</t>
  </si>
  <si>
    <t>2-ALL</t>
  </si>
  <si>
    <t>11:19:51</t>
  </si>
  <si>
    <t>11:20:15</t>
  </si>
  <si>
    <t>11:20:37</t>
  </si>
  <si>
    <t>2-0.8</t>
  </si>
  <si>
    <t>11:21:10</t>
  </si>
  <si>
    <t>11:21:33</t>
  </si>
  <si>
    <t>11:21:57</t>
  </si>
  <si>
    <t>2-0.6</t>
  </si>
  <si>
    <t>11:22:38</t>
  </si>
  <si>
    <t>11:23:01</t>
  </si>
  <si>
    <t>11:23:24</t>
  </si>
  <si>
    <t>2-0.4</t>
  </si>
  <si>
    <t>11:24:01</t>
  </si>
  <si>
    <t>11:24:24</t>
  </si>
  <si>
    <t>11:24:47</t>
  </si>
  <si>
    <t>2-0.2</t>
  </si>
  <si>
    <t>11:25:18</t>
  </si>
  <si>
    <t>11:25:41</t>
  </si>
  <si>
    <t>11:26:05</t>
  </si>
  <si>
    <t>2-&lt;0.2</t>
  </si>
  <si>
    <t>11:26:43</t>
  </si>
  <si>
    <t>11:27:06</t>
  </si>
  <si>
    <t>11:27:31</t>
  </si>
  <si>
    <t>3-ALL</t>
  </si>
  <si>
    <t>11:28:44</t>
  </si>
  <si>
    <t>11:29:06</t>
  </si>
  <si>
    <t>11:29:29</t>
  </si>
  <si>
    <t>3-0.8</t>
  </si>
  <si>
    <t>11:30:12</t>
  </si>
  <si>
    <t>11:30:36</t>
  </si>
  <si>
    <t>11:30:59</t>
  </si>
  <si>
    <t>3-0.6</t>
  </si>
  <si>
    <t>11:31:36</t>
  </si>
  <si>
    <t>11:31:59</t>
  </si>
  <si>
    <t>11:32:22</t>
  </si>
  <si>
    <t>3-0.4</t>
  </si>
  <si>
    <t>11:32:54</t>
  </si>
  <si>
    <t>11:33:18</t>
  </si>
  <si>
    <t>11:33:40</t>
  </si>
  <si>
    <t>3-0.2</t>
  </si>
  <si>
    <t>11:34:13</t>
  </si>
  <si>
    <t>11:34:36</t>
  </si>
  <si>
    <t>11:35:00</t>
  </si>
  <si>
    <t>3-&lt;0.2</t>
  </si>
  <si>
    <t>11:35:45</t>
  </si>
  <si>
    <t>11:36:08</t>
  </si>
  <si>
    <t>11:36:32</t>
  </si>
  <si>
    <t>4-ALL</t>
  </si>
  <si>
    <t>11:37:07</t>
  </si>
  <si>
    <t>11:37:30</t>
  </si>
  <si>
    <t>11:37:53</t>
  </si>
  <si>
    <t>4-0.8</t>
  </si>
  <si>
    <t>11:38:30</t>
  </si>
  <si>
    <t>11:38:52</t>
  </si>
  <si>
    <t>11:39:15</t>
  </si>
  <si>
    <t>4-0.6</t>
  </si>
  <si>
    <t>11:39:50</t>
  </si>
  <si>
    <t>11:40:13</t>
  </si>
  <si>
    <t>11:40:36</t>
  </si>
  <si>
    <t>4-0.4</t>
  </si>
  <si>
    <t>11:41:10</t>
  </si>
  <si>
    <t>11:41:33</t>
  </si>
  <si>
    <t>11:41:57</t>
  </si>
  <si>
    <t>4-0.2</t>
  </si>
  <si>
    <t>11:42:33</t>
  </si>
  <si>
    <t>11:42:57</t>
  </si>
  <si>
    <t>11:43:20</t>
  </si>
  <si>
    <t>4-&lt;0.2</t>
  </si>
  <si>
    <t>11:43:55</t>
  </si>
  <si>
    <t>11:44:18</t>
  </si>
  <si>
    <t>11:44:41</t>
  </si>
  <si>
    <t>5-ALL</t>
  </si>
  <si>
    <t>11:45:22</t>
  </si>
  <si>
    <t>11:45:46</t>
  </si>
  <si>
    <t>11:46:08</t>
  </si>
  <si>
    <t>5-0.8</t>
  </si>
  <si>
    <t>11:46:56</t>
  </si>
  <si>
    <t>11:47:20</t>
  </si>
  <si>
    <t>11:47:44</t>
  </si>
  <si>
    <t>5-0.6</t>
  </si>
  <si>
    <t>11:48:16</t>
  </si>
  <si>
    <t>11:48:39</t>
  </si>
  <si>
    <t>11:49:04</t>
  </si>
  <si>
    <t>5-0.4</t>
  </si>
  <si>
    <t>11:49:33</t>
  </si>
  <si>
    <t>11:49:56</t>
  </si>
  <si>
    <t>11:50:20</t>
  </si>
  <si>
    <t>5-0.2</t>
  </si>
  <si>
    <t>11:50:53</t>
  </si>
  <si>
    <t>11:51:16</t>
  </si>
  <si>
    <t>11:51:40</t>
  </si>
  <si>
    <t>5-&lt;0.2</t>
  </si>
  <si>
    <t>11:52:24</t>
  </si>
  <si>
    <t>11:52:47</t>
  </si>
  <si>
    <t>11:53:10</t>
  </si>
  <si>
    <t>6-ALL</t>
  </si>
  <si>
    <t>11:53:51</t>
  </si>
  <si>
    <t>11:54:14</t>
  </si>
  <si>
    <t>11:54:38</t>
  </si>
  <si>
    <t>6-0.8</t>
  </si>
  <si>
    <t>11:55:18</t>
  </si>
  <si>
    <t>11:55:42</t>
  </si>
  <si>
    <t>11:56:06</t>
  </si>
  <si>
    <t>6-0.6</t>
  </si>
  <si>
    <t>11:56:37</t>
  </si>
  <si>
    <t>11:57:01</t>
  </si>
  <si>
    <t>11:57:24</t>
  </si>
  <si>
    <t>6-0.4</t>
  </si>
  <si>
    <t>11:57:53</t>
  </si>
  <si>
    <t>11:58:16</t>
  </si>
  <si>
    <t>11:58:40</t>
  </si>
  <si>
    <t>6-0.2</t>
  </si>
  <si>
    <t>11:59:18</t>
  </si>
  <si>
    <t>11:59:41</t>
  </si>
  <si>
    <t>12:00:04</t>
  </si>
  <si>
    <t>6-&lt;0.2</t>
  </si>
  <si>
    <t>12:00:33</t>
  </si>
  <si>
    <t>12:00:57</t>
  </si>
  <si>
    <t>12:01:20</t>
  </si>
  <si>
    <t>7-ALL</t>
  </si>
  <si>
    <t>12:01:51</t>
  </si>
  <si>
    <t>12:02:14</t>
  </si>
  <si>
    <t>12:02:37</t>
  </si>
  <si>
    <t>7-0.8</t>
  </si>
  <si>
    <t>12:03:36</t>
  </si>
  <si>
    <t>12:03:59</t>
  </si>
  <si>
    <t>12:04:23</t>
  </si>
  <si>
    <t>7-0.6</t>
  </si>
  <si>
    <t>12:05:05</t>
  </si>
  <si>
    <t>12:05:28</t>
  </si>
  <si>
    <t>12:05:51</t>
  </si>
  <si>
    <t>7-0.4</t>
  </si>
  <si>
    <t>12:06:22</t>
  </si>
  <si>
    <t>12:06:45</t>
  </si>
  <si>
    <t>12:07:08</t>
  </si>
  <si>
    <t>7-0.2</t>
  </si>
  <si>
    <t>12:07:43</t>
  </si>
  <si>
    <t>12:08:07</t>
  </si>
  <si>
    <t>12:08:30</t>
  </si>
  <si>
    <t>7-&lt;0.2</t>
  </si>
  <si>
    <t>12:09:01</t>
  </si>
  <si>
    <t>12:09:24</t>
  </si>
  <si>
    <t>12:09:47</t>
  </si>
  <si>
    <t>8-ALL</t>
  </si>
  <si>
    <t>12:10:28</t>
  </si>
  <si>
    <t>12:10:52</t>
  </si>
  <si>
    <t>12:11:15</t>
  </si>
  <si>
    <t>8-0.8</t>
  </si>
  <si>
    <t>12:11:47</t>
  </si>
  <si>
    <t>12:12:10</t>
  </si>
  <si>
    <t>12:12:34</t>
  </si>
  <si>
    <t>8-0.6</t>
  </si>
  <si>
    <t>12:13:04</t>
  </si>
  <si>
    <t>12:13:28</t>
  </si>
  <si>
    <t>12:13:51</t>
  </si>
  <si>
    <t>8-0.4</t>
  </si>
  <si>
    <t>12:14:20</t>
  </si>
  <si>
    <t>12:14:43</t>
  </si>
  <si>
    <t>12:15:07</t>
  </si>
  <si>
    <t>8-0.2</t>
  </si>
  <si>
    <t>12:15:36</t>
  </si>
  <si>
    <t>12:15:58</t>
  </si>
  <si>
    <t>12:16:21</t>
  </si>
  <si>
    <t>8-&lt;0.2</t>
  </si>
  <si>
    <t>12:16:52</t>
  </si>
  <si>
    <t>12:17:15</t>
  </si>
  <si>
    <t>12:17:38</t>
  </si>
  <si>
    <t>9-ALL</t>
  </si>
  <si>
    <t>12:18:12</t>
  </si>
  <si>
    <t>12:18:35</t>
  </si>
  <si>
    <t>12:18:58</t>
  </si>
  <si>
    <t>9-0.8</t>
  </si>
  <si>
    <t>12:19:29</t>
  </si>
  <si>
    <t>12:19:52</t>
  </si>
  <si>
    <t>12:20:16</t>
  </si>
  <si>
    <t>9-0.6</t>
  </si>
  <si>
    <t>12:20:57</t>
  </si>
  <si>
    <t>12:21:19</t>
  </si>
  <si>
    <t>12:21:42</t>
  </si>
  <si>
    <t>9-0.4</t>
  </si>
  <si>
    <t>12:22:12</t>
  </si>
  <si>
    <t>12:22:36</t>
  </si>
  <si>
    <t>12:22:59</t>
  </si>
  <si>
    <t>9-0.2</t>
  </si>
  <si>
    <t>12:23:38</t>
  </si>
  <si>
    <t>12:24:02</t>
  </si>
  <si>
    <t>12:24:24</t>
  </si>
  <si>
    <t>9-&lt;0.2</t>
  </si>
  <si>
    <t>12:24:56</t>
  </si>
  <si>
    <t>12:25:19</t>
  </si>
  <si>
    <t>12:25:44</t>
  </si>
  <si>
    <t>10-ALL</t>
  </si>
  <si>
    <t>12:26:12</t>
  </si>
  <si>
    <t>12:26:35</t>
  </si>
  <si>
    <t>12:27:00</t>
  </si>
  <si>
    <t>10-0.8</t>
  </si>
  <si>
    <t>12:28:23</t>
  </si>
  <si>
    <t>12:28:46</t>
  </si>
  <si>
    <t>12:29:10</t>
  </si>
  <si>
    <t>10-0.6</t>
  </si>
  <si>
    <t>12:29:38</t>
  </si>
  <si>
    <t>12:30:02</t>
  </si>
  <si>
    <t>12:30:25</t>
  </si>
  <si>
    <t>10-0.4</t>
  </si>
  <si>
    <t>12:30:57</t>
  </si>
  <si>
    <t>12:31:21</t>
  </si>
  <si>
    <t>12:31:44</t>
  </si>
  <si>
    <t>10-0.2</t>
  </si>
  <si>
    <t>12:32:12</t>
  </si>
  <si>
    <t>12:32:35</t>
  </si>
  <si>
    <t>12:32:58</t>
  </si>
  <si>
    <t>10-&lt;0.2</t>
  </si>
  <si>
    <t>12:33:32</t>
  </si>
  <si>
    <t>12:33:54</t>
  </si>
  <si>
    <t>12:34:17</t>
  </si>
  <si>
    <t>11-ALL</t>
  </si>
  <si>
    <t>12:34:59</t>
  </si>
  <si>
    <t>12:35:23</t>
  </si>
  <si>
    <t>12:35:46</t>
  </si>
  <si>
    <t>11-0.8</t>
  </si>
  <si>
    <t>12:36:15</t>
  </si>
  <si>
    <t>12:36:40</t>
  </si>
  <si>
    <t>12:37:02</t>
  </si>
  <si>
    <t>11-0.6</t>
  </si>
  <si>
    <t>12:37:31</t>
  </si>
  <si>
    <t>12:37:53</t>
  </si>
  <si>
    <t>12:38:17</t>
  </si>
  <si>
    <t>11-0.4</t>
  </si>
  <si>
    <t>12:38:47</t>
  </si>
  <si>
    <t>12:39:09</t>
  </si>
  <si>
    <t>12:39:32</t>
  </si>
  <si>
    <t>11-0.2</t>
  </si>
  <si>
    <t>12:40:07</t>
  </si>
  <si>
    <t>12:40:29</t>
  </si>
  <si>
    <t>12:40:53</t>
  </si>
  <si>
    <t>11-&lt;0.2</t>
  </si>
  <si>
    <t>12:41:24</t>
  </si>
  <si>
    <t>12:41:48</t>
  </si>
  <si>
    <t>12:42:11</t>
  </si>
  <si>
    <t>12-ALL</t>
  </si>
  <si>
    <t>12:42:49</t>
  </si>
  <si>
    <t>12:43:11</t>
  </si>
  <si>
    <t>12:43:34</t>
  </si>
  <si>
    <t>12-0.8</t>
  </si>
  <si>
    <t>12:44:18</t>
  </si>
  <si>
    <t>12:44:41</t>
  </si>
  <si>
    <t>12:45:04</t>
  </si>
  <si>
    <t>12-0.6</t>
  </si>
  <si>
    <t>12:45:35</t>
  </si>
  <si>
    <t>12:45:57</t>
  </si>
  <si>
    <t>12:46:20</t>
  </si>
  <si>
    <t>12-0.4</t>
  </si>
  <si>
    <t>12:46:48</t>
  </si>
  <si>
    <t>12:47:11</t>
  </si>
  <si>
    <t>12:47:34</t>
  </si>
  <si>
    <t>12-0.2</t>
  </si>
  <si>
    <t>12:48:05</t>
  </si>
  <si>
    <t>12:48:30</t>
  </si>
  <si>
    <t>12:48:52</t>
  </si>
  <si>
    <t>12-&lt;0.2</t>
  </si>
  <si>
    <t>12:49:27</t>
  </si>
  <si>
    <t>12:49:51</t>
  </si>
  <si>
    <t>12:50:15</t>
  </si>
  <si>
    <t>13-ALL</t>
  </si>
  <si>
    <t>12:50:47</t>
  </si>
  <si>
    <t>12:51:10</t>
  </si>
  <si>
    <t>12:51:33</t>
  </si>
  <si>
    <t>13-0.8</t>
  </si>
  <si>
    <t>12:52:01</t>
  </si>
  <si>
    <t>12:52:25</t>
  </si>
  <si>
    <t>12:52:48</t>
  </si>
  <si>
    <t>13-0.6</t>
  </si>
  <si>
    <t>12:53:16</t>
  </si>
  <si>
    <t>12:53:38</t>
  </si>
  <si>
    <t>12:54:02</t>
  </si>
  <si>
    <t>13-0.4</t>
  </si>
  <si>
    <t>12:54:31</t>
  </si>
  <si>
    <t>12:54:55</t>
  </si>
  <si>
    <t>12:55:18</t>
  </si>
  <si>
    <t>13-0.2</t>
  </si>
  <si>
    <t>12:55:46</t>
  </si>
  <si>
    <t>12:56:08</t>
  </si>
  <si>
    <t>12:56:32</t>
  </si>
  <si>
    <t>13-&lt;0.2</t>
  </si>
  <si>
    <t>12:56:59</t>
  </si>
  <si>
    <t>12:57:22</t>
  </si>
  <si>
    <t>12:57:45</t>
  </si>
  <si>
    <t>14-ALL</t>
  </si>
  <si>
    <t>12:58:13</t>
  </si>
  <si>
    <t>12:58:38</t>
  </si>
  <si>
    <t>12:59:00</t>
  </si>
  <si>
    <t>14-0.8</t>
  </si>
  <si>
    <t>12:59:27</t>
  </si>
  <si>
    <t>12:59:51</t>
  </si>
  <si>
    <t>13:00:13</t>
  </si>
  <si>
    <t>14-0.6</t>
  </si>
  <si>
    <t>13:00:43</t>
  </si>
  <si>
    <t>13:01:06</t>
  </si>
  <si>
    <t>13:01:30</t>
  </si>
  <si>
    <t>14-0.4</t>
  </si>
  <si>
    <t>13:01:57</t>
  </si>
  <si>
    <t>13:02:21</t>
  </si>
  <si>
    <t>13:02:44</t>
  </si>
  <si>
    <t>14-0.2</t>
  </si>
  <si>
    <t>13:03:18</t>
  </si>
  <si>
    <t>13:03:40</t>
  </si>
  <si>
    <t>13:04:04</t>
  </si>
  <si>
    <t>14-&lt;0.2</t>
  </si>
  <si>
    <t>13:04:31</t>
  </si>
  <si>
    <t>13:04:54</t>
  </si>
  <si>
    <t>13:05:19</t>
  </si>
  <si>
    <t>15-ALL</t>
  </si>
  <si>
    <t>13:05:45</t>
  </si>
  <si>
    <t>13:06:08</t>
  </si>
  <si>
    <t>13:06:32</t>
  </si>
  <si>
    <t>15-0.8</t>
  </si>
  <si>
    <t>13:06:58</t>
  </si>
  <si>
    <t>13:07:23</t>
  </si>
  <si>
    <t>13:07:45</t>
  </si>
  <si>
    <t>15-0.6</t>
  </si>
  <si>
    <t>13:08:16</t>
  </si>
  <si>
    <t>13:08:40</t>
  </si>
  <si>
    <t>13:09:03</t>
  </si>
  <si>
    <t>15-0.4</t>
  </si>
  <si>
    <t>13:09:29</t>
  </si>
  <si>
    <t>13:09:53</t>
  </si>
  <si>
    <t>13:10:15</t>
  </si>
  <si>
    <t>15-0.2</t>
  </si>
  <si>
    <t>13:11:41</t>
  </si>
  <si>
    <t>13:12:05</t>
  </si>
  <si>
    <t>13:12:29</t>
  </si>
  <si>
    <t>15-&lt;0.2</t>
  </si>
  <si>
    <t>13:12:55</t>
  </si>
  <si>
    <t>13:13:18</t>
  </si>
  <si>
    <t>13:13:42</t>
  </si>
  <si>
    <t>16-ALL</t>
  </si>
  <si>
    <t>13:14:11</t>
  </si>
  <si>
    <t>13:14:34</t>
  </si>
  <si>
    <t>13:14:57</t>
  </si>
  <si>
    <t>16-0.8</t>
  </si>
  <si>
    <t>13:15:26</t>
  </si>
  <si>
    <t>13:15:50</t>
  </si>
  <si>
    <t>13:16:14</t>
  </si>
  <si>
    <t>16-0.6</t>
  </si>
  <si>
    <t>13:16:45</t>
  </si>
  <si>
    <t>13:17:09</t>
  </si>
  <si>
    <t>13:17:31</t>
  </si>
  <si>
    <t>16-0.4</t>
  </si>
  <si>
    <t>13:18:00</t>
  </si>
  <si>
    <t>13:18:22</t>
  </si>
  <si>
    <t>13:18:45</t>
  </si>
  <si>
    <t>16-0.2</t>
  </si>
  <si>
    <t>13:19:11</t>
  </si>
  <si>
    <t>13:19:35</t>
  </si>
  <si>
    <t>13:19:58</t>
  </si>
  <si>
    <t>16-&lt;0.2</t>
  </si>
  <si>
    <t>13:20:26</t>
  </si>
  <si>
    <t>13:20:50</t>
  </si>
  <si>
    <t>13:21:14</t>
  </si>
  <si>
    <t>17-ALL</t>
  </si>
  <si>
    <t>13:21:40</t>
  </si>
  <si>
    <t>13:22:03</t>
  </si>
  <si>
    <t>13:22:27</t>
  </si>
  <si>
    <t>17-0.8</t>
  </si>
  <si>
    <t>13:22:54</t>
  </si>
  <si>
    <t>13:23:17</t>
  </si>
  <si>
    <t>13:23:41</t>
  </si>
  <si>
    <t>17-0.6</t>
  </si>
  <si>
    <t>13:24:07</t>
  </si>
  <si>
    <t>13:24:30</t>
  </si>
  <si>
    <t>13:24:54</t>
  </si>
  <si>
    <t>17-0.4</t>
  </si>
  <si>
    <t>13:25:22</t>
  </si>
  <si>
    <t>13:25:45</t>
  </si>
  <si>
    <t>13:26:08</t>
  </si>
  <si>
    <t>17-0.2</t>
  </si>
  <si>
    <t>13:26:37</t>
  </si>
  <si>
    <t>13:27:01</t>
  </si>
  <si>
    <t>13:27:23</t>
  </si>
  <si>
    <t>17-&lt;0.2</t>
  </si>
  <si>
    <t>13:27:52</t>
  </si>
  <si>
    <t>13:28:15</t>
  </si>
  <si>
    <t>13:28:40</t>
  </si>
  <si>
    <t>18-ALL</t>
  </si>
  <si>
    <t>13:29:06</t>
  </si>
  <si>
    <t>13:29:31</t>
  </si>
  <si>
    <t>13:29:53</t>
  </si>
  <si>
    <t>18-0.8</t>
  </si>
  <si>
    <t>13:30:25</t>
  </si>
  <si>
    <t>13:30:47</t>
  </si>
  <si>
    <t>13:31:10</t>
  </si>
  <si>
    <t>18-0.6</t>
  </si>
  <si>
    <t>13:31:38</t>
  </si>
  <si>
    <t>13:32:01</t>
  </si>
  <si>
    <t>13:32:24</t>
  </si>
  <si>
    <t>18-0.4</t>
  </si>
  <si>
    <t>13:32:51</t>
  </si>
  <si>
    <t>13:33:14</t>
  </si>
  <si>
    <t>13:33:37</t>
  </si>
  <si>
    <t>18-0.2</t>
  </si>
  <si>
    <t>13:34:05</t>
  </si>
  <si>
    <t>13:34:27</t>
  </si>
  <si>
    <t>13:34:51</t>
  </si>
  <si>
    <t>18-&lt;0.2</t>
  </si>
  <si>
    <t>13:35:18</t>
  </si>
  <si>
    <t>13:35:41</t>
  </si>
  <si>
    <t>13:36:04</t>
  </si>
  <si>
    <t>19-ALL</t>
  </si>
  <si>
    <t>13:36:31</t>
  </si>
  <si>
    <t>13:36:53</t>
  </si>
  <si>
    <t>13:37:17</t>
  </si>
  <si>
    <t>19-0.8</t>
  </si>
  <si>
    <t>13:37:44</t>
  </si>
  <si>
    <t>13:38:08</t>
  </si>
  <si>
    <t>13:38:32</t>
  </si>
  <si>
    <t>19-0.6</t>
  </si>
  <si>
    <t>13:38:59</t>
  </si>
  <si>
    <t>13:39:23</t>
  </si>
  <si>
    <t>13:39:45</t>
  </si>
  <si>
    <t>19-0.4</t>
  </si>
  <si>
    <t>13:40:14</t>
  </si>
  <si>
    <t>13:40:38</t>
  </si>
  <si>
    <t>13:41:02</t>
  </si>
  <si>
    <t>19-0.2</t>
  </si>
  <si>
    <t>13:41:30</t>
  </si>
  <si>
    <t>13:41:53</t>
  </si>
  <si>
    <t>13:42:16</t>
  </si>
  <si>
    <t>19-&lt;0.2</t>
  </si>
  <si>
    <t>13:42:44</t>
  </si>
  <si>
    <t>13:43:08</t>
  </si>
  <si>
    <t>13:43:32</t>
  </si>
  <si>
    <t>20-ALL</t>
  </si>
  <si>
    <t>13:43:58</t>
  </si>
  <si>
    <t>13:44:22</t>
  </si>
  <si>
    <t>13:44:45</t>
  </si>
  <si>
    <t>20-0.8</t>
  </si>
  <si>
    <t>13:45:12</t>
  </si>
  <si>
    <t>13:45:36</t>
  </si>
  <si>
    <t>13:45:59</t>
  </si>
  <si>
    <t>20-0.6</t>
  </si>
  <si>
    <t>13:46:27</t>
  </si>
  <si>
    <t>13:46:49</t>
  </si>
  <si>
    <t>13:47:13</t>
  </si>
  <si>
    <t>20-0.4</t>
  </si>
  <si>
    <t>13:47:46</t>
  </si>
  <si>
    <t>13:48:08</t>
  </si>
  <si>
    <t>13:48:31</t>
  </si>
  <si>
    <t>20-0.2</t>
  </si>
  <si>
    <t>13:48:58</t>
  </si>
  <si>
    <t>13:49:22</t>
  </si>
  <si>
    <t>13:49:45</t>
  </si>
  <si>
    <t>20-&lt;0.2</t>
  </si>
  <si>
    <t>13:50:13</t>
  </si>
  <si>
    <t>13:50:36</t>
  </si>
  <si>
    <t>13:50:59</t>
  </si>
  <si>
    <t>21-ALL</t>
  </si>
  <si>
    <t>13:51:26</t>
  </si>
  <si>
    <t>13:51:50</t>
  </si>
  <si>
    <t>13:52:14</t>
  </si>
  <si>
    <t>21-0.8</t>
  </si>
  <si>
    <t>13:52:39</t>
  </si>
  <si>
    <t>13:53:02</t>
  </si>
  <si>
    <t>13:53:25</t>
  </si>
  <si>
    <t>21-0.6</t>
  </si>
  <si>
    <t>13:53:55</t>
  </si>
  <si>
    <t>13:54:18</t>
  </si>
  <si>
    <t>13:54:41</t>
  </si>
  <si>
    <t>21-0.4</t>
  </si>
  <si>
    <t>13:55:09</t>
  </si>
  <si>
    <t>13:55:32</t>
  </si>
  <si>
    <t>13:55:55</t>
  </si>
  <si>
    <t>21-0.2</t>
  </si>
  <si>
    <t>13:56:29</t>
  </si>
  <si>
    <t>13:56:52</t>
  </si>
  <si>
    <t>13:57:16</t>
  </si>
  <si>
    <t>21-&lt;0.2</t>
  </si>
  <si>
    <t>13:57:44</t>
  </si>
  <si>
    <t>13:58:08</t>
  </si>
  <si>
    <t>13:58:32</t>
  </si>
  <si>
    <t>22-ALL</t>
  </si>
  <si>
    <t>13:58:58</t>
  </si>
  <si>
    <t>13:59:21</t>
  </si>
  <si>
    <t>13:59:46</t>
  </si>
  <si>
    <t>22-0.8</t>
  </si>
  <si>
    <t>14:00:18</t>
  </si>
  <si>
    <t>14:00:40</t>
  </si>
  <si>
    <t>14:01:03</t>
  </si>
  <si>
    <t>22-0.6</t>
  </si>
  <si>
    <t>14:04:58</t>
  </si>
  <si>
    <t>14:05:21</t>
  </si>
  <si>
    <t>14:05:45</t>
  </si>
  <si>
    <t>22-0.4</t>
  </si>
  <si>
    <t>14:06:17</t>
  </si>
  <si>
    <t>14:06:40</t>
  </si>
  <si>
    <t>14:07:03</t>
  </si>
  <si>
    <t>22-0.2</t>
  </si>
  <si>
    <t>14:07:32</t>
  </si>
  <si>
    <t>14:07:56</t>
  </si>
  <si>
    <t>14:08:18</t>
  </si>
  <si>
    <t>22-&lt;0.2</t>
  </si>
  <si>
    <t>14:08:45</t>
  </si>
  <si>
    <t>14:09:09</t>
  </si>
  <si>
    <t>14:09:32</t>
  </si>
  <si>
    <t>23-ALL</t>
  </si>
  <si>
    <t>14:09:58</t>
  </si>
  <si>
    <t>14:10:21</t>
  </si>
  <si>
    <t>14:10:45</t>
  </si>
  <si>
    <t>23-0.8</t>
  </si>
  <si>
    <t>14:11:12</t>
  </si>
  <si>
    <t>14:11:36</t>
  </si>
  <si>
    <t>14:11:59</t>
  </si>
  <si>
    <t>23-0.6</t>
  </si>
  <si>
    <t>14:12:27</t>
  </si>
  <si>
    <t>14:12:49</t>
  </si>
  <si>
    <t>14:13:12</t>
  </si>
  <si>
    <t>23-0.4</t>
  </si>
  <si>
    <t>14:13:40</t>
  </si>
  <si>
    <t>14:14:03</t>
  </si>
  <si>
    <t>14:14:26</t>
  </si>
  <si>
    <t>23-0.2</t>
  </si>
  <si>
    <t>14:14:53</t>
  </si>
  <si>
    <t>14:15:16</t>
  </si>
  <si>
    <t>14:15:39</t>
  </si>
  <si>
    <t>23-&lt;0.2</t>
  </si>
  <si>
    <t>14:16:05</t>
  </si>
  <si>
    <t>14:16:29</t>
  </si>
  <si>
    <t>14:16:52</t>
  </si>
  <si>
    <t>24-ALL</t>
  </si>
  <si>
    <t>14:17:20</t>
  </si>
  <si>
    <t>14:17:42</t>
  </si>
  <si>
    <t>14:18:05</t>
  </si>
  <si>
    <t>24-0.8</t>
  </si>
  <si>
    <t>14:22:09</t>
  </si>
  <si>
    <t>14:22:33</t>
  </si>
  <si>
    <t>14:22:57</t>
  </si>
  <si>
    <t>24-0.6</t>
  </si>
  <si>
    <t>14:23:27</t>
  </si>
  <si>
    <t>14:23:51</t>
  </si>
  <si>
    <t>14:24:14</t>
  </si>
  <si>
    <t>24-0.4</t>
  </si>
  <si>
    <t>14:24:46</t>
  </si>
  <si>
    <t>14:25:09</t>
  </si>
  <si>
    <t>14:25:33</t>
  </si>
  <si>
    <t>24-0.2</t>
  </si>
  <si>
    <t>14:26:00</t>
  </si>
  <si>
    <t>14:26:24</t>
  </si>
  <si>
    <t>14:26:47</t>
  </si>
  <si>
    <t>24-&lt;0.2</t>
  </si>
  <si>
    <t>14:27:30</t>
  </si>
  <si>
    <t>14:27:54</t>
  </si>
  <si>
    <t>14:28:18</t>
  </si>
  <si>
    <t>25-ALL</t>
  </si>
  <si>
    <t>14:28:53</t>
  </si>
  <si>
    <t>14:29:17</t>
  </si>
  <si>
    <t>14:29:41</t>
  </si>
  <si>
    <t>25-0.8</t>
  </si>
  <si>
    <t>14:30:10</t>
  </si>
  <si>
    <t>14:30:32</t>
  </si>
  <si>
    <t>14:30:55</t>
  </si>
  <si>
    <t>25-0.6</t>
  </si>
  <si>
    <t>14:31:24</t>
  </si>
  <si>
    <t>14:31:47</t>
  </si>
  <si>
    <t>14:32:11</t>
  </si>
  <si>
    <t>25-0.4</t>
  </si>
  <si>
    <t>14:32:44</t>
  </si>
  <si>
    <t>14:33:07</t>
  </si>
  <si>
    <t>14:33:31</t>
  </si>
  <si>
    <t>25-0.2</t>
  </si>
  <si>
    <t>14:34:03</t>
  </si>
  <si>
    <t>14:34:25</t>
  </si>
  <si>
    <t>14:34:49</t>
  </si>
  <si>
    <t>25-&lt;0.2</t>
  </si>
  <si>
    <t>14:35:16</t>
  </si>
  <si>
    <t>14:35:39</t>
  </si>
  <si>
    <t>14:36:02</t>
  </si>
  <si>
    <t>26-ALL</t>
  </si>
  <si>
    <t>14:36:45</t>
  </si>
  <si>
    <t>14:37:07</t>
  </si>
  <si>
    <t>14:37:30</t>
  </si>
  <si>
    <t>26-0.8</t>
  </si>
  <si>
    <t>14:38:12</t>
  </si>
  <si>
    <t>14:38:36</t>
  </si>
  <si>
    <t>14:39:00</t>
  </si>
  <si>
    <t>26-0.6</t>
  </si>
  <si>
    <t>14:39:43</t>
  </si>
  <si>
    <t>14:40:06</t>
  </si>
  <si>
    <t>14:40:28</t>
  </si>
  <si>
    <t>26-0.4</t>
  </si>
  <si>
    <t>14:40:58</t>
  </si>
  <si>
    <t>14:41:22</t>
  </si>
  <si>
    <t>14:41:45</t>
  </si>
  <si>
    <t>26-0.2</t>
  </si>
  <si>
    <t>14:42:13</t>
  </si>
  <si>
    <t>14:42:35</t>
  </si>
  <si>
    <t>14:42:59</t>
  </si>
  <si>
    <t>26-&lt;0.2</t>
  </si>
  <si>
    <t>14:43:33</t>
  </si>
  <si>
    <t>14:43:57</t>
  </si>
  <si>
    <t>14:44:20</t>
  </si>
  <si>
    <t>27-ALL</t>
  </si>
  <si>
    <t>14:44:52</t>
  </si>
  <si>
    <t>14:45:14</t>
  </si>
  <si>
    <t>14:45:37</t>
  </si>
  <si>
    <t>27-0.8</t>
  </si>
  <si>
    <t>14:46:12</t>
  </si>
  <si>
    <t>14:46:35</t>
  </si>
  <si>
    <t>14:46:58</t>
  </si>
  <si>
    <t>27-0.6</t>
  </si>
  <si>
    <t>14:47:28</t>
  </si>
  <si>
    <t>14:47:50</t>
  </si>
  <si>
    <t>14:48:14</t>
  </si>
  <si>
    <t>27-0.4</t>
  </si>
  <si>
    <t>14:48:49</t>
  </si>
  <si>
    <t>14:49:13</t>
  </si>
  <si>
    <t>14:49:36</t>
  </si>
  <si>
    <t>27-0.2</t>
  </si>
  <si>
    <t>14:50:02</t>
  </si>
  <si>
    <t>14:50:25</t>
  </si>
  <si>
    <t>14:50:49</t>
  </si>
  <si>
    <t>27-&lt;0.2</t>
  </si>
  <si>
    <t>14:51:18</t>
  </si>
  <si>
    <t>14:51:43</t>
  </si>
  <si>
    <t>14:52:06</t>
  </si>
  <si>
    <t>28-ALL</t>
  </si>
  <si>
    <t>14:52:37</t>
  </si>
  <si>
    <t>14:53:01</t>
  </si>
  <si>
    <t>14:53:25</t>
  </si>
  <si>
    <t>28-0.8</t>
  </si>
  <si>
    <t>14:54:01</t>
  </si>
  <si>
    <t>14:54:25</t>
  </si>
  <si>
    <t>14:54:48</t>
  </si>
  <si>
    <t>28-0.6</t>
  </si>
  <si>
    <t>14:55:21</t>
  </si>
  <si>
    <t>14:55:45</t>
  </si>
  <si>
    <t>14:56:08</t>
  </si>
  <si>
    <t>28-0.4</t>
  </si>
  <si>
    <t>14:57:43</t>
  </si>
  <si>
    <t>14:58:06</t>
  </si>
  <si>
    <t>14:58:30</t>
  </si>
  <si>
    <t>28-0.2</t>
  </si>
  <si>
    <t>14:59:06</t>
  </si>
  <si>
    <t>14:59:29</t>
  </si>
  <si>
    <t>14:59:53</t>
  </si>
  <si>
    <t>28-&lt;0.2</t>
  </si>
  <si>
    <t>15:00:44</t>
  </si>
  <si>
    <t>15:01:09</t>
  </si>
  <si>
    <t>15:01:33</t>
  </si>
  <si>
    <t>29-ALL</t>
  </si>
  <si>
    <t>15:02:51</t>
  </si>
  <si>
    <t>15:03:14</t>
  </si>
  <si>
    <t>15:03:39</t>
  </si>
  <si>
    <t>29-0.8</t>
  </si>
  <si>
    <t>15:04:12</t>
  </si>
  <si>
    <t>15:04:37</t>
  </si>
  <si>
    <t>15:04:59</t>
  </si>
  <si>
    <t>29-0.6</t>
  </si>
  <si>
    <t>15:05:27</t>
  </si>
  <si>
    <t>15:05:51</t>
  </si>
  <si>
    <t>15:06:15</t>
  </si>
  <si>
    <t>29-0.4</t>
  </si>
  <si>
    <t>15:06:44</t>
  </si>
  <si>
    <t>15:07:06</t>
  </si>
  <si>
    <t>15:07:30</t>
  </si>
  <si>
    <t>29-0.2</t>
  </si>
  <si>
    <t>15:08:02</t>
  </si>
  <si>
    <t>15:08:26</t>
  </si>
  <si>
    <t>15:08:49</t>
  </si>
  <si>
    <t>29-&lt;0.2</t>
  </si>
  <si>
    <t>15:09:17</t>
  </si>
  <si>
    <t>15:09:42</t>
  </si>
  <si>
    <t>15:10:05</t>
  </si>
  <si>
    <t>30-ALL</t>
  </si>
  <si>
    <t>15:10:33</t>
  </si>
  <si>
    <t>15:10:56</t>
  </si>
  <si>
    <t>15:11:19</t>
  </si>
  <si>
    <t>30-0.8</t>
  </si>
  <si>
    <t>15:11:47</t>
  </si>
  <si>
    <t>15:12:12</t>
  </si>
  <si>
    <t>15:12:34</t>
  </si>
  <si>
    <t>30-0.6</t>
  </si>
  <si>
    <t>15:13:04</t>
  </si>
  <si>
    <t>15:13:28</t>
  </si>
  <si>
    <t>15:13:51</t>
  </si>
  <si>
    <t>30-0.4</t>
  </si>
  <si>
    <t>15:14:20</t>
  </si>
  <si>
    <t>15:14:43</t>
  </si>
  <si>
    <t>15:15:07</t>
  </si>
  <si>
    <t>30-0.2</t>
  </si>
  <si>
    <t>15:15:39</t>
  </si>
  <si>
    <t>15:16:02</t>
  </si>
  <si>
    <t>15:16:25</t>
  </si>
  <si>
    <t>30-&lt;0.2</t>
  </si>
  <si>
    <t>15:16:55</t>
  </si>
  <si>
    <t>15:17:17</t>
  </si>
  <si>
    <t>15:17:40</t>
  </si>
  <si>
    <t>31-ALL</t>
  </si>
  <si>
    <t>10:44:48</t>
  </si>
  <si>
    <t>03-10-2023</t>
  </si>
  <si>
    <t>10:45:10</t>
  </si>
  <si>
    <t>10:45:33</t>
  </si>
  <si>
    <t>31-0.8</t>
  </si>
  <si>
    <t>10:46:02</t>
  </si>
  <si>
    <t>10:46:27</t>
  </si>
  <si>
    <t>10:46:50</t>
  </si>
  <si>
    <t>31-0.6</t>
  </si>
  <si>
    <t>10:47:22</t>
  </si>
  <si>
    <t>10:47:46</t>
  </si>
  <si>
    <t>10:48:09</t>
  </si>
  <si>
    <t>31-0.4</t>
  </si>
  <si>
    <t>10:48:36</t>
  </si>
  <si>
    <t>10:48:59</t>
  </si>
  <si>
    <t>10:49:22</t>
  </si>
  <si>
    <t>31-0.2</t>
  </si>
  <si>
    <t>10:49:51</t>
  </si>
  <si>
    <t>10:50:14</t>
  </si>
  <si>
    <t>10:50:38</t>
  </si>
  <si>
    <t>31-&lt;0.2</t>
  </si>
  <si>
    <t>10:51:07</t>
  </si>
  <si>
    <t>10:51:32</t>
  </si>
  <si>
    <t>10:51:55</t>
  </si>
  <si>
    <t>32-ALL</t>
  </si>
  <si>
    <t>10:52:27</t>
  </si>
  <si>
    <t>10:52:50</t>
  </si>
  <si>
    <t>10:53:14</t>
  </si>
  <si>
    <t>32-0.8</t>
  </si>
  <si>
    <t>10:53:43</t>
  </si>
  <si>
    <t>10:54:05</t>
  </si>
  <si>
    <t>10:54:28</t>
  </si>
  <si>
    <t>32-0.6</t>
  </si>
  <si>
    <t>10:55:01</t>
  </si>
  <si>
    <t>10:55:25</t>
  </si>
  <si>
    <t>10:55:48</t>
  </si>
  <si>
    <t>32-0.4</t>
  </si>
  <si>
    <t>10:56:16</t>
  </si>
  <si>
    <t>10:56:39</t>
  </si>
  <si>
    <t>10:57:02</t>
  </si>
  <si>
    <t>32-0.2</t>
  </si>
  <si>
    <t>10:57:29</t>
  </si>
  <si>
    <t>10:57:52</t>
  </si>
  <si>
    <t>10:58:17</t>
  </si>
  <si>
    <t>32-&lt;0.2</t>
  </si>
  <si>
    <t>10:58:45</t>
  </si>
  <si>
    <t>10:59:07</t>
  </si>
  <si>
    <t>10:59:31</t>
  </si>
  <si>
    <t>33-ALL</t>
  </si>
  <si>
    <t>10:59:58</t>
  </si>
  <si>
    <t>11:00:22</t>
  </si>
  <si>
    <t>11:00:46</t>
  </si>
  <si>
    <t>33-0.8</t>
  </si>
  <si>
    <t>11:01:15</t>
  </si>
  <si>
    <t>11:01:39</t>
  </si>
  <si>
    <t>11:02:03</t>
  </si>
  <si>
    <t>33-0.6</t>
  </si>
  <si>
    <t>11:02:29</t>
  </si>
  <si>
    <t>11:02:52</t>
  </si>
  <si>
    <t>11:03:16</t>
  </si>
  <si>
    <t>33-0.4</t>
  </si>
  <si>
    <t>11:03:49</t>
  </si>
  <si>
    <t>11:04:13</t>
  </si>
  <si>
    <t>11:04:36</t>
  </si>
  <si>
    <t>33-0.2</t>
  </si>
  <si>
    <t>11:05:04</t>
  </si>
  <si>
    <t>11:05:27</t>
  </si>
  <si>
    <t>11:05:50</t>
  </si>
  <si>
    <t>33-&lt;0.2</t>
  </si>
  <si>
    <t>11:06:25</t>
  </si>
  <si>
    <t>11:06:49</t>
  </si>
  <si>
    <t>11:07:13</t>
  </si>
  <si>
    <t>34-ALL</t>
  </si>
  <si>
    <t>11:07:45</t>
  </si>
  <si>
    <t>11:08:09</t>
  </si>
  <si>
    <t>11:08:32</t>
  </si>
  <si>
    <t>34-0.8</t>
  </si>
  <si>
    <t>11:09:00</t>
  </si>
  <si>
    <t>11:09:23</t>
  </si>
  <si>
    <t>11:09:46</t>
  </si>
  <si>
    <t>34-0.6</t>
  </si>
  <si>
    <t>11:10:16</t>
  </si>
  <si>
    <t>11:10:38</t>
  </si>
  <si>
    <t>11:11:02</t>
  </si>
  <si>
    <t>34-0.4</t>
  </si>
  <si>
    <t>11:11:29</t>
  </si>
  <si>
    <t>11:11:52</t>
  </si>
  <si>
    <t>11:12:17</t>
  </si>
  <si>
    <t>34-0.2</t>
  </si>
  <si>
    <t>11:12:44</t>
  </si>
  <si>
    <t>11:13:08</t>
  </si>
  <si>
    <t>11:13:31</t>
  </si>
  <si>
    <t>34-&lt;0.2</t>
  </si>
  <si>
    <t>11:14:07</t>
  </si>
  <si>
    <t>11:14:31</t>
  </si>
  <si>
    <t>11:14:55</t>
  </si>
  <si>
    <t>35-ALL</t>
  </si>
  <si>
    <t>11:15:25</t>
  </si>
  <si>
    <t>11:15:49</t>
  </si>
  <si>
    <t>11:16:13</t>
  </si>
  <si>
    <t>35-0.8</t>
  </si>
  <si>
    <t>11:16:42</t>
  </si>
  <si>
    <t>11:17:05</t>
  </si>
  <si>
    <t>11:17:29</t>
  </si>
  <si>
    <t>35-0.6</t>
  </si>
  <si>
    <t>11:17:58</t>
  </si>
  <si>
    <t>11:18:20</t>
  </si>
  <si>
    <t>11:18:44</t>
  </si>
  <si>
    <t>35-0.4</t>
  </si>
  <si>
    <t>11:19:11</t>
  </si>
  <si>
    <t>11:19:35</t>
  </si>
  <si>
    <t>11:19:59</t>
  </si>
  <si>
    <t>35-0.2</t>
  </si>
  <si>
    <t>11:20:27</t>
  </si>
  <si>
    <t>11:20:51</t>
  </si>
  <si>
    <t>11:21:15</t>
  </si>
  <si>
    <t>35-&lt;0.2</t>
  </si>
  <si>
    <t>11:21:45</t>
  </si>
  <si>
    <t>11:22:08</t>
  </si>
  <si>
    <t>11:22:32</t>
  </si>
  <si>
    <t>36-ALL</t>
  </si>
  <si>
    <t>11:22:59</t>
  </si>
  <si>
    <t>11:23:23</t>
  </si>
  <si>
    <t>11:23:46</t>
  </si>
  <si>
    <t>36-0.8</t>
  </si>
  <si>
    <t>11:24:20</t>
  </si>
  <si>
    <t>11:24:43</t>
  </si>
  <si>
    <t>11:25:06</t>
  </si>
  <si>
    <t>36-0.6</t>
  </si>
  <si>
    <t>11:25:39</t>
  </si>
  <si>
    <t>11:26:02</t>
  </si>
  <si>
    <t>11:26:25</t>
  </si>
  <si>
    <t>36-0.4</t>
  </si>
  <si>
    <t>11:27:25</t>
  </si>
  <si>
    <t>11:27:48</t>
  </si>
  <si>
    <t>11:28:12</t>
  </si>
  <si>
    <t>36-0.2</t>
  </si>
  <si>
    <t>11:28:40</t>
  </si>
  <si>
    <t>11:29:03</t>
  </si>
  <si>
    <t>11:29:26</t>
  </si>
  <si>
    <t>36-&lt;0.2</t>
  </si>
  <si>
    <t>11:29:54</t>
  </si>
  <si>
    <t>11:30:18</t>
  </si>
  <si>
    <t>11:30:42</t>
  </si>
  <si>
    <t>37-ALL</t>
  </si>
  <si>
    <t>11:31:09</t>
  </si>
  <si>
    <t>11:31:33</t>
  </si>
  <si>
    <t>11:31:55</t>
  </si>
  <si>
    <t>37-0.8</t>
  </si>
  <si>
    <t>11:32:24</t>
  </si>
  <si>
    <t>11:32:47</t>
  </si>
  <si>
    <t>11:33:11</t>
  </si>
  <si>
    <t>37-0.6</t>
  </si>
  <si>
    <t>11:33:38</t>
  </si>
  <si>
    <t>11:34:03</t>
  </si>
  <si>
    <t>11:34:25</t>
  </si>
  <si>
    <t>37-0.4</t>
  </si>
  <si>
    <t>11:34:53</t>
  </si>
  <si>
    <t>11:35:16</t>
  </si>
  <si>
    <t>11:35:41</t>
  </si>
  <si>
    <t>37-0.2</t>
  </si>
  <si>
    <t>11:36:07</t>
  </si>
  <si>
    <t>11:36:30</t>
  </si>
  <si>
    <t>11:36:53</t>
  </si>
  <si>
    <t>37-&lt;0.2</t>
  </si>
  <si>
    <t>11:37:25</t>
  </si>
  <si>
    <t>11:37:49</t>
  </si>
  <si>
    <t>11:38:13</t>
  </si>
  <si>
    <t>38-ALL</t>
  </si>
  <si>
    <t>11:38:40</t>
  </si>
  <si>
    <t>11:39:03</t>
  </si>
  <si>
    <t>11:39:26</t>
  </si>
  <si>
    <t>38-0.8</t>
  </si>
  <si>
    <t>11:39:54</t>
  </si>
  <si>
    <t>11:40:18</t>
  </si>
  <si>
    <t>11:40:41</t>
  </si>
  <si>
    <t>38-0.6</t>
  </si>
  <si>
    <t>11:41:09</t>
  </si>
  <si>
    <t>11:41:31</t>
  </si>
  <si>
    <t>11:41:55</t>
  </si>
  <si>
    <t>38-0.4</t>
  </si>
  <si>
    <t>11:42:22</t>
  </si>
  <si>
    <t>11:42:45</t>
  </si>
  <si>
    <t>11:43:08</t>
  </si>
  <si>
    <t>38-0.2</t>
  </si>
  <si>
    <t>11:43:39</t>
  </si>
  <si>
    <t>11:44:01</t>
  </si>
  <si>
    <t>11:44:24</t>
  </si>
  <si>
    <t>38-&lt;0.2</t>
  </si>
  <si>
    <t>11:44:52</t>
  </si>
  <si>
    <t>11:45:15</t>
  </si>
  <si>
    <t>11:45:38</t>
  </si>
  <si>
    <t>39-ALL</t>
  </si>
  <si>
    <t>11:46:06</t>
  </si>
  <si>
    <t>11:46:29</t>
  </si>
  <si>
    <t>11:46:53</t>
  </si>
  <si>
    <t>39-0.8</t>
  </si>
  <si>
    <t>11:47:29</t>
  </si>
  <si>
    <t>11:47:54</t>
  </si>
  <si>
    <t>11:48:17</t>
  </si>
  <si>
    <t>39-0.6</t>
  </si>
  <si>
    <t>11:48:51</t>
  </si>
  <si>
    <t>11:49:14</t>
  </si>
  <si>
    <t>11:49:39</t>
  </si>
  <si>
    <t>39-0.4</t>
  </si>
  <si>
    <t>11:50:05</t>
  </si>
  <si>
    <t>11:50:30</t>
  </si>
  <si>
    <t>11:50:52</t>
  </si>
  <si>
    <t>39-0.2</t>
  </si>
  <si>
    <t>11:51:19</t>
  </si>
  <si>
    <t>11:51:43</t>
  </si>
  <si>
    <t>11:52:06</t>
  </si>
  <si>
    <t>39-&lt;0.2</t>
  </si>
  <si>
    <t>11:52:34</t>
  </si>
  <si>
    <t>11:52:57</t>
  </si>
  <si>
    <t>11:53:20</t>
  </si>
  <si>
    <t>40-ALL</t>
  </si>
  <si>
    <t>11:53:54</t>
  </si>
  <si>
    <t>11:54:19</t>
  </si>
  <si>
    <t>11:54:41</t>
  </si>
  <si>
    <t>40-0.8</t>
  </si>
  <si>
    <t>11:55:10</t>
  </si>
  <si>
    <t>11:55:34</t>
  </si>
  <si>
    <t>11:55:58</t>
  </si>
  <si>
    <t>40-0.6</t>
  </si>
  <si>
    <t>11:56:24</t>
  </si>
  <si>
    <t>11:56:48</t>
  </si>
  <si>
    <t>11:57:11</t>
  </si>
  <si>
    <t>40-0.4</t>
  </si>
  <si>
    <t>11:57:39</t>
  </si>
  <si>
    <t>11:58:03</t>
  </si>
  <si>
    <t>11:58:27</t>
  </si>
  <si>
    <t>40-0.2</t>
  </si>
  <si>
    <t>11:58:53</t>
  </si>
  <si>
    <t>11:59:40</t>
  </si>
  <si>
    <t>40-&lt;0.2</t>
  </si>
  <si>
    <t>12:00:09</t>
  </si>
  <si>
    <t>12:00:32</t>
  </si>
  <si>
    <t>41-ALL</t>
  </si>
  <si>
    <t>12:01:25</t>
  </si>
  <si>
    <t>12:01:49</t>
  </si>
  <si>
    <t>12:02:13</t>
  </si>
  <si>
    <t>41-0.8</t>
  </si>
  <si>
    <t>12:02:39</t>
  </si>
  <si>
    <t>12:03:04</t>
  </si>
  <si>
    <t>12:03:26</t>
  </si>
  <si>
    <t>41-0.6</t>
  </si>
  <si>
    <t>12:04:14</t>
  </si>
  <si>
    <t>12:04:37</t>
  </si>
  <si>
    <t>12:04:59</t>
  </si>
  <si>
    <t>41-0.4</t>
  </si>
  <si>
    <t>12:06:15</t>
  </si>
  <si>
    <t>41-0.2</t>
  </si>
  <si>
    <t>12:06:41</t>
  </si>
  <si>
    <t>12:07:04</t>
  </si>
  <si>
    <t>12:07:28</t>
  </si>
  <si>
    <t>41-&lt;0.2</t>
  </si>
  <si>
    <t>12:07:54</t>
  </si>
  <si>
    <t>12:08:18</t>
  </si>
  <si>
    <t>12:08:42</t>
  </si>
  <si>
    <t>42-ALL</t>
  </si>
  <si>
    <t>12:09:08</t>
  </si>
  <si>
    <t>12:09:33</t>
  </si>
  <si>
    <t>12:09:55</t>
  </si>
  <si>
    <t>42-0.8</t>
  </si>
  <si>
    <t>12:10:27</t>
  </si>
  <si>
    <t>12:10:50</t>
  </si>
  <si>
    <t>12:11:13</t>
  </si>
  <si>
    <t>42-0.6</t>
  </si>
  <si>
    <t>12:11:40</t>
  </si>
  <si>
    <t>12:12:03</t>
  </si>
  <si>
    <t>12:12:28</t>
  </si>
  <si>
    <t>42-0.4</t>
  </si>
  <si>
    <t>12:12:53</t>
  </si>
  <si>
    <t>12:13:17</t>
  </si>
  <si>
    <t>12:13:41</t>
  </si>
  <si>
    <t>42-0.2</t>
  </si>
  <si>
    <t>12:14:08</t>
  </si>
  <si>
    <t>12:14:32</t>
  </si>
  <si>
    <t>12:14:55</t>
  </si>
  <si>
    <t>42-&lt;0.2</t>
  </si>
  <si>
    <t>12:15:23</t>
  </si>
  <si>
    <t>12:15:45</t>
  </si>
  <si>
    <t>12:16:09</t>
  </si>
  <si>
    <t>43-ALL</t>
  </si>
  <si>
    <t>12:16:36</t>
  </si>
  <si>
    <t>12:17:00</t>
  </si>
  <si>
    <t>12:17:24</t>
  </si>
  <si>
    <t>43-0.8</t>
  </si>
  <si>
    <t>12:17:50</t>
  </si>
  <si>
    <t>12:18:15</t>
  </si>
  <si>
    <t>12:18:37</t>
  </si>
  <si>
    <t>43-0.6</t>
  </si>
  <si>
    <t>12:20:14</t>
  </si>
  <si>
    <t>12:20:38</t>
  </si>
  <si>
    <t>12:21:01</t>
  </si>
  <si>
    <t>43-0.4</t>
  </si>
  <si>
    <t>12:21:29</t>
  </si>
  <si>
    <t>12:21:52</t>
  </si>
  <si>
    <t>12:22:15</t>
  </si>
  <si>
    <t>43-0.2</t>
  </si>
  <si>
    <t>12:22:46</t>
  </si>
  <si>
    <t>12:23:09</t>
  </si>
  <si>
    <t>12:23:33</t>
  </si>
  <si>
    <t>43-&lt;0.2</t>
  </si>
  <si>
    <t>12:23:59</t>
  </si>
  <si>
    <t>12:24:22</t>
  </si>
  <si>
    <t>12:24:46</t>
  </si>
  <si>
    <t>44-ALL</t>
  </si>
  <si>
    <t>12:25:12</t>
  </si>
  <si>
    <t>12:25:36</t>
  </si>
  <si>
    <t>12:26:00</t>
  </si>
  <si>
    <t>44-0.8</t>
  </si>
  <si>
    <t>12:26:28</t>
  </si>
  <si>
    <t>12:26:51</t>
  </si>
  <si>
    <t>12:27:14</t>
  </si>
  <si>
    <t>44-0.6</t>
  </si>
  <si>
    <t>12:27:42</t>
  </si>
  <si>
    <t>12:28:05</t>
  </si>
  <si>
    <t>12:28:28</t>
  </si>
  <si>
    <t>44-0.4</t>
  </si>
  <si>
    <t>12:28:55</t>
  </si>
  <si>
    <t>12:29:18</t>
  </si>
  <si>
    <t>12:29:41</t>
  </si>
  <si>
    <t>44-0.2</t>
  </si>
  <si>
    <t>12:30:11</t>
  </si>
  <si>
    <t>12:30:33</t>
  </si>
  <si>
    <t>44-&lt;0.2</t>
  </si>
  <si>
    <t>12:31:32</t>
  </si>
  <si>
    <t>12:31:56</t>
  </si>
  <si>
    <t>12:32:19</t>
  </si>
  <si>
    <t>45-ALL</t>
  </si>
  <si>
    <t>12:32:48</t>
  </si>
  <si>
    <t>12:33:13</t>
  </si>
  <si>
    <t>12:33:36</t>
  </si>
  <si>
    <t>45-0.8</t>
  </si>
  <si>
    <t>12:34:04</t>
  </si>
  <si>
    <t>12:34:29</t>
  </si>
  <si>
    <t>12:34:51</t>
  </si>
  <si>
    <t>45-0.6</t>
  </si>
  <si>
    <t>12:35:20</t>
  </si>
  <si>
    <t>12:35:43</t>
  </si>
  <si>
    <t>12:36:06</t>
  </si>
  <si>
    <t>45-0.4</t>
  </si>
  <si>
    <t>12:36:34</t>
  </si>
  <si>
    <t>12:36:57</t>
  </si>
  <si>
    <t>12:37:21</t>
  </si>
  <si>
    <t>45-0.2</t>
  </si>
  <si>
    <t>12:37:50</t>
  </si>
  <si>
    <t>12:38:12</t>
  </si>
  <si>
    <t>12:38:36</t>
  </si>
  <si>
    <t>45-&lt;0.2</t>
  </si>
  <si>
    <t>12:39:04</t>
  </si>
  <si>
    <t>12:39:28</t>
  </si>
  <si>
    <t>12:39:52</t>
  </si>
  <si>
    <t>46-ALL</t>
  </si>
  <si>
    <t>12:40:20</t>
  </si>
  <si>
    <t>12:40:43</t>
  </si>
  <si>
    <t>12:41:07</t>
  </si>
  <si>
    <t>46-0.8</t>
  </si>
  <si>
    <t>12:41:40</t>
  </si>
  <si>
    <t>12:42:04</t>
  </si>
  <si>
    <t>12:42:28</t>
  </si>
  <si>
    <t>46-0.6</t>
  </si>
  <si>
    <t>12:42:56</t>
  </si>
  <si>
    <t>12:43:21</t>
  </si>
  <si>
    <t>12:43:43</t>
  </si>
  <si>
    <t>46-0.4</t>
  </si>
  <si>
    <t>12:44:10</t>
  </si>
  <si>
    <t>12:44:34</t>
  </si>
  <si>
    <t>12:44:56</t>
  </si>
  <si>
    <t>46-0.2</t>
  </si>
  <si>
    <t>12:45:23</t>
  </si>
  <si>
    <t>12:45:47</t>
  </si>
  <si>
    <t>12:46:10</t>
  </si>
  <si>
    <t>46-&lt;0.2</t>
  </si>
  <si>
    <t>12:46:39</t>
  </si>
  <si>
    <t>12:47:03</t>
  </si>
  <si>
    <t>12:47:27</t>
  </si>
  <si>
    <t>47-ALL</t>
  </si>
  <si>
    <t>12:47:55</t>
  </si>
  <si>
    <t>12:48:18</t>
  </si>
  <si>
    <t>12:48:41</t>
  </si>
  <si>
    <t>47-0.8</t>
  </si>
  <si>
    <t>12:49:09</t>
  </si>
  <si>
    <t>12:49:33</t>
  </si>
  <si>
    <t>12:49:57</t>
  </si>
  <si>
    <t>47-0.6</t>
  </si>
  <si>
    <t>12:50:23</t>
  </si>
  <si>
    <t>47-0.4</t>
  </si>
  <si>
    <t>12:51:38</t>
  </si>
  <si>
    <t>12:52:02</t>
  </si>
  <si>
    <t>47-0.2</t>
  </si>
  <si>
    <t>12:52:52</t>
  </si>
  <si>
    <t>12:53:39</t>
  </si>
  <si>
    <t>47-&lt;0.2</t>
  </si>
  <si>
    <t>12:54:06</t>
  </si>
  <si>
    <t>12:54:30</t>
  </si>
  <si>
    <t>48-ALL</t>
  </si>
  <si>
    <t>12:55:21</t>
  </si>
  <si>
    <t>12:55:44</t>
  </si>
  <si>
    <t>48-0.8</t>
  </si>
  <si>
    <t>12:56:35</t>
  </si>
  <si>
    <t>12:57:23</t>
  </si>
  <si>
    <t>48-0.6</t>
  </si>
  <si>
    <t>12:57:50</t>
  </si>
  <si>
    <t>48-0.4</t>
  </si>
  <si>
    <t>12:59:03</t>
  </si>
  <si>
    <t>48-0.2</t>
  </si>
  <si>
    <t>13:00:20</t>
  </si>
  <si>
    <t>13:01:07</t>
  </si>
  <si>
    <t>48-&lt;0.2</t>
  </si>
  <si>
    <t>13:01:36</t>
  </si>
  <si>
    <t>13:01:58</t>
  </si>
  <si>
    <t>13:02:22</t>
  </si>
  <si>
    <t>49-ALL</t>
  </si>
  <si>
    <t>13:02:59</t>
  </si>
  <si>
    <t>13:03:23</t>
  </si>
  <si>
    <t>13:03:47</t>
  </si>
  <si>
    <t>49-0.8</t>
  </si>
  <si>
    <t>13:04:14</t>
  </si>
  <si>
    <t>13:04:38</t>
  </si>
  <si>
    <t>13:05:03</t>
  </si>
  <si>
    <t>49-0.6</t>
  </si>
  <si>
    <t>13:05:30</t>
  </si>
  <si>
    <t>13:05:54</t>
  </si>
  <si>
    <t>13:06:17</t>
  </si>
  <si>
    <t>49-0.4</t>
  </si>
  <si>
    <t>13:06:45</t>
  </si>
  <si>
    <t>13:07:08</t>
  </si>
  <si>
    <t>13:07:31</t>
  </si>
  <si>
    <t>49-0.2</t>
  </si>
  <si>
    <t>13:08:33</t>
  </si>
  <si>
    <t>13:08:56</t>
  </si>
  <si>
    <t>13:09:19</t>
  </si>
  <si>
    <t>49-&lt;0.2</t>
  </si>
  <si>
    <t>13:09:47</t>
  </si>
  <si>
    <t>13:10:12</t>
  </si>
  <si>
    <t>13:10:34</t>
  </si>
  <si>
    <t>50-ALL</t>
  </si>
  <si>
    <t>13:11:01</t>
  </si>
  <si>
    <t>13:11:25</t>
  </si>
  <si>
    <t>13:11:48</t>
  </si>
  <si>
    <t>50-0.8</t>
  </si>
  <si>
    <t>13:12:14</t>
  </si>
  <si>
    <t>13:12:38</t>
  </si>
  <si>
    <t>13:13:02</t>
  </si>
  <si>
    <t>50-0.6</t>
  </si>
  <si>
    <t>13:13:31</t>
  </si>
  <si>
    <t>13:13:55</t>
  </si>
  <si>
    <t>13:14:18</t>
  </si>
  <si>
    <t>50-0.4</t>
  </si>
  <si>
    <t>13:14:46</t>
  </si>
  <si>
    <t>13:15:08</t>
  </si>
  <si>
    <t>13:15:32</t>
  </si>
  <si>
    <t>50-0.2</t>
  </si>
  <si>
    <t>13:17:41</t>
  </si>
  <si>
    <t>13:18:04</t>
  </si>
  <si>
    <t>13:18:27</t>
  </si>
  <si>
    <t>50-&lt;0.2</t>
  </si>
  <si>
    <t>13:19:01</t>
  </si>
  <si>
    <t>13:19:26</t>
  </si>
  <si>
    <t>13:19:49</t>
  </si>
  <si>
    <t>51-ALL</t>
  </si>
  <si>
    <t>13:20:17</t>
  </si>
  <si>
    <t>13:20:39</t>
  </si>
  <si>
    <t>13:21:03</t>
  </si>
  <si>
    <t>51-0.8</t>
  </si>
  <si>
    <t>13:21:33</t>
  </si>
  <si>
    <t>13:21:57</t>
  </si>
  <si>
    <t>13:22:21</t>
  </si>
  <si>
    <t>51-0.6</t>
  </si>
  <si>
    <t>13:22:47</t>
  </si>
  <si>
    <t>13:23:10</t>
  </si>
  <si>
    <t>13:23:34</t>
  </si>
  <si>
    <t>51-0.4</t>
  </si>
  <si>
    <t>13:24:01</t>
  </si>
  <si>
    <t>13:24:25</t>
  </si>
  <si>
    <t>13:24:48</t>
  </si>
  <si>
    <t>51-0.2</t>
  </si>
  <si>
    <t>13:25:16</t>
  </si>
  <si>
    <t>13:25:38</t>
  </si>
  <si>
    <t>13:26:02</t>
  </si>
  <si>
    <t>51-&lt;0.2</t>
  </si>
  <si>
    <t>13:26:29</t>
  </si>
  <si>
    <t>13:26:52</t>
  </si>
  <si>
    <t>13:27:17</t>
  </si>
  <si>
    <t>52-ALL</t>
  </si>
  <si>
    <t>13:27:43</t>
  </si>
  <si>
    <t>13:28:06</t>
  </si>
  <si>
    <t>13:28:30</t>
  </si>
  <si>
    <t>52-0.8</t>
  </si>
  <si>
    <t>13:29:57</t>
  </si>
  <si>
    <t>13:30:22</t>
  </si>
  <si>
    <t>13:30:44</t>
  </si>
  <si>
    <t>52-0.6</t>
  </si>
  <si>
    <t>13:31:11</t>
  </si>
  <si>
    <t>13:31:35</t>
  </si>
  <si>
    <t>13:31:58</t>
  </si>
  <si>
    <t>52-0.4</t>
  </si>
  <si>
    <t>13:32:29</t>
  </si>
  <si>
    <t>13:32:53</t>
  </si>
  <si>
    <t>13:33:17</t>
  </si>
  <si>
    <t>52-0.2</t>
  </si>
  <si>
    <t>13:33:44</t>
  </si>
  <si>
    <t>13:34:08</t>
  </si>
  <si>
    <t>13:34:31</t>
  </si>
  <si>
    <t>52-&lt;0.2</t>
  </si>
  <si>
    <t>13:35:02</t>
  </si>
  <si>
    <t>13:35:24</t>
  </si>
  <si>
    <t>13:35:48</t>
  </si>
  <si>
    <t>53-ALL</t>
  </si>
  <si>
    <t>13:36:15</t>
  </si>
  <si>
    <t>13:36:38</t>
  </si>
  <si>
    <t>13:37:03</t>
  </si>
  <si>
    <t>53-0.8</t>
  </si>
  <si>
    <t>13:37:30</t>
  </si>
  <si>
    <t>13:37:54</t>
  </si>
  <si>
    <t>13:38:18</t>
  </si>
  <si>
    <t>53-0.6</t>
  </si>
  <si>
    <t>13:38:48</t>
  </si>
  <si>
    <t>13:39:11</t>
  </si>
  <si>
    <t>13:39:34</t>
  </si>
  <si>
    <t>53-0.4</t>
  </si>
  <si>
    <t>13:40:01</t>
  </si>
  <si>
    <t>13:40:24</t>
  </si>
  <si>
    <t>13:40:49</t>
  </si>
  <si>
    <t>53-0.2</t>
  </si>
  <si>
    <t>13:41:15</t>
  </si>
  <si>
    <t>13:41:38</t>
  </si>
  <si>
    <t>13:42:01</t>
  </si>
  <si>
    <t>53-&lt;0.2</t>
  </si>
  <si>
    <t>13:42:31</t>
  </si>
  <si>
    <t>13:42:54</t>
  </si>
  <si>
    <t>13:43:17</t>
  </si>
  <si>
    <t>54-ALL</t>
  </si>
  <si>
    <t>13:43:44</t>
  </si>
  <si>
    <t>13:44:08</t>
  </si>
  <si>
    <t>13:44:32</t>
  </si>
  <si>
    <t>54-0.8</t>
  </si>
  <si>
    <t>13:45:04</t>
  </si>
  <si>
    <t>13:45:26</t>
  </si>
  <si>
    <t>13:45:50</t>
  </si>
  <si>
    <t>54-0.6</t>
  </si>
  <si>
    <t>13:46:55</t>
  </si>
  <si>
    <t>13:47:17</t>
  </si>
  <si>
    <t>13:47:41</t>
  </si>
  <si>
    <t>54-0.4</t>
  </si>
  <si>
    <t>13:48:15</t>
  </si>
  <si>
    <t>13:48:40</t>
  </si>
  <si>
    <t>13:49:03</t>
  </si>
  <si>
    <t>54-0.2</t>
  </si>
  <si>
    <t>13:49:32</t>
  </si>
  <si>
    <t>13:49:55</t>
  </si>
  <si>
    <t>13:50:19</t>
  </si>
  <si>
    <t>54-&lt;0.2</t>
  </si>
  <si>
    <t>13:50:45</t>
  </si>
  <si>
    <t>13:51:10</t>
  </si>
  <si>
    <t>13:51:32</t>
  </si>
  <si>
    <t>55-ALL</t>
  </si>
  <si>
    <t>13:52:01</t>
  </si>
  <si>
    <t>13:52:25</t>
  </si>
  <si>
    <t>13:52:49</t>
  </si>
  <si>
    <t>55-0.8</t>
  </si>
  <si>
    <t>13:53:23</t>
  </si>
  <si>
    <t>13:53:47</t>
  </si>
  <si>
    <t>13:54:11</t>
  </si>
  <si>
    <t>55-0.6</t>
  </si>
  <si>
    <t>13:54:38</t>
  </si>
  <si>
    <t>13:55:02</t>
  </si>
  <si>
    <t>13:55:26</t>
  </si>
  <si>
    <t>55-0.4</t>
  </si>
  <si>
    <t>13:55:56</t>
  </si>
  <si>
    <t>13:56:19</t>
  </si>
  <si>
    <t>13:56:44</t>
  </si>
  <si>
    <t>55-0.2</t>
  </si>
  <si>
    <t>13:57:10</t>
  </si>
  <si>
    <t>13:57:35</t>
  </si>
  <si>
    <t>13:57:57</t>
  </si>
  <si>
    <t>55-&lt;0.2</t>
  </si>
  <si>
    <t>13:58:26</t>
  </si>
  <si>
    <t>13:58:50</t>
  </si>
  <si>
    <t>13:59:14</t>
  </si>
  <si>
    <t>56-ALL</t>
  </si>
  <si>
    <t>10-10-2023</t>
  </si>
  <si>
    <t>10:48:08</t>
  </si>
  <si>
    <t>10:48:32</t>
  </si>
  <si>
    <t>56-0.8</t>
  </si>
  <si>
    <t>10:49:09</t>
  </si>
  <si>
    <t>10:49:32</t>
  </si>
  <si>
    <t>10:49:57</t>
  </si>
  <si>
    <t>56-0.6</t>
  </si>
  <si>
    <t>10:50:30</t>
  </si>
  <si>
    <t>10:50:54</t>
  </si>
  <si>
    <t>10:51:16</t>
  </si>
  <si>
    <t>56-0.4</t>
  </si>
  <si>
    <t>10:51:49</t>
  </si>
  <si>
    <t>10:52:12</t>
  </si>
  <si>
    <t>10:52:36</t>
  </si>
  <si>
    <t>56-0.2</t>
  </si>
  <si>
    <t>10:53:08</t>
  </si>
  <si>
    <t>10:53:31</t>
  </si>
  <si>
    <t>10:53:54</t>
  </si>
  <si>
    <t>56-&lt;0.2</t>
  </si>
  <si>
    <t>10:54:22</t>
  </si>
  <si>
    <t>10:54:45</t>
  </si>
  <si>
    <t>10:55:09</t>
  </si>
  <si>
    <t>57-ALL</t>
  </si>
  <si>
    <t>10:59:40</t>
  </si>
  <si>
    <t>11:00:03</t>
  </si>
  <si>
    <t>11:00:27</t>
  </si>
  <si>
    <t>57-0.8</t>
  </si>
  <si>
    <t>11:00:55</t>
  </si>
  <si>
    <t>11:01:19</t>
  </si>
  <si>
    <t>11:01:43</t>
  </si>
  <si>
    <t>57-0.6</t>
  </si>
  <si>
    <t>11:02:10</t>
  </si>
  <si>
    <t>11:02:34</t>
  </si>
  <si>
    <t>11:02:57</t>
  </si>
  <si>
    <t>57-0.4</t>
  </si>
  <si>
    <t>11:03:25</t>
  </si>
  <si>
    <t>11:03:48</t>
  </si>
  <si>
    <t>57-0.2</t>
  </si>
  <si>
    <t>11:04:40</t>
  </si>
  <si>
    <t>57-&lt;0.2</t>
  </si>
  <si>
    <t>11:05:56</t>
  </si>
  <si>
    <t>11:06:21</t>
  </si>
  <si>
    <t>11:06:43</t>
  </si>
  <si>
    <t>58-ALL</t>
  </si>
  <si>
    <t>11:07:37</t>
  </si>
  <si>
    <t>11:08:00</t>
  </si>
  <si>
    <t>58-0.8</t>
  </si>
  <si>
    <t>11:08:28</t>
  </si>
  <si>
    <t>11:08:51</t>
  </si>
  <si>
    <t>11:09:14</t>
  </si>
  <si>
    <t>58-0.6</t>
  </si>
  <si>
    <t>11:09:43</t>
  </si>
  <si>
    <t>11:10:07</t>
  </si>
  <si>
    <t>11:10:30</t>
  </si>
  <si>
    <t>58-0.4</t>
  </si>
  <si>
    <t>11:10:58</t>
  </si>
  <si>
    <t>11:11:20</t>
  </si>
  <si>
    <t>11:11:44</t>
  </si>
  <si>
    <t>58-0.2</t>
  </si>
  <si>
    <t>11:12:11</t>
  </si>
  <si>
    <t>11:12:34</t>
  </si>
  <si>
    <t>11:12:57</t>
  </si>
  <si>
    <t>58-&lt;0.2</t>
  </si>
  <si>
    <t>11:13:29</t>
  </si>
  <si>
    <t>11:13:53</t>
  </si>
  <si>
    <t>11:14:17</t>
  </si>
  <si>
    <t>59-ALL</t>
  </si>
  <si>
    <t>11:14:44</t>
  </si>
  <si>
    <t>11:15:09</t>
  </si>
  <si>
    <t>11:15:31</t>
  </si>
  <si>
    <t>59-0.8</t>
  </si>
  <si>
    <t>11:16:00</t>
  </si>
  <si>
    <t>11:16:24</t>
  </si>
  <si>
    <t>11:16:48</t>
  </si>
  <si>
    <t>59-0.6</t>
  </si>
  <si>
    <t>11:17:18</t>
  </si>
  <si>
    <t>11:17:42</t>
  </si>
  <si>
    <t>11:18:05</t>
  </si>
  <si>
    <t>59-0.4</t>
  </si>
  <si>
    <t>11:18:56</t>
  </si>
  <si>
    <t>11:19:21</t>
  </si>
  <si>
    <t>11:19:43</t>
  </si>
  <si>
    <t>59-0.2</t>
  </si>
  <si>
    <t>11:20:12</t>
  </si>
  <si>
    <t>11:20:35</t>
  </si>
  <si>
    <t>11:20:58</t>
  </si>
  <si>
    <t>59-&lt;0.2</t>
  </si>
  <si>
    <t>11:21:31</t>
  </si>
  <si>
    <t>11:21:55</t>
  </si>
  <si>
    <t>11:22:19</t>
  </si>
  <si>
    <t>60-ALL</t>
  </si>
  <si>
    <t>11:22:51</t>
  </si>
  <si>
    <t>11:23:14</t>
  </si>
  <si>
    <t>11:23:38</t>
  </si>
  <si>
    <t>60-0.8</t>
  </si>
  <si>
    <t>11:24:14</t>
  </si>
  <si>
    <t>11:24:37</t>
  </si>
  <si>
    <t>11:25:01</t>
  </si>
  <si>
    <t>60-0.6</t>
  </si>
  <si>
    <t>11:25:28</t>
  </si>
  <si>
    <t>11:25:52</t>
  </si>
  <si>
    <t>11:26:15</t>
  </si>
  <si>
    <t>60-0.4</t>
  </si>
  <si>
    <t>11:27:07</t>
  </si>
  <si>
    <t>60-0.2</t>
  </si>
  <si>
    <t>11:27:58</t>
  </si>
  <si>
    <t>11:28:22</t>
  </si>
  <si>
    <t>11:28:45</t>
  </si>
  <si>
    <t>60-&lt;0.2</t>
  </si>
  <si>
    <t>11:29:12</t>
  </si>
  <si>
    <t>11:29:36</t>
  </si>
  <si>
    <t>11:30:00</t>
  </si>
  <si>
    <t>61-ALL</t>
  </si>
  <si>
    <t>11:30:29</t>
  </si>
  <si>
    <t>11:30:53</t>
  </si>
  <si>
    <t>11:31:17</t>
  </si>
  <si>
    <t>61-0.8</t>
  </si>
  <si>
    <t>11:31:44</t>
  </si>
  <si>
    <t>11:32:08</t>
  </si>
  <si>
    <t>11:32:31</t>
  </si>
  <si>
    <t>61-0.6</t>
  </si>
  <si>
    <t>11:32:59</t>
  </si>
  <si>
    <t>11:33:21</t>
  </si>
  <si>
    <t>11:33:45</t>
  </si>
  <si>
    <t>61-0.4</t>
  </si>
  <si>
    <t>11:34:12</t>
  </si>
  <si>
    <t>11:34:35</t>
  </si>
  <si>
    <t>11:34:57</t>
  </si>
  <si>
    <t>61-0.2</t>
  </si>
  <si>
    <t>11:35:26</t>
  </si>
  <si>
    <t>11:35:48</t>
  </si>
  <si>
    <t>11:36:11</t>
  </si>
  <si>
    <t>61-&lt;0.2</t>
  </si>
  <si>
    <t>11:36:37</t>
  </si>
  <si>
    <t>11:37:01</t>
  </si>
  <si>
    <t>11:37:24</t>
  </si>
  <si>
    <t>62-ALL</t>
  </si>
  <si>
    <t>11:38:17</t>
  </si>
  <si>
    <t>11:38:41</t>
  </si>
  <si>
    <t>62-0.8</t>
  </si>
  <si>
    <t>11:39:09</t>
  </si>
  <si>
    <t>11:39:34</t>
  </si>
  <si>
    <t>11:39:58</t>
  </si>
  <si>
    <t>62-0.6</t>
  </si>
  <si>
    <t>11:40:25</t>
  </si>
  <si>
    <t>11:40:48</t>
  </si>
  <si>
    <t>11:41:11</t>
  </si>
  <si>
    <t>62-0.4</t>
  </si>
  <si>
    <t>11:41:38</t>
  </si>
  <si>
    <t>11:42:00</t>
  </si>
  <si>
    <t>11:42:24</t>
  </si>
  <si>
    <t>62-0.2</t>
  </si>
  <si>
    <t>11:42:55</t>
  </si>
  <si>
    <t>11:43:43</t>
  </si>
  <si>
    <t>62-&lt;0.2</t>
  </si>
  <si>
    <t>11:44:11</t>
  </si>
  <si>
    <t>11:44:34</t>
  </si>
  <si>
    <t>11:44:59</t>
  </si>
  <si>
    <t>63-ALL</t>
  </si>
  <si>
    <t>11:45:24</t>
  </si>
  <si>
    <t>11:45:48</t>
  </si>
  <si>
    <t>11:46:12</t>
  </si>
  <si>
    <t>63-0.8</t>
  </si>
  <si>
    <t>11:46:37</t>
  </si>
  <si>
    <t>11:47:01</t>
  </si>
  <si>
    <t>11:47:25</t>
  </si>
  <si>
    <t>63-0.6</t>
  </si>
  <si>
    <t>11:47:50</t>
  </si>
  <si>
    <t>11:48:14</t>
  </si>
  <si>
    <t>11:48:38</t>
  </si>
  <si>
    <t>63-0.4</t>
  </si>
  <si>
    <t>11:49:27</t>
  </si>
  <si>
    <t>11:49:51</t>
  </si>
  <si>
    <t>63-0.2</t>
  </si>
  <si>
    <t>11:50:18</t>
  </si>
  <si>
    <t>11:50:41</t>
  </si>
  <si>
    <t>11:51:05</t>
  </si>
  <si>
    <t>63-&lt;0.2</t>
  </si>
  <si>
    <t>11:51:37</t>
  </si>
  <si>
    <t>11:52:02</t>
  </si>
  <si>
    <t>11:52:25</t>
  </si>
  <si>
    <t>64-ALL</t>
  </si>
  <si>
    <t>11:52:53</t>
  </si>
  <si>
    <t>11:53:17</t>
  </si>
  <si>
    <t>11:53:41</t>
  </si>
  <si>
    <t>64-0.8</t>
  </si>
  <si>
    <t>11:54:07</t>
  </si>
  <si>
    <t>11:54:32</t>
  </si>
  <si>
    <t>11:54:54</t>
  </si>
  <si>
    <t>64-0.6</t>
  </si>
  <si>
    <t>11:55:36</t>
  </si>
  <si>
    <t>11:56:01</t>
  </si>
  <si>
    <t>11:56:23</t>
  </si>
  <si>
    <t>64-0.4</t>
  </si>
  <si>
    <t>11:56:50</t>
  </si>
  <si>
    <t>11:57:14</t>
  </si>
  <si>
    <t>11:57:37</t>
  </si>
  <si>
    <t>64-0.2</t>
  </si>
  <si>
    <t>11:58:05</t>
  </si>
  <si>
    <t>11:58:51</t>
  </si>
  <si>
    <t>64-&lt;0.2</t>
  </si>
  <si>
    <t>65-ALL</t>
  </si>
  <si>
    <t>12:00:41</t>
  </si>
  <si>
    <t>12:01:04</t>
  </si>
  <si>
    <t>12:01:27</t>
  </si>
  <si>
    <t>65-0.8</t>
  </si>
  <si>
    <t>12:01:54</t>
  </si>
  <si>
    <t>12:02:18</t>
  </si>
  <si>
    <t>12:02:42</t>
  </si>
  <si>
    <t>65-0.6</t>
  </si>
  <si>
    <t>12:03:08</t>
  </si>
  <si>
    <t>12:03:31</t>
  </si>
  <si>
    <t>12:03:55</t>
  </si>
  <si>
    <t>65-0.4</t>
  </si>
  <si>
    <t>12:04:22</t>
  </si>
  <si>
    <t>12:04:46</t>
  </si>
  <si>
    <t>12:05:09</t>
  </si>
  <si>
    <t>65-0.2</t>
  </si>
  <si>
    <t>12:05:35</t>
  </si>
  <si>
    <t>12:05:59</t>
  </si>
  <si>
    <t>65-&lt;0.2</t>
  </si>
  <si>
    <t>12:06:49</t>
  </si>
  <si>
    <t>12:07:13</t>
  </si>
  <si>
    <t>12:07:38</t>
  </si>
  <si>
    <t>66-ALL</t>
  </si>
  <si>
    <t>12:08:32</t>
  </si>
  <si>
    <t>12:08:55</t>
  </si>
  <si>
    <t>Brak</t>
  </si>
  <si>
    <t>66-0.8</t>
  </si>
  <si>
    <t>12:09:58</t>
  </si>
  <si>
    <t>12:10:20</t>
  </si>
  <si>
    <t>66-0.6</t>
  </si>
  <si>
    <t>12:10:47</t>
  </si>
  <si>
    <t>12:11:11</t>
  </si>
  <si>
    <t>12:11:34</t>
  </si>
  <si>
    <t>66-0.4</t>
  </si>
  <si>
    <t>12:12:00</t>
  </si>
  <si>
    <t>12:12:25</t>
  </si>
  <si>
    <t>12:12:47</t>
  </si>
  <si>
    <t>66-0.2</t>
  </si>
  <si>
    <t>12:13:13</t>
  </si>
  <si>
    <t>12:13:36</t>
  </si>
  <si>
    <t>12:14:00</t>
  </si>
  <si>
    <t>66-&lt;0.2</t>
  </si>
  <si>
    <t>12:14:27</t>
  </si>
  <si>
    <t>12:14:51</t>
  </si>
  <si>
    <t>12:15:14</t>
  </si>
  <si>
    <t>67-ALL</t>
  </si>
  <si>
    <t>12:15:42</t>
  </si>
  <si>
    <t>12:16:05</t>
  </si>
  <si>
    <t>12:16:28</t>
  </si>
  <si>
    <t>67-0.8</t>
  </si>
  <si>
    <t>12:16:55</t>
  </si>
  <si>
    <t>12:17:19</t>
  </si>
  <si>
    <t>12:17:43</t>
  </si>
  <si>
    <t>67-0.6</t>
  </si>
  <si>
    <t>12:18:08</t>
  </si>
  <si>
    <t>12:18:32</t>
  </si>
  <si>
    <t>12:18:56</t>
  </si>
  <si>
    <t>67-0.4</t>
  </si>
  <si>
    <t>12:19:22</t>
  </si>
  <si>
    <t>12:19:45</t>
  </si>
  <si>
    <t>12:20:09</t>
  </si>
  <si>
    <t>67-0.2</t>
  </si>
  <si>
    <t>12:20:35</t>
  </si>
  <si>
    <t>12:20:59</t>
  </si>
  <si>
    <t>12:21:23</t>
  </si>
  <si>
    <t>67-&lt;0.2</t>
  </si>
  <si>
    <t>12:21:49</t>
  </si>
  <si>
    <t>12:22:14</t>
  </si>
  <si>
    <t>68-ALL</t>
  </si>
  <si>
    <t>12:23:08</t>
  </si>
  <si>
    <t>12:23:31</t>
  </si>
  <si>
    <t>12:23:55</t>
  </si>
  <si>
    <t>68-0.8</t>
  </si>
  <si>
    <t>12:24:47</t>
  </si>
  <si>
    <t>68-0.6</t>
  </si>
  <si>
    <t>12:25:37</t>
  </si>
  <si>
    <t>12:26:25</t>
  </si>
  <si>
    <t>68-0.4</t>
  </si>
  <si>
    <t>12:27:37</t>
  </si>
  <si>
    <t>68-0.2</t>
  </si>
  <si>
    <t>12:28:04</t>
  </si>
  <si>
    <t>12:28:27</t>
  </si>
  <si>
    <t>12:28:52</t>
  </si>
  <si>
    <t>68-&lt;0.2</t>
  </si>
  <si>
    <t>12:29:20</t>
  </si>
  <si>
    <t>12:29:44</t>
  </si>
  <si>
    <t>12:30:08</t>
  </si>
  <si>
    <t>69-ALL</t>
  </si>
  <si>
    <t>12:30:34</t>
  </si>
  <si>
    <t>12:30:59</t>
  </si>
  <si>
    <t>69-0.8</t>
  </si>
  <si>
    <t>12:31:50</t>
  </si>
  <si>
    <t>12:32:14</t>
  </si>
  <si>
    <t>12:32:38</t>
  </si>
  <si>
    <t>69-0.6</t>
  </si>
  <si>
    <t>12:33:10</t>
  </si>
  <si>
    <t>12:33:35</t>
  </si>
  <si>
    <t>12:33:57</t>
  </si>
  <si>
    <t>69-0.4</t>
  </si>
  <si>
    <t>12:34:24</t>
  </si>
  <si>
    <t>12:34:48</t>
  </si>
  <si>
    <t>12:35:11</t>
  </si>
  <si>
    <t>69-0.2</t>
  </si>
  <si>
    <t>12:35:37</t>
  </si>
  <si>
    <t>12:36:01</t>
  </si>
  <si>
    <t>12:36:24</t>
  </si>
  <si>
    <t>69-&lt;0.2</t>
  </si>
  <si>
    <t>12:36:53</t>
  </si>
  <si>
    <t>12:37:17</t>
  </si>
  <si>
    <t>12:37:40</t>
  </si>
  <si>
    <t>70-ALL</t>
  </si>
  <si>
    <t>12:38:07</t>
  </si>
  <si>
    <t>12:38:31</t>
  </si>
  <si>
    <t>12:38:54</t>
  </si>
  <si>
    <t>70-0.8</t>
  </si>
  <si>
    <t>12:39:38</t>
  </si>
  <si>
    <t>12:40:02</t>
  </si>
  <si>
    <t>12:40:26</t>
  </si>
  <si>
    <t>70-0.6</t>
  </si>
  <si>
    <t>12:41:17</t>
  </si>
  <si>
    <t>70-0.4</t>
  </si>
  <si>
    <t>12:42:08</t>
  </si>
  <si>
    <t>12:42:31</t>
  </si>
  <si>
    <t>12:42:54</t>
  </si>
  <si>
    <t>70-0.2</t>
  </si>
  <si>
    <t>12:43:22</t>
  </si>
  <si>
    <t>12:43:45</t>
  </si>
  <si>
    <t>12:44:09</t>
  </si>
  <si>
    <t>70-&lt;0.2</t>
  </si>
  <si>
    <t>12:44:35</t>
  </si>
  <si>
    <t>12:45:00</t>
  </si>
  <si>
    <t>12:45:22</t>
  </si>
  <si>
    <t>71-ALL</t>
  </si>
  <si>
    <t>12:45:48</t>
  </si>
  <si>
    <t>12:46:13</t>
  </si>
  <si>
    <t>12:46:35</t>
  </si>
  <si>
    <t>71-0.8</t>
  </si>
  <si>
    <t>12:48:07</t>
  </si>
  <si>
    <t>12:48:31</t>
  </si>
  <si>
    <t>12:48:55</t>
  </si>
  <si>
    <t>71-0.6</t>
  </si>
  <si>
    <t>12:50:26</t>
  </si>
  <si>
    <t>12:50:50</t>
  </si>
  <si>
    <t>12:51:13</t>
  </si>
  <si>
    <t>71-0.4</t>
  </si>
  <si>
    <t>12:51:41</t>
  </si>
  <si>
    <t>12:52:04</t>
  </si>
  <si>
    <t>12:52:28</t>
  </si>
  <si>
    <t>71-0.2</t>
  </si>
  <si>
    <t>12:52:55</t>
  </si>
  <si>
    <t>12:53:18</t>
  </si>
  <si>
    <t>12:53:42</t>
  </si>
  <si>
    <t>71-&lt;0.2</t>
  </si>
  <si>
    <t>12:54:09</t>
  </si>
  <si>
    <t>12:54:33</t>
  </si>
  <si>
    <t>12:54:56</t>
  </si>
  <si>
    <t>72-ALL</t>
  </si>
  <si>
    <t>12:55:30</t>
  </si>
  <si>
    <t>12:55:52</t>
  </si>
  <si>
    <t>12:56:16</t>
  </si>
  <si>
    <t>72-0.8</t>
  </si>
  <si>
    <t>12:56:43</t>
  </si>
  <si>
    <t>12:57:07</t>
  </si>
  <si>
    <t>12:57:31</t>
  </si>
  <si>
    <t>72-0.6</t>
  </si>
  <si>
    <t>12:58:00</t>
  </si>
  <si>
    <t>12:58:23</t>
  </si>
  <si>
    <t>12:58:47</t>
  </si>
  <si>
    <t>72-0.4</t>
  </si>
  <si>
    <t>12:59:14</t>
  </si>
  <si>
    <t>12:59:37</t>
  </si>
  <si>
    <t>13:00:01</t>
  </si>
  <si>
    <t>72-0.2</t>
  </si>
  <si>
    <t>13:00:29</t>
  </si>
  <si>
    <t>13:00:52</t>
  </si>
  <si>
    <t>13:01:15</t>
  </si>
  <si>
    <t>72-&lt;0.2</t>
  </si>
  <si>
    <t>13:01:46</t>
  </si>
  <si>
    <t>13:02:09</t>
  </si>
  <si>
    <t>13:02:33</t>
  </si>
  <si>
    <t>73-ALL</t>
  </si>
  <si>
    <t>13:03:02</t>
  </si>
  <si>
    <t>13:03:25</t>
  </si>
  <si>
    <t>13:03:50</t>
  </si>
  <si>
    <t>73-0.8</t>
  </si>
  <si>
    <t>13:05:13</t>
  </si>
  <si>
    <t>13:05:36</t>
  </si>
  <si>
    <t>13:06:00</t>
  </si>
  <si>
    <t>73-0.6</t>
  </si>
  <si>
    <t>13:06:27</t>
  </si>
  <si>
    <t>13:06:51</t>
  </si>
  <si>
    <t>13:07:14</t>
  </si>
  <si>
    <t>73-0.4</t>
  </si>
  <si>
    <t>13:07:42</t>
  </si>
  <si>
    <t>13:08:05</t>
  </si>
  <si>
    <t>13:08:28</t>
  </si>
  <si>
    <t>73-0.2</t>
  </si>
  <si>
    <t>13:08:57</t>
  </si>
  <si>
    <t>13:09:21</t>
  </si>
  <si>
    <t>13:09:45</t>
  </si>
  <si>
    <t>73-&lt;0.2</t>
  </si>
  <si>
    <t>13:10:13</t>
  </si>
  <si>
    <t>13:10:37</t>
  </si>
  <si>
    <t>13:11:00</t>
  </si>
  <si>
    <t>74-ALL</t>
  </si>
  <si>
    <t>13:11:27</t>
  </si>
  <si>
    <t>13:11:51</t>
  </si>
  <si>
    <t>74-0.8</t>
  </si>
  <si>
    <t>13:12:40</t>
  </si>
  <si>
    <t>13:13:04</t>
  </si>
  <si>
    <t>13:13:27</t>
  </si>
  <si>
    <t>74-0.6</t>
  </si>
  <si>
    <t>13:14:17</t>
  </si>
  <si>
    <t>13:14:41</t>
  </si>
  <si>
    <t>74-0.4</t>
  </si>
  <si>
    <t>13:15:31</t>
  </si>
  <si>
    <t>13:15:56</t>
  </si>
  <si>
    <t>74-0.2</t>
  </si>
  <si>
    <t>13:16:21</t>
  </si>
  <si>
    <t>74-&lt;0.2</t>
  </si>
  <si>
    <t>13:17:37</t>
  </si>
  <si>
    <t>13:18:01</t>
  </si>
  <si>
    <t>13:18:25</t>
  </si>
  <si>
    <t>75-ALL</t>
  </si>
  <si>
    <t>13:18:54</t>
  </si>
  <si>
    <t>13:19:16</t>
  </si>
  <si>
    <t>13:19:40</t>
  </si>
  <si>
    <t>75-0.8</t>
  </si>
  <si>
    <t>13:20:07</t>
  </si>
  <si>
    <t>13:20:30</t>
  </si>
  <si>
    <t>13:20:55</t>
  </si>
  <si>
    <t>75-0.6</t>
  </si>
  <si>
    <t>13:21:21</t>
  </si>
  <si>
    <t>13:21:44</t>
  </si>
  <si>
    <t>13:22:08</t>
  </si>
  <si>
    <t>75-0.4</t>
  </si>
  <si>
    <t>13:22:37</t>
  </si>
  <si>
    <t>13:23:00</t>
  </si>
  <si>
    <t>13:23:25</t>
  </si>
  <si>
    <t>75-0.2</t>
  </si>
  <si>
    <t>13:23:52</t>
  </si>
  <si>
    <t>13:24:16</t>
  </si>
  <si>
    <t>13:24:39</t>
  </si>
  <si>
    <t>75-&lt;0.2</t>
  </si>
  <si>
    <t>13:25:07</t>
  </si>
  <si>
    <t>13:25:31</t>
  </si>
  <si>
    <t>13:25:55</t>
  </si>
  <si>
    <t>76-ALL</t>
  </si>
  <si>
    <t>13:26:23</t>
  </si>
  <si>
    <t>13:26:45</t>
  </si>
  <si>
    <t>13:27:09</t>
  </si>
  <si>
    <t>76-0.8</t>
  </si>
  <si>
    <t>13:27:37</t>
  </si>
  <si>
    <t>13:28:02</t>
  </si>
  <si>
    <t>13:28:25</t>
  </si>
  <si>
    <t>76-0.6</t>
  </si>
  <si>
    <t>13:28:53</t>
  </si>
  <si>
    <t>13:29:18</t>
  </si>
  <si>
    <t>13:29:41</t>
  </si>
  <si>
    <t>76-0.4</t>
  </si>
  <si>
    <t>13:30:09</t>
  </si>
  <si>
    <t>13:30:32</t>
  </si>
  <si>
    <t>13:30:57</t>
  </si>
  <si>
    <t>76-0.2</t>
  </si>
  <si>
    <t>13:31:23</t>
  </si>
  <si>
    <t>13:31:48</t>
  </si>
  <si>
    <t>13:32:11</t>
  </si>
  <si>
    <t>76-&lt;0.2</t>
  </si>
  <si>
    <t>13:32:37</t>
  </si>
  <si>
    <t>13:33:01</t>
  </si>
  <si>
    <t>13:33:24</t>
  </si>
  <si>
    <t>77-ALL</t>
  </si>
  <si>
    <t>13:33:52</t>
  </si>
  <si>
    <t>13:34:15</t>
  </si>
  <si>
    <t>13:34:40</t>
  </si>
  <si>
    <t>77-0.8</t>
  </si>
  <si>
    <t>13:35:06</t>
  </si>
  <si>
    <t>13:35:31</t>
  </si>
  <si>
    <t>13:35:54</t>
  </si>
  <si>
    <t>77-0.6</t>
  </si>
  <si>
    <t>13:36:20</t>
  </si>
  <si>
    <t>13:36:44</t>
  </si>
  <si>
    <t>13:37:08</t>
  </si>
  <si>
    <t>77-0.4</t>
  </si>
  <si>
    <t>13:38:21</t>
  </si>
  <si>
    <t>13:38:45</t>
  </si>
  <si>
    <t>13:39:08</t>
  </si>
  <si>
    <t>77-0.2</t>
  </si>
  <si>
    <t>13:39:36</t>
  </si>
  <si>
    <t>13:39:59</t>
  </si>
  <si>
    <t>77-&lt;0.2</t>
  </si>
  <si>
    <t>13:40:50</t>
  </si>
  <si>
    <t>13:41:37</t>
  </si>
  <si>
    <t>78-ALL</t>
  </si>
  <si>
    <t>13:42:04</t>
  </si>
  <si>
    <t>13:42:28</t>
  </si>
  <si>
    <t>13:42:51</t>
  </si>
  <si>
    <t>78-0.8</t>
  </si>
  <si>
    <t>13:43:22</t>
  </si>
  <si>
    <t>13:43:45</t>
  </si>
  <si>
    <t>13:44:10</t>
  </si>
  <si>
    <t>78-0.6</t>
  </si>
  <si>
    <t>13:44:38</t>
  </si>
  <si>
    <t>13:45:02</t>
  </si>
  <si>
    <t>78-0.4</t>
  </si>
  <si>
    <t>13:45:53</t>
  </si>
  <si>
    <t>13:46:17</t>
  </si>
  <si>
    <t>13:46:40</t>
  </si>
  <si>
    <t>78-0.2</t>
  </si>
  <si>
    <t>13:47:08</t>
  </si>
  <si>
    <t>13:47:31</t>
  </si>
  <si>
    <t>13:47:56</t>
  </si>
  <si>
    <t>78-&lt;0.2</t>
  </si>
  <si>
    <t>13:48:23</t>
  </si>
  <si>
    <t>13:48:47</t>
  </si>
  <si>
    <t>13:49:12</t>
  </si>
  <si>
    <t>79-ALL</t>
  </si>
  <si>
    <t>13:49:41</t>
  </si>
  <si>
    <t>13:50:05</t>
  </si>
  <si>
    <t>13:50:29</t>
  </si>
  <si>
    <t>79-0.8</t>
  </si>
  <si>
    <t>13:51:02</t>
  </si>
  <si>
    <t>13:51:27</t>
  </si>
  <si>
    <t>13:51:51</t>
  </si>
  <si>
    <t>79-0.6</t>
  </si>
  <si>
    <t>13:52:20</t>
  </si>
  <si>
    <t>13:52:44</t>
  </si>
  <si>
    <t>13:53:08</t>
  </si>
  <si>
    <t>79-0.4</t>
  </si>
  <si>
    <t>13:53:35</t>
  </si>
  <si>
    <t>13:53:59</t>
  </si>
  <si>
    <t>13:54:22</t>
  </si>
  <si>
    <t>79-0.2</t>
  </si>
  <si>
    <t>13:54:56</t>
  </si>
  <si>
    <t>13:55:19</t>
  </si>
  <si>
    <t>13:55:42</t>
  </si>
  <si>
    <t>79-&lt;0.2</t>
  </si>
  <si>
    <t>13:56:13</t>
  </si>
  <si>
    <t>13:56:38</t>
  </si>
  <si>
    <t>13:57:02</t>
  </si>
  <si>
    <t>80-ALL</t>
  </si>
  <si>
    <t>13:57:29</t>
  </si>
  <si>
    <t>13:57:53</t>
  </si>
  <si>
    <t>13:58:17</t>
  </si>
  <si>
    <t>80-0.8</t>
  </si>
  <si>
    <t>13:58:43</t>
  </si>
  <si>
    <t>13:59:07</t>
  </si>
  <si>
    <t>13:59:30</t>
  </si>
  <si>
    <t>80-0.6</t>
  </si>
  <si>
    <t>13:59:57</t>
  </si>
  <si>
    <t>14:00:21</t>
  </si>
  <si>
    <t>14:00:44</t>
  </si>
  <si>
    <t>80-0.4</t>
  </si>
  <si>
    <t>14:01:09</t>
  </si>
  <si>
    <t>14:01:34</t>
  </si>
  <si>
    <t>14:01:57</t>
  </si>
  <si>
    <t>80-0.2</t>
  </si>
  <si>
    <t>14:02:25</t>
  </si>
  <si>
    <t>14:02:47</t>
  </si>
  <si>
    <t>14:03:11</t>
  </si>
  <si>
    <t>80-&lt;0.2</t>
  </si>
  <si>
    <t>14:03:39</t>
  </si>
  <si>
    <t>14:04:03</t>
  </si>
  <si>
    <t>14:04:27</t>
  </si>
  <si>
    <t>81-ALL</t>
  </si>
  <si>
    <t>14:04:55</t>
  </si>
  <si>
    <t>14:05:18</t>
  </si>
  <si>
    <t>14:05:43</t>
  </si>
  <si>
    <t>81-0.8</t>
  </si>
  <si>
    <t>14:06:15</t>
  </si>
  <si>
    <t>81-0.6</t>
  </si>
  <si>
    <t>14:07:30</t>
  </si>
  <si>
    <t>14:07:54</t>
  </si>
  <si>
    <t>14:08:19</t>
  </si>
  <si>
    <t>81-0.4</t>
  </si>
  <si>
    <t>14:08:48</t>
  </si>
  <si>
    <t>14:09:12</t>
  </si>
  <si>
    <t>14:09:36</t>
  </si>
  <si>
    <t>81-0.2</t>
  </si>
  <si>
    <t>14:10:14</t>
  </si>
  <si>
    <t>14:10:38</t>
  </si>
  <si>
    <t>14:11:02</t>
  </si>
  <si>
    <t>81-&lt;0.2</t>
  </si>
  <si>
    <t>14:11:32</t>
  </si>
  <si>
    <t>14:11:56</t>
  </si>
  <si>
    <t>14:12:20</t>
  </si>
  <si>
    <t>82-ALL</t>
  </si>
  <si>
    <t>10:19:13</t>
  </si>
  <si>
    <t>16-10-2023</t>
  </si>
  <si>
    <t>10:19:37</t>
  </si>
  <si>
    <t>10:20:01</t>
  </si>
  <si>
    <t>82-0.8</t>
  </si>
  <si>
    <t>10:20:33</t>
  </si>
  <si>
    <t>10:20:56</t>
  </si>
  <si>
    <t>10:21:21</t>
  </si>
  <si>
    <t>82-0.6</t>
  </si>
  <si>
    <t>10:21:54</t>
  </si>
  <si>
    <t>10:22:18</t>
  </si>
  <si>
    <t>10:22:41</t>
  </si>
  <si>
    <t>82-0.4</t>
  </si>
  <si>
    <t>10:23:13</t>
  </si>
  <si>
    <t>10:23:36</t>
  </si>
  <si>
    <t>10:24:00</t>
  </si>
  <si>
    <t>82-0.2</t>
  </si>
  <si>
    <t>10:26:15</t>
  </si>
  <si>
    <t>10:26:39</t>
  </si>
  <si>
    <t>10:27:04</t>
  </si>
  <si>
    <t>82-&lt;0.2</t>
  </si>
  <si>
    <t>10:27:39</t>
  </si>
  <si>
    <t>10:28:03</t>
  </si>
  <si>
    <t>10:28:27</t>
  </si>
  <si>
    <t>83-ALL</t>
  </si>
  <si>
    <t>10:29:02</t>
  </si>
  <si>
    <t>10:29:26</t>
  </si>
  <si>
    <t>10:29:50</t>
  </si>
  <si>
    <t>83-0.8</t>
  </si>
  <si>
    <t>10:30:19</t>
  </si>
  <si>
    <t>10:30:42</t>
  </si>
  <si>
    <t>10:31:06</t>
  </si>
  <si>
    <t>83-0.6</t>
  </si>
  <si>
    <t>10:31:35</t>
  </si>
  <si>
    <t>10:31:59</t>
  </si>
  <si>
    <t>10:32:23</t>
  </si>
  <si>
    <t>83-0.4</t>
  </si>
  <si>
    <t>10:32:58</t>
  </si>
  <si>
    <t>10:33:21</t>
  </si>
  <si>
    <t>10:33:46</t>
  </si>
  <si>
    <t>83-0.2</t>
  </si>
  <si>
    <t>10:34:21</t>
  </si>
  <si>
    <t>10:34:44</t>
  </si>
  <si>
    <t>10:35:07</t>
  </si>
  <si>
    <t>83-&lt;0.2</t>
  </si>
  <si>
    <t>10:35:42</t>
  </si>
  <si>
    <t>10:36:07</t>
  </si>
  <si>
    <t>10:36:31</t>
  </si>
  <si>
    <t>84-ALL</t>
  </si>
  <si>
    <t>10:37:06</t>
  </si>
  <si>
    <t>10:37:29</t>
  </si>
  <si>
    <t>10:37:54</t>
  </si>
  <si>
    <t>84-0.8</t>
  </si>
  <si>
    <t>10:38:21</t>
  </si>
  <si>
    <t>10:38:45</t>
  </si>
  <si>
    <t>10:39:08</t>
  </si>
  <si>
    <t>84-0.6</t>
  </si>
  <si>
    <t>10:39:49</t>
  </si>
  <si>
    <t>10:40:12</t>
  </si>
  <si>
    <t>10:40:36</t>
  </si>
  <si>
    <t>84-0.4</t>
  </si>
  <si>
    <t>10:41:05</t>
  </si>
  <si>
    <t>10:41:28</t>
  </si>
  <si>
    <t>10:41:53</t>
  </si>
  <si>
    <t>84-0.2</t>
  </si>
  <si>
    <t>10:42:22</t>
  </si>
  <si>
    <t>10:42:45</t>
  </si>
  <si>
    <t>10:43:09</t>
  </si>
  <si>
    <t>84-&lt;0.2</t>
  </si>
  <si>
    <t>10:43:38</t>
  </si>
  <si>
    <t>10:44:02</t>
  </si>
  <si>
    <t>10:44:26</t>
  </si>
  <si>
    <t>85-ALL</t>
  </si>
  <si>
    <t>10:44:54</t>
  </si>
  <si>
    <t>10:45:17</t>
  </si>
  <si>
    <t>10:45:42</t>
  </si>
  <si>
    <t>85-0.8</t>
  </si>
  <si>
    <t>10:46:08</t>
  </si>
  <si>
    <t>10:46:33</t>
  </si>
  <si>
    <t>10:46:56</t>
  </si>
  <si>
    <t>85-0.6</t>
  </si>
  <si>
    <t>10:47:24</t>
  </si>
  <si>
    <t>10:48:10</t>
  </si>
  <si>
    <t>85-0.4</t>
  </si>
  <si>
    <t>10:48:48</t>
  </si>
  <si>
    <t>10:49:12</t>
  </si>
  <si>
    <t>10:49:35</t>
  </si>
  <si>
    <t>85-0.2</t>
  </si>
  <si>
    <t>10:50:03</t>
  </si>
  <si>
    <t>10:50:27</t>
  </si>
  <si>
    <t>10:50:51</t>
  </si>
  <si>
    <t>85-&lt;0.2</t>
  </si>
  <si>
    <t>10:51:18</t>
  </si>
  <si>
    <t>10:51:42</t>
  </si>
  <si>
    <t>10:52:07</t>
  </si>
  <si>
    <t>86-ALL</t>
  </si>
  <si>
    <t>10:52:47</t>
  </si>
  <si>
    <t>10:53:11</t>
  </si>
  <si>
    <t>10:53:35</t>
  </si>
  <si>
    <t>86-0.8</t>
  </si>
  <si>
    <t>10:54:14</t>
  </si>
  <si>
    <t>10:54:38</t>
  </si>
  <si>
    <t>10:55:03</t>
  </si>
  <si>
    <t>86-0.6</t>
  </si>
  <si>
    <t>10:55:53</t>
  </si>
  <si>
    <t>10:56:17</t>
  </si>
  <si>
    <t>10:56:41</t>
  </si>
  <si>
    <t>86-0.4</t>
  </si>
  <si>
    <t>10:57:10</t>
  </si>
  <si>
    <t>10:57:33</t>
  </si>
  <si>
    <t>10:57:57</t>
  </si>
  <si>
    <t>86-0.2</t>
  </si>
  <si>
    <t>10:58:26</t>
  </si>
  <si>
    <t>10:58:48</t>
  </si>
  <si>
    <t>10:59:12</t>
  </si>
  <si>
    <t>86-&lt;0.2</t>
  </si>
  <si>
    <t>10:59:46</t>
  </si>
  <si>
    <t>11:00:11</t>
  </si>
  <si>
    <t>11:00:35</t>
  </si>
  <si>
    <t>87-ALL</t>
  </si>
  <si>
    <t>11:01:38</t>
  </si>
  <si>
    <t>11:02:01</t>
  </si>
  <si>
    <t>87-0.8</t>
  </si>
  <si>
    <t>11:02:48</t>
  </si>
  <si>
    <t>11:03:11</t>
  </si>
  <si>
    <t>11:03:35</t>
  </si>
  <si>
    <t>87-0.6</t>
  </si>
  <si>
    <t>11:04:08</t>
  </si>
  <si>
    <t>11:04:31</t>
  </si>
  <si>
    <t>11:04:55</t>
  </si>
  <si>
    <t>87-0.4</t>
  </si>
  <si>
    <t>11:05:23</t>
  </si>
  <si>
    <t>11:05:47</t>
  </si>
  <si>
    <t>11:06:11</t>
  </si>
  <si>
    <t>87-0.2</t>
  </si>
  <si>
    <t>11:06:40</t>
  </si>
  <si>
    <t>11:07:02</t>
  </si>
  <si>
    <t>11:07:26</t>
  </si>
  <si>
    <t>87-&lt;0.2</t>
  </si>
  <si>
    <t>11:07:54</t>
  </si>
  <si>
    <t>11:08:19</t>
  </si>
  <si>
    <t>11:08:43</t>
  </si>
  <si>
    <t>88-ALL</t>
  </si>
  <si>
    <t>11:09:12</t>
  </si>
  <si>
    <t>11:09:36</t>
  </si>
  <si>
    <t>11:10:00</t>
  </si>
  <si>
    <t>88-0.8</t>
  </si>
  <si>
    <t>88-0.6</t>
  </si>
  <si>
    <t>11:11:48</t>
  </si>
  <si>
    <t>11:12:36</t>
  </si>
  <si>
    <t>88-0.4</t>
  </si>
  <si>
    <t>11:13:02</t>
  </si>
  <si>
    <t>11:13:27</t>
  </si>
  <si>
    <t>11:13:50</t>
  </si>
  <si>
    <t>88-0.2</t>
  </si>
  <si>
    <t>11:14:26</t>
  </si>
  <si>
    <t>11:14:50</t>
  </si>
  <si>
    <t>11:15:13</t>
  </si>
  <si>
    <t>88-&lt;0.2</t>
  </si>
  <si>
    <t>11:15:42</t>
  </si>
  <si>
    <t>11:16:06</t>
  </si>
  <si>
    <t>11:16:31</t>
  </si>
  <si>
    <t>89-ALL</t>
  </si>
  <si>
    <t>11:17:07</t>
  </si>
  <si>
    <t>11:17:31</t>
  </si>
  <si>
    <t>11:17:55</t>
  </si>
  <si>
    <t>89-0.8</t>
  </si>
  <si>
    <t>11:18:21</t>
  </si>
  <si>
    <t>11:18:46</t>
  </si>
  <si>
    <t>11:19:09</t>
  </si>
  <si>
    <t>89-0.6</t>
  </si>
  <si>
    <t>11:19:37</t>
  </si>
  <si>
    <t>11:20:00</t>
  </si>
  <si>
    <t>11:20:24</t>
  </si>
  <si>
    <t>89-0.4</t>
  </si>
  <si>
    <t>11:21:38</t>
  </si>
  <si>
    <t>89-0.2</t>
  </si>
  <si>
    <t>11:22:58</t>
  </si>
  <si>
    <t>11:23:21</t>
  </si>
  <si>
    <t>11:23:45</t>
  </si>
  <si>
    <t>89-&lt;0.2</t>
  </si>
  <si>
    <t>11:24:23</t>
  </si>
  <si>
    <t>11:24:46</t>
  </si>
  <si>
    <t>11:25:11</t>
  </si>
  <si>
    <t>90-ALL</t>
  </si>
  <si>
    <t>11:25:36</t>
  </si>
  <si>
    <t>11:26:00</t>
  </si>
  <si>
    <t>11:26:24</t>
  </si>
  <si>
    <t>90-0.8</t>
  </si>
  <si>
    <t>11:26:56</t>
  </si>
  <si>
    <t>11:27:19</t>
  </si>
  <si>
    <t>11:27:44</t>
  </si>
  <si>
    <t>90-0.6</t>
  </si>
  <si>
    <t>11:28:11</t>
  </si>
  <si>
    <t>11:28:35</t>
  </si>
  <si>
    <t>11:28:58</t>
  </si>
  <si>
    <t>90-0.4</t>
  </si>
  <si>
    <t>11:29:51</t>
  </si>
  <si>
    <t>11:30:13</t>
  </si>
  <si>
    <t>90-0.2</t>
  </si>
  <si>
    <t>11:30:47</t>
  </si>
  <si>
    <t>11:31:11</t>
  </si>
  <si>
    <t>90-&lt;0.2</t>
  </si>
  <si>
    <t>11:32:56</t>
  </si>
  <si>
    <t>91-ALL</t>
  </si>
  <si>
    <t>11:33:28</t>
  </si>
  <si>
    <t>11:33:53</t>
  </si>
  <si>
    <t>11:34:16</t>
  </si>
  <si>
    <t>91-0.8</t>
  </si>
  <si>
    <t>11:42:38</t>
  </si>
  <si>
    <t>11:43:02</t>
  </si>
  <si>
    <t>11:43:26</t>
  </si>
  <si>
    <t>91-0.6</t>
  </si>
  <si>
    <t>11:44:43</t>
  </si>
  <si>
    <t>91-0.4</t>
  </si>
  <si>
    <t>11:45:11</t>
  </si>
  <si>
    <t>11:45:34</t>
  </si>
  <si>
    <t>11:45:57</t>
  </si>
  <si>
    <t>91-0.2</t>
  </si>
  <si>
    <t>11:46:28</t>
  </si>
  <si>
    <t>11:47:15</t>
  </si>
  <si>
    <t>91-&lt;0.2</t>
  </si>
  <si>
    <t>11:47:57</t>
  </si>
  <si>
    <t>11:48:20</t>
  </si>
  <si>
    <t>11:48:45</t>
  </si>
  <si>
    <t>92-ALL</t>
  </si>
  <si>
    <t>11:49:18</t>
  </si>
  <si>
    <t>11:49:42</t>
  </si>
  <si>
    <t>11:50:06</t>
  </si>
  <si>
    <t>92-0.8</t>
  </si>
  <si>
    <t>11:50:37</t>
  </si>
  <si>
    <t>11:51:01</t>
  </si>
  <si>
    <t>11:51:25</t>
  </si>
  <si>
    <t>92-0.6</t>
  </si>
  <si>
    <t>11:51:57</t>
  </si>
  <si>
    <t>11:52:21</t>
  </si>
  <si>
    <t>11:52:45</t>
  </si>
  <si>
    <t>92-0.4</t>
  </si>
  <si>
    <t>11:53:12</t>
  </si>
  <si>
    <t>11:53:35</t>
  </si>
  <si>
    <t>11:54:00</t>
  </si>
  <si>
    <t>92-0.2</t>
  </si>
  <si>
    <t>11:54:36</t>
  </si>
  <si>
    <t>11:55:00</t>
  </si>
  <si>
    <t>11:55:23</t>
  </si>
  <si>
    <t>92-&lt;0.2</t>
  </si>
  <si>
    <t>11:55:53</t>
  </si>
  <si>
    <t>11:56:17</t>
  </si>
  <si>
    <t>11:56:42</t>
  </si>
  <si>
    <t>93-ALL</t>
  </si>
  <si>
    <t>11:57:15</t>
  </si>
  <si>
    <t>93-0.8</t>
  </si>
  <si>
    <t>11:58:32</t>
  </si>
  <si>
    <t>11:58:56</t>
  </si>
  <si>
    <t>11:59:20</t>
  </si>
  <si>
    <t>93-0.6</t>
  </si>
  <si>
    <t>11:59:49</t>
  </si>
  <si>
    <t>12:00:13</t>
  </si>
  <si>
    <t>12:00:38</t>
  </si>
  <si>
    <t>93-0.4</t>
  </si>
  <si>
    <t>12:01:05</t>
  </si>
  <si>
    <t>12:01:29</t>
  </si>
  <si>
    <t>12:01:52</t>
  </si>
  <si>
    <t>93-0.2</t>
  </si>
  <si>
    <t>12:02:45</t>
  </si>
  <si>
    <t>12:03:09</t>
  </si>
  <si>
    <t>12:03:33</t>
  </si>
  <si>
    <t>93-&lt;0.2</t>
  </si>
  <si>
    <t>12:04:11</t>
  </si>
  <si>
    <t>12:04:35</t>
  </si>
  <si>
    <t>94-ALL</t>
  </si>
  <si>
    <t>94-0.8</t>
  </si>
  <si>
    <t>12:06:55</t>
  </si>
  <si>
    <t>12:07:19</t>
  </si>
  <si>
    <t>94-0.6</t>
  </si>
  <si>
    <t>12:08:13</t>
  </si>
  <si>
    <t>12:08:36</t>
  </si>
  <si>
    <t>12:08:59</t>
  </si>
  <si>
    <t>94-0.4</t>
  </si>
  <si>
    <t>12:09:27</t>
  </si>
  <si>
    <t>12:09:50</t>
  </si>
  <si>
    <t>12:10:14</t>
  </si>
  <si>
    <t>94-0.2</t>
  </si>
  <si>
    <t>12:10:41</t>
  </si>
  <si>
    <t>12:11:05</t>
  </si>
  <si>
    <t>12:11:28</t>
  </si>
  <si>
    <t>94-&lt;0.2</t>
  </si>
  <si>
    <t>12:11:59</t>
  </si>
  <si>
    <t>12:12:21</t>
  </si>
  <si>
    <t>12:12:45</t>
  </si>
  <si>
    <t>95-ALL</t>
  </si>
  <si>
    <t>95-0.8</t>
  </si>
  <si>
    <t>12:15:15</t>
  </si>
  <si>
    <t>95-0.6</t>
  </si>
  <si>
    <t>12:15:53</t>
  </si>
  <si>
    <t>12:16:17</t>
  </si>
  <si>
    <t>12:16:40</t>
  </si>
  <si>
    <t>95-0.4</t>
  </si>
  <si>
    <t>12:17:13</t>
  </si>
  <si>
    <t>12:17:37</t>
  </si>
  <si>
    <t>12:18:00</t>
  </si>
  <si>
    <t>95-0.2</t>
  </si>
  <si>
    <t>12:18:34</t>
  </si>
  <si>
    <t>12:18:57</t>
  </si>
  <si>
    <t>12:19:20</t>
  </si>
  <si>
    <t>95-&lt;0.2</t>
  </si>
  <si>
    <t>12:19:51</t>
  </si>
  <si>
    <t>96-ALL</t>
  </si>
  <si>
    <t>12:23:05</t>
  </si>
  <si>
    <t>12:23:28</t>
  </si>
  <si>
    <t>12:23:52</t>
  </si>
  <si>
    <t>96-0.8</t>
  </si>
  <si>
    <t>12:24:21</t>
  </si>
  <si>
    <t>12:24:45</t>
  </si>
  <si>
    <t>12:25:09</t>
  </si>
  <si>
    <t>96-0.6</t>
  </si>
  <si>
    <t>12:26:23</t>
  </si>
  <si>
    <t>96-0.4</t>
  </si>
  <si>
    <t>12:27:38</t>
  </si>
  <si>
    <t>96-0.2</t>
  </si>
  <si>
    <t>12:28:07</t>
  </si>
  <si>
    <t>12:28:29</t>
  </si>
  <si>
    <t>12:28:53</t>
  </si>
  <si>
    <t>96-&lt;0.2</t>
  </si>
  <si>
    <t>12:29:21</t>
  </si>
  <si>
    <t>12:29:46</t>
  </si>
  <si>
    <t>12:30:10</t>
  </si>
  <si>
    <t>97-ALL</t>
  </si>
  <si>
    <t>12:30:38</t>
  </si>
  <si>
    <t>12:31:02</t>
  </si>
  <si>
    <t>12:31:25</t>
  </si>
  <si>
    <t>97-0.8</t>
  </si>
  <si>
    <t>12:32:03</t>
  </si>
  <si>
    <t>12:32:27</t>
  </si>
  <si>
    <t>12:32:51</t>
  </si>
  <si>
    <t>97-0.6</t>
  </si>
  <si>
    <t>12:33:25</t>
  </si>
  <si>
    <t>12:33:49</t>
  </si>
  <si>
    <t>12:34:13</t>
  </si>
  <si>
    <t>97-0.4</t>
  </si>
  <si>
    <t>12:34:40</t>
  </si>
  <si>
    <t>12:35:04</t>
  </si>
  <si>
    <t>12:35:27</t>
  </si>
  <si>
    <t>97-0.2</t>
  </si>
  <si>
    <t>12:36:02</t>
  </si>
  <si>
    <t>12:36:27</t>
  </si>
  <si>
    <t>12:36:50</t>
  </si>
  <si>
    <t>97-&lt;0.2</t>
  </si>
  <si>
    <t>12:37:18</t>
  </si>
  <si>
    <t>12:37:41</t>
  </si>
  <si>
    <t>12:38:06</t>
  </si>
  <si>
    <t>98-ALL</t>
  </si>
  <si>
    <t>12:38:32</t>
  </si>
  <si>
    <t>12:38:57</t>
  </si>
  <si>
    <t>12:39:20</t>
  </si>
  <si>
    <t>98-0.8</t>
  </si>
  <si>
    <t>12:39:49</t>
  </si>
  <si>
    <t>12:40:13</t>
  </si>
  <si>
    <t>12:40:37</t>
  </si>
  <si>
    <t>98-0.6</t>
  </si>
  <si>
    <t>12:41:30</t>
  </si>
  <si>
    <t>12:41:55</t>
  </si>
  <si>
    <t>98-0.4</t>
  </si>
  <si>
    <t>12:42:21</t>
  </si>
  <si>
    <t>12:42:46</t>
  </si>
  <si>
    <t>12:43:09</t>
  </si>
  <si>
    <t>98-0.2</t>
  </si>
  <si>
    <t>12:43:51</t>
  </si>
  <si>
    <t>12:44:15</t>
  </si>
  <si>
    <t>12:44:39</t>
  </si>
  <si>
    <t>98-&lt;0.2</t>
  </si>
  <si>
    <t>12:45:06</t>
  </si>
  <si>
    <t>12:45:30</t>
  </si>
  <si>
    <t>12:45:54</t>
  </si>
  <si>
    <t>99-ALL</t>
  </si>
  <si>
    <t>12:46:21</t>
  </si>
  <si>
    <t>12:46:45</t>
  </si>
  <si>
    <t>12:47:10</t>
  </si>
  <si>
    <t>99-0.8</t>
  </si>
  <si>
    <t>12:47:36</t>
  </si>
  <si>
    <t>12:48:01</t>
  </si>
  <si>
    <t>12:48:24</t>
  </si>
  <si>
    <t>99-0.6</t>
  </si>
  <si>
    <t>12:49:16</t>
  </si>
  <si>
    <t>12:49:40</t>
  </si>
  <si>
    <t>99-0.4</t>
  </si>
  <si>
    <t>12:50:07</t>
  </si>
  <si>
    <t>12:50:31</t>
  </si>
  <si>
    <t>12:50:56</t>
  </si>
  <si>
    <t>99-0.2</t>
  </si>
  <si>
    <t>12:52:32</t>
  </si>
  <si>
    <t>12:53:19</t>
  </si>
  <si>
    <t>99-&lt;0.2</t>
  </si>
  <si>
    <t>12:53:47</t>
  </si>
  <si>
    <t>12:54:11</t>
  </si>
  <si>
    <t>12:54:36</t>
  </si>
  <si>
    <t>100-ALL</t>
  </si>
  <si>
    <t>12:55:02</t>
  </si>
  <si>
    <t>12:55:27</t>
  </si>
  <si>
    <t>12:55:50</t>
  </si>
  <si>
    <t>100-0.8</t>
  </si>
  <si>
    <t>12:56:19</t>
  </si>
  <si>
    <t>12:57:06</t>
  </si>
  <si>
    <t>100-0.6</t>
  </si>
  <si>
    <t>12:57:32</t>
  </si>
  <si>
    <t>12:57:56</t>
  </si>
  <si>
    <t>12:58:19</t>
  </si>
  <si>
    <t>100-0.4</t>
  </si>
  <si>
    <t>12:58:46</t>
  </si>
  <si>
    <t>12:59:10</t>
  </si>
  <si>
    <t>12:59:35</t>
  </si>
  <si>
    <t>100-0.2</t>
  </si>
  <si>
    <t>13:00:04</t>
  </si>
  <si>
    <t>13:00:27</t>
  </si>
  <si>
    <t>100-&lt;0.2</t>
  </si>
  <si>
    <t>13:01:22</t>
  </si>
  <si>
    <t>13:01:47</t>
  </si>
  <si>
    <t>13:02:11</t>
  </si>
  <si>
    <t>3.73</t>
  </si>
  <si>
    <t>13:26:04</t>
  </si>
  <si>
    <t>13:26:27</t>
  </si>
  <si>
    <t>3.87</t>
  </si>
  <si>
    <t>13:27:02</t>
  </si>
  <si>
    <t>13:27:27</t>
  </si>
  <si>
    <t>13:27:50</t>
  </si>
  <si>
    <t>13:28:24</t>
  </si>
  <si>
    <t>13:28:48</t>
  </si>
  <si>
    <t>13:29:12</t>
  </si>
  <si>
    <t>13:29:47</t>
  </si>
  <si>
    <t>13:30:10</t>
  </si>
  <si>
    <t>3.77</t>
  </si>
  <si>
    <t>13:31:03</t>
  </si>
  <si>
    <t>3.81</t>
  </si>
  <si>
    <t>13:31:26</t>
  </si>
  <si>
    <t>13:31:51</t>
  </si>
  <si>
    <t>13:32:21</t>
  </si>
  <si>
    <t>13:32:45</t>
  </si>
  <si>
    <t>4.12</t>
  </si>
  <si>
    <t>13:33:09</t>
  </si>
  <si>
    <t>13:33:39</t>
  </si>
  <si>
    <t>13:34:01</t>
  </si>
  <si>
    <t>13:34:25</t>
  </si>
  <si>
    <t>13:35:05</t>
  </si>
  <si>
    <t>13:35:29</t>
  </si>
  <si>
    <t>13:35:53</t>
  </si>
  <si>
    <t>13:36:26</t>
  </si>
  <si>
    <t>13:36:50</t>
  </si>
  <si>
    <t>13:37:13</t>
  </si>
  <si>
    <t>13:37:43</t>
  </si>
  <si>
    <t>13:38:07</t>
  </si>
  <si>
    <t>13:38:30</t>
  </si>
  <si>
    <t>13:39:01</t>
  </si>
  <si>
    <t>13:39:24</t>
  </si>
  <si>
    <t>13:39:46</t>
  </si>
  <si>
    <t>13:40:17</t>
  </si>
  <si>
    <t>13:40:40</t>
  </si>
  <si>
    <t>13:41:05</t>
  </si>
  <si>
    <t>13:41:34</t>
  </si>
  <si>
    <t>13:41:59</t>
  </si>
  <si>
    <t>13:42:22</t>
  </si>
  <si>
    <t>13:43:06</t>
  </si>
  <si>
    <t>13:43:29</t>
  </si>
  <si>
    <t>13:43:52</t>
  </si>
  <si>
    <t>13:44:26</t>
  </si>
  <si>
    <t>13:44:51</t>
  </si>
  <si>
    <t>13:45:13</t>
  </si>
  <si>
    <t>13:45:43</t>
  </si>
  <si>
    <t>13:46:07</t>
  </si>
  <si>
    <t>13:46:31</t>
  </si>
  <si>
    <t>13:47:02</t>
  </si>
  <si>
    <t>13:47:25</t>
  </si>
  <si>
    <t>13:47:48</t>
  </si>
  <si>
    <t>13:48:19</t>
  </si>
  <si>
    <t>13:48:42</t>
  </si>
  <si>
    <t>13:49:07</t>
  </si>
  <si>
    <t>13:49:38</t>
  </si>
  <si>
    <t>13:50:01</t>
  </si>
  <si>
    <t>13:50:25</t>
  </si>
  <si>
    <t>13:53:27</t>
  </si>
  <si>
    <t>13:53:50</t>
  </si>
  <si>
    <t>13:54:15</t>
  </si>
  <si>
    <t>13:54:53</t>
  </si>
  <si>
    <t>13:55:16</t>
  </si>
  <si>
    <t>13:55:41</t>
  </si>
  <si>
    <t>13:56:09</t>
  </si>
  <si>
    <t>13:56:33</t>
  </si>
  <si>
    <t>13:56:57</t>
  </si>
  <si>
    <t>13:57:26</t>
  </si>
  <si>
    <t>13:57:51</t>
  </si>
  <si>
    <t>13:58:13</t>
  </si>
  <si>
    <t>13:58:45</t>
  </si>
  <si>
    <t>13:59:31</t>
  </si>
  <si>
    <t>13:59:59</t>
  </si>
  <si>
    <t>14:00:22</t>
  </si>
  <si>
    <t>14:00:46</t>
  </si>
  <si>
    <t>14:01:18</t>
  </si>
  <si>
    <t>14:01:41</t>
  </si>
  <si>
    <t>14:02:04</t>
  </si>
  <si>
    <t>14:02:34</t>
  </si>
  <si>
    <t>14:02:58</t>
  </si>
  <si>
    <t>14:03:22</t>
  </si>
  <si>
    <t>14:03:54</t>
  </si>
  <si>
    <t>14:04:16</t>
  </si>
  <si>
    <t>14:04:40</t>
  </si>
  <si>
    <t>14:05:10</t>
  </si>
  <si>
    <t>14:05:33</t>
  </si>
  <si>
    <t>14:05:58</t>
  </si>
  <si>
    <t>14:07:27</t>
  </si>
  <si>
    <t>14:07:51</t>
  </si>
  <si>
    <t>14:08:15</t>
  </si>
  <si>
    <t>14:08:44</t>
  </si>
  <si>
    <t>14:09:07</t>
  </si>
  <si>
    <t>14:10:03</t>
  </si>
  <si>
    <t>14:10:27</t>
  </si>
  <si>
    <t>14:10:51</t>
  </si>
  <si>
    <t>14:11:24</t>
  </si>
  <si>
    <t>14:11:48</t>
  </si>
  <si>
    <t>#DZIEL/0!</t>
  </si>
  <si>
    <t>14:12:12</t>
  </si>
  <si>
    <t>14:12:43</t>
  </si>
  <si>
    <t>14:13:06</t>
  </si>
  <si>
    <t>14:13:30</t>
  </si>
  <si>
    <t>14:14:15</t>
  </si>
  <si>
    <t>14:14:38</t>
  </si>
  <si>
    <t>14:15:01</t>
  </si>
  <si>
    <t>14:15:36</t>
  </si>
  <si>
    <t>14:16:00</t>
  </si>
  <si>
    <t>14:16:24</t>
  </si>
  <si>
    <t>14:16:54</t>
  </si>
  <si>
    <t>14:17:18</t>
  </si>
  <si>
    <t>14:18:12</t>
  </si>
  <si>
    <t>14:18:36</t>
  </si>
  <si>
    <t>14:19:00</t>
  </si>
  <si>
    <t>14:19:30</t>
  </si>
  <si>
    <t>14:19:52</t>
  </si>
  <si>
    <t>14:20:16</t>
  </si>
  <si>
    <t>14:20:44</t>
  </si>
  <si>
    <t>14:21:09</t>
  </si>
  <si>
    <t>14:21:31</t>
  </si>
  <si>
    <t>14:22:03</t>
  </si>
  <si>
    <t>14:22:26</t>
  </si>
  <si>
    <t>14:22:49</t>
  </si>
  <si>
    <t>14:23:18</t>
  </si>
  <si>
    <t>14:23:42</t>
  </si>
  <si>
    <t>14:24:07</t>
  </si>
  <si>
    <t>14:24:34</t>
  </si>
  <si>
    <t>14:24:58</t>
  </si>
  <si>
    <t>14:25:21</t>
  </si>
  <si>
    <t>14:25:52</t>
  </si>
  <si>
    <t>14:26:15</t>
  </si>
  <si>
    <t>14:26:38</t>
  </si>
  <si>
    <t>14:27:09</t>
  </si>
  <si>
    <t>14:27:34</t>
  </si>
  <si>
    <t>14:27:57</t>
  </si>
  <si>
    <t>14:28:32</t>
  </si>
  <si>
    <t>14:28:55</t>
  </si>
  <si>
    <t>14:29:19</t>
  </si>
  <si>
    <t>14:29:51</t>
  </si>
  <si>
    <t>14:30:14</t>
  </si>
  <si>
    <t>14:30:39</t>
  </si>
  <si>
    <t>14:31:20</t>
  </si>
  <si>
    <t>14:31:43</t>
  </si>
  <si>
    <t>14:32:08</t>
  </si>
  <si>
    <t>14:32:37</t>
  </si>
  <si>
    <t>14:33:00</t>
  </si>
  <si>
    <t>14:33:24</t>
  </si>
  <si>
    <t>14:33:54</t>
  </si>
  <si>
    <t>14:34:17</t>
  </si>
  <si>
    <t>14:34:42</t>
  </si>
  <si>
    <t>14:35:13</t>
  </si>
  <si>
    <t>14:35:36</t>
  </si>
  <si>
    <t>14:35:59</t>
  </si>
  <si>
    <t>14:36:30</t>
  </si>
  <si>
    <t>14:36:54</t>
  </si>
  <si>
    <t>14:37:18</t>
  </si>
  <si>
    <t>14:37:49</t>
  </si>
  <si>
    <t>14:38:37</t>
  </si>
  <si>
    <t>14:39:06</t>
  </si>
  <si>
    <t>14:39:30</t>
  </si>
  <si>
    <t>14:39:53</t>
  </si>
  <si>
    <t>14:40:23</t>
  </si>
  <si>
    <t>14:40:47</t>
  </si>
  <si>
    <t>14:41:10</t>
  </si>
  <si>
    <t>14:41:41</t>
  </si>
  <si>
    <t>14:42:04</t>
  </si>
  <si>
    <t>14:42:29</t>
  </si>
  <si>
    <t>14:43:02</t>
  </si>
  <si>
    <t>14:43:26</t>
  </si>
  <si>
    <t>14:43:49</t>
  </si>
  <si>
    <t>14:44:25</t>
  </si>
  <si>
    <t>14:44:49</t>
  </si>
  <si>
    <t>14:45:12</t>
  </si>
  <si>
    <t>14:45:43</t>
  </si>
  <si>
    <t>14:46:06</t>
  </si>
  <si>
    <t>14:46:29</t>
  </si>
  <si>
    <t>14:46:59</t>
  </si>
  <si>
    <t>14:47:22</t>
  </si>
  <si>
    <t>14:47:44</t>
  </si>
  <si>
    <t>14:48:16</t>
  </si>
  <si>
    <t>14:48:38</t>
  </si>
  <si>
    <t>14:49:02</t>
  </si>
  <si>
    <t>14:49:33</t>
  </si>
  <si>
    <t>14:49:58</t>
  </si>
  <si>
    <t>14:50:21</t>
  </si>
  <si>
    <t>14:50:55</t>
  </si>
  <si>
    <t>14:51:19</t>
  </si>
  <si>
    <t>14:52:12</t>
  </si>
  <si>
    <t>14:52:35</t>
  </si>
  <si>
    <t>14:52:59</t>
  </si>
  <si>
    <t>14:53:29</t>
  </si>
  <si>
    <t>14:53:53</t>
  </si>
  <si>
    <t>14:54:16</t>
  </si>
  <si>
    <t>14:54:46</t>
  </si>
  <si>
    <t>14:55:10</t>
  </si>
  <si>
    <t>14:55:35</t>
  </si>
  <si>
    <t>14:56:04</t>
  </si>
  <si>
    <t>14:56:27</t>
  </si>
  <si>
    <t>14:56:52</t>
  </si>
  <si>
    <t>14:57:23</t>
  </si>
  <si>
    <t>14:57:47</t>
  </si>
  <si>
    <t>14:58:11</t>
  </si>
  <si>
    <t>14:58:53</t>
  </si>
  <si>
    <t>14:59:15</t>
  </si>
  <si>
    <t>14:59:40</t>
  </si>
  <si>
    <t>15:00:10</t>
  </si>
  <si>
    <t>15:00:35</t>
  </si>
  <si>
    <t>15:00:58</t>
  </si>
  <si>
    <t>15:01:29</t>
  </si>
  <si>
    <t>15:01:52</t>
  </si>
  <si>
    <t>15:02:16</t>
  </si>
  <si>
    <t>15:02:48</t>
  </si>
  <si>
    <t>15:03:11</t>
  </si>
  <si>
    <t>15:03:36</t>
  </si>
  <si>
    <t>15:04:08</t>
  </si>
  <si>
    <t>15:04:31</t>
  </si>
  <si>
    <t>15:04:56</t>
  </si>
  <si>
    <t>15:05:24</t>
  </si>
  <si>
    <t>15:05:48</t>
  </si>
  <si>
    <t>15:06:12</t>
  </si>
  <si>
    <t>15:06:42</t>
  </si>
  <si>
    <t>15:08:05</t>
  </si>
  <si>
    <t>15:08:29</t>
  </si>
  <si>
    <t>15:08:52</t>
  </si>
  <si>
    <t>15:09:23</t>
  </si>
  <si>
    <t>15:09:47</t>
  </si>
  <si>
    <t>15:10:11</t>
  </si>
  <si>
    <t>15:10:43</t>
  </si>
  <si>
    <t>15:11:06</t>
  </si>
  <si>
    <t>15:11:30</t>
  </si>
  <si>
    <t>15:12:02</t>
  </si>
  <si>
    <t>15:12:25</t>
  </si>
  <si>
    <t>15:12:50</t>
  </si>
  <si>
    <t>15:13:29</t>
  </si>
  <si>
    <t>15:13:54</t>
  </si>
  <si>
    <t>15:14:16</t>
  </si>
  <si>
    <t>15:14:46</t>
  </si>
  <si>
    <t>15:15:10</t>
  </si>
  <si>
    <t>15:15:33</t>
  </si>
  <si>
    <t>15:16:04</t>
  </si>
  <si>
    <t>15:16:27</t>
  </si>
  <si>
    <t>15:16:50</t>
  </si>
  <si>
    <t>15:17:21</t>
  </si>
  <si>
    <t>15:17:46</t>
  </si>
  <si>
    <t>15:18:08</t>
  </si>
  <si>
    <t>15:18:40</t>
  </si>
  <si>
    <t>15:19:03</t>
  </si>
  <si>
    <t>15:19:26</t>
  </si>
  <si>
    <t>15:20:00</t>
  </si>
  <si>
    <t>15:20:24</t>
  </si>
  <si>
    <t>15:20:48</t>
  </si>
  <si>
    <t>15:21:21</t>
  </si>
  <si>
    <t>15:21:45</t>
  </si>
  <si>
    <t>15:22:09</t>
  </si>
  <si>
    <t>15:22:40</t>
  </si>
  <si>
    <t>15:23:03</t>
  </si>
  <si>
    <t>15:23:27</t>
  </si>
  <si>
    <t>15:23:59</t>
  </si>
  <si>
    <t>15:24:24</t>
  </si>
  <si>
    <t>15:24:47</t>
  </si>
  <si>
    <t>15:26:25</t>
  </si>
  <si>
    <t>15:26:48</t>
  </si>
  <si>
    <t>15:27:13</t>
  </si>
  <si>
    <t>15:27:42</t>
  </si>
  <si>
    <t>15:28:04</t>
  </si>
  <si>
    <t>15:28:27</t>
  </si>
  <si>
    <t>15:28:58</t>
  </si>
  <si>
    <t>15:29:20</t>
  </si>
  <si>
    <t>15:29:44</t>
  </si>
  <si>
    <t>15:30:16</t>
  </si>
  <si>
    <t>15:30:40</t>
  </si>
  <si>
    <t>15:31:04</t>
  </si>
  <si>
    <t>15:31:34</t>
  </si>
  <si>
    <t>15:31:58</t>
  </si>
  <si>
    <t>15:32:22</t>
  </si>
  <si>
    <t>15:33:14</t>
  </si>
  <si>
    <t>15:33:38</t>
  </si>
  <si>
    <t>15:34:01</t>
  </si>
  <si>
    <t>15:34:31</t>
  </si>
  <si>
    <t>15:34:55</t>
  </si>
  <si>
    <t>15:35:20</t>
  </si>
  <si>
    <t>15:35:49</t>
  </si>
  <si>
    <t>15:36:14</t>
  </si>
  <si>
    <t>15:36:37</t>
  </si>
  <si>
    <t>15:37:09</t>
  </si>
  <si>
    <t>15:37:32</t>
  </si>
  <si>
    <t>15:37:56</t>
  </si>
  <si>
    <t>15:38:26</t>
  </si>
  <si>
    <t>15:38:51</t>
  </si>
  <si>
    <t>15:39:14</t>
  </si>
  <si>
    <t>15:39:46</t>
  </si>
  <si>
    <t>15:40:10</t>
  </si>
  <si>
    <t>15:40:35</t>
  </si>
  <si>
    <t>nr próbki</t>
  </si>
  <si>
    <t xml:space="preserve">masa [g]  próbki po przesianiu przez sito o rozmiarze oczka 1 [mm] all </t>
  </si>
  <si>
    <t>masa  [g] próbki po przesianiu rozmiar oczka sita 0,8 [mm]</t>
  </si>
  <si>
    <t>masa  [g] próbki po przesianiu rozmiar oczka sita 0,6 [mm]</t>
  </si>
  <si>
    <t>masa  [g]  próbki po przesianiu rozmiar oczka sita 0,4 [mm]</t>
  </si>
  <si>
    <t>masa  [g]  próbki po przesianiu rozmiar oczka sita 0,2 [mm]</t>
  </si>
  <si>
    <t>masa  [g]  próbki po przesianiu rozmiar oczka sita &lt;0,2 [mm]</t>
  </si>
  <si>
    <t>data</t>
  </si>
  <si>
    <t xml:space="preserve">lokalizacja </t>
  </si>
  <si>
    <t>uwagi</t>
  </si>
  <si>
    <t>X (dł)</t>
  </si>
  <si>
    <t>Y (sz)</t>
  </si>
  <si>
    <t>20° 56' 22.17"E</t>
  </si>
  <si>
    <t>52° 14' 46.30"N</t>
  </si>
  <si>
    <t>21° 03' 48.63"E</t>
  </si>
  <si>
    <t xml:space="preserve">52° 08' 43.54"N </t>
  </si>
  <si>
    <t>21° 02' 44.77"E</t>
  </si>
  <si>
    <t xml:space="preserve">52° 08' 57.33"N </t>
  </si>
  <si>
    <t>21° 01' 53.56"E</t>
  </si>
  <si>
    <t xml:space="preserve">52° 08' 36.23"N </t>
  </si>
  <si>
    <t>21° 01' 2.43"E</t>
  </si>
  <si>
    <t>52° 09' 6.57"N</t>
  </si>
  <si>
    <t>stacja paliw</t>
  </si>
  <si>
    <t>21° 00' 2.70"E</t>
  </si>
  <si>
    <t xml:space="preserve">52° 08' 31.79"N </t>
  </si>
  <si>
    <t>Grabów - pole</t>
  </si>
  <si>
    <t>20° 59' 33.46"E</t>
  </si>
  <si>
    <t xml:space="preserve">52° 09' 34.25"N </t>
  </si>
  <si>
    <t>21° 01' 16.18"E</t>
  </si>
  <si>
    <t xml:space="preserve">52° 09' 28.71"N </t>
  </si>
  <si>
    <t>21° 01' 53.72"E</t>
  </si>
  <si>
    <t xml:space="preserve">52° 09' 30.11"N </t>
  </si>
  <si>
    <t>21° 02' 47.71"E</t>
  </si>
  <si>
    <t xml:space="preserve">52° 09' 26.97"N </t>
  </si>
  <si>
    <t>21° 04' 20.17"E</t>
  </si>
  <si>
    <t xml:space="preserve">52° 09' 38.28"N </t>
  </si>
  <si>
    <t>budowa linii tramwajowej</t>
  </si>
  <si>
    <t>21° 04' 42.33"E</t>
  </si>
  <si>
    <t>52° 10' 27.57"N</t>
  </si>
  <si>
    <t>21° 04' 29.00"E</t>
  </si>
  <si>
    <t xml:space="preserve">52° 12' 14.31"N </t>
  </si>
  <si>
    <t>pod trasą Siekierkowską</t>
  </si>
  <si>
    <t>21° 04' 5.031"E</t>
  </si>
  <si>
    <t xml:space="preserve">52° 12' 44.55"N </t>
  </si>
  <si>
    <t>21° 00.123' E</t>
  </si>
  <si>
    <t>52° 16.088'N</t>
  </si>
  <si>
    <t>20° 54.722'E</t>
  </si>
  <si>
    <t>52° 17.099'N</t>
  </si>
  <si>
    <t>20° 55.881'E</t>
  </si>
  <si>
    <t>52° 16.726'N</t>
  </si>
  <si>
    <t>linia tramwajowa</t>
  </si>
  <si>
    <t>20° 54.947'E</t>
  </si>
  <si>
    <t>52° 16.328'N</t>
  </si>
  <si>
    <t>20° 56.000' E</t>
  </si>
  <si>
    <t>52° 16.234' N</t>
  </si>
  <si>
    <t>20° 57.019'E</t>
  </si>
  <si>
    <t>52° 16.239' N</t>
  </si>
  <si>
    <t>20° 56.664'E</t>
  </si>
  <si>
    <t>52° 17.035' N</t>
  </si>
  <si>
    <t>20° 57.525'E</t>
  </si>
  <si>
    <t>52° 16.824' N</t>
  </si>
  <si>
    <t>20° 58.054'E</t>
  </si>
  <si>
    <t>52° 16.319'N</t>
  </si>
  <si>
    <t>20° 58.654'E</t>
  </si>
  <si>
    <t>52° 15.994'N</t>
  </si>
  <si>
    <t>20° 58.478'E</t>
  </si>
  <si>
    <t>52° 17.195'N</t>
  </si>
  <si>
    <t>20° 59.416'E</t>
  </si>
  <si>
    <t>52° 16.620'N</t>
  </si>
  <si>
    <t>21° 01.323'E</t>
  </si>
  <si>
    <t>52° 17.202'N</t>
  </si>
  <si>
    <t>21° 02.073'E</t>
  </si>
  <si>
    <t>52° 16.995'N</t>
  </si>
  <si>
    <t>21° 02.844'E</t>
  </si>
  <si>
    <t>52° 17.198'N</t>
  </si>
  <si>
    <t>21° 04.312'E</t>
  </si>
  <si>
    <t>52° 16.983'N</t>
  </si>
  <si>
    <t>21° 04.054'E</t>
  </si>
  <si>
    <t>52° 16.412'N</t>
  </si>
  <si>
    <t>21° 03.090'E</t>
  </si>
  <si>
    <t>52° 16.173'N</t>
  </si>
  <si>
    <t>21° 02.266'E</t>
  </si>
  <si>
    <t>52° 15.984'N</t>
  </si>
  <si>
    <t>21° 01.339'E</t>
  </si>
  <si>
    <t>52° 15.737'N</t>
  </si>
  <si>
    <t>21° 01.341'E</t>
  </si>
  <si>
    <t>52° 15.205'N</t>
  </si>
  <si>
    <t>wybrzeże Helskie/Wisła</t>
  </si>
  <si>
    <t>21° 02.252'E</t>
  </si>
  <si>
    <t>52° 15.110'N</t>
  </si>
  <si>
    <t>21° 02.974'E</t>
  </si>
  <si>
    <t>52° 15.138'N</t>
  </si>
  <si>
    <t>dw. Warszawa-Wsch.</t>
  </si>
  <si>
    <t>21° 05.034'E</t>
  </si>
  <si>
    <t>52° 15.160'N</t>
  </si>
  <si>
    <t>20° 54.982'E</t>
  </si>
  <si>
    <t>52° 12.329'N</t>
  </si>
  <si>
    <t>20° 55.484'E</t>
  </si>
  <si>
    <t>52° 12.229'N</t>
  </si>
  <si>
    <t>20° 56.001'E</t>
  </si>
  <si>
    <t>52° 12.108'N</t>
  </si>
  <si>
    <t>20° 57.397'E</t>
  </si>
  <si>
    <t>52° 12.121'N</t>
  </si>
  <si>
    <t>20° 58.158'E</t>
  </si>
  <si>
    <t>52° 12.122'N</t>
  </si>
  <si>
    <t>20° 58.461'E</t>
  </si>
  <si>
    <t>52° 11.084'N</t>
  </si>
  <si>
    <t>20° 58.669'E</t>
  </si>
  <si>
    <t>52° 10.810'N</t>
  </si>
  <si>
    <t>lotnisko</t>
  </si>
  <si>
    <t>20° 55.613'E</t>
  </si>
  <si>
    <t>52° 11.775'N</t>
  </si>
  <si>
    <t>20° 56.668'E</t>
  </si>
  <si>
    <t>52° 11.567'N</t>
  </si>
  <si>
    <t>20° 57.213'E</t>
  </si>
  <si>
    <t>52° 11.460'N</t>
  </si>
  <si>
    <t>20° 57.005'E</t>
  </si>
  <si>
    <t>52° 10.931'N</t>
  </si>
  <si>
    <t>20° 56.658'E</t>
  </si>
  <si>
    <t>52° 10.525'N</t>
  </si>
  <si>
    <t>tramwaj, lotnisko, P+R</t>
  </si>
  <si>
    <t>20° 55.023'E</t>
  </si>
  <si>
    <t>52° 13.162'N</t>
  </si>
  <si>
    <t>20° 55.900'E</t>
  </si>
  <si>
    <t>52° 13.418'N</t>
  </si>
  <si>
    <t>20° 56.226'E</t>
  </si>
  <si>
    <t>52° 13.342'N</t>
  </si>
  <si>
    <t>20° 56.507'E</t>
  </si>
  <si>
    <t>52° 13.904'N</t>
  </si>
  <si>
    <t>20° 55.509'E</t>
  </si>
  <si>
    <t>52° 14.048'N</t>
  </si>
  <si>
    <t>20° 54.912'E</t>
  </si>
  <si>
    <t>52° 13.906'N</t>
  </si>
  <si>
    <t>20° 54.797'E</t>
  </si>
  <si>
    <t>52° 14.438'N</t>
  </si>
  <si>
    <t>20° 55.720'E</t>
  </si>
  <si>
    <t>52° 14.428'N</t>
  </si>
  <si>
    <t>20° 54.812'E</t>
  </si>
  <si>
    <t>52° 15.165'N</t>
  </si>
  <si>
    <t>20° 55.417'E</t>
  </si>
  <si>
    <t>52° 15.189'N</t>
  </si>
  <si>
    <t>20° 56.417'E</t>
  </si>
  <si>
    <t>52° 15.662'N</t>
  </si>
  <si>
    <t>budowa</t>
  </si>
  <si>
    <t>20° 57.484'E</t>
  </si>
  <si>
    <t>52° 15.617'N</t>
  </si>
  <si>
    <t>20° 57.818'E</t>
  </si>
  <si>
    <t>52° 14.244'N</t>
  </si>
  <si>
    <t>20° 57.540'E</t>
  </si>
  <si>
    <t>20° 58.684'E</t>
  </si>
  <si>
    <t>52° 13.766'N</t>
  </si>
  <si>
    <t>21° 04.239'E</t>
  </si>
  <si>
    <t>52° 11.418'N</t>
  </si>
  <si>
    <t>21° 02.777'E</t>
  </si>
  <si>
    <t>52° 11.260'N</t>
  </si>
  <si>
    <t>21° 02.086'E</t>
  </si>
  <si>
    <t>52° 11.307'N</t>
  </si>
  <si>
    <t>21° 03.138'E</t>
  </si>
  <si>
    <t>52° 10.388'N</t>
  </si>
  <si>
    <t>21° 01.565'E</t>
  </si>
  <si>
    <t>52° 10.379'N</t>
  </si>
  <si>
    <t>21° 00.762'E</t>
  </si>
  <si>
    <t>52° 10.481'N</t>
  </si>
  <si>
    <t>20° 59.859'E</t>
  </si>
  <si>
    <t>52° 10.832'N</t>
  </si>
  <si>
    <t>20° 59.728'E</t>
  </si>
  <si>
    <t>52° 11.329'N</t>
  </si>
  <si>
    <t>20° 59.143'E</t>
  </si>
  <si>
    <t>52° 12.182'N</t>
  </si>
  <si>
    <t>20° 59.398'E</t>
  </si>
  <si>
    <t>52° 12.993'N</t>
  </si>
  <si>
    <t>21° 01.036'E</t>
  </si>
  <si>
    <t>52° 11.331'N</t>
  </si>
  <si>
    <t>21° 00.766'E</t>
  </si>
  <si>
    <t>52° 11.856'N</t>
  </si>
  <si>
    <t>21° 00.784'E</t>
  </si>
  <si>
    <t>52° 13.041'N</t>
  </si>
  <si>
    <t>21° 00.302'E</t>
  </si>
  <si>
    <t>52° 13.052'N</t>
  </si>
  <si>
    <t>20° 58.766'E</t>
  </si>
  <si>
    <t>52° 13.019'N</t>
  </si>
  <si>
    <t>20° 57.783'E</t>
  </si>
  <si>
    <t>52° 13.039'N</t>
  </si>
  <si>
    <t>20° 58.673'E</t>
  </si>
  <si>
    <t>52° 14.377'N</t>
  </si>
  <si>
    <t>20° 59.069'E</t>
  </si>
  <si>
    <t>52° 15.299'N</t>
  </si>
  <si>
    <t>52° 15.477'N</t>
  </si>
  <si>
    <t>21° 00.179'E</t>
  </si>
  <si>
    <t>52° 14.723'N</t>
  </si>
  <si>
    <t>20° 59.641'E</t>
  </si>
  <si>
    <t>52° 14.475'N</t>
  </si>
  <si>
    <t>20° 59.931'E</t>
  </si>
  <si>
    <t>52° 13.931'N</t>
  </si>
  <si>
    <t>21° 00.064'E</t>
  </si>
  <si>
    <t>52° 13.667'N</t>
  </si>
  <si>
    <t>21° 01.227'E</t>
  </si>
  <si>
    <t>52° 13.938'N</t>
  </si>
  <si>
    <t>21° 00.981'E</t>
  </si>
  <si>
    <t>52° 14.532'N</t>
  </si>
  <si>
    <t>21° 02.397'E</t>
  </si>
  <si>
    <t>52° 11.793'N</t>
  </si>
  <si>
    <t>21° 02.281'E</t>
  </si>
  <si>
    <t>52° 14.608'N</t>
  </si>
  <si>
    <t>21° 03.041'E</t>
  </si>
  <si>
    <t>52° 14.262'N</t>
  </si>
  <si>
    <t>21° 02.190'E</t>
  </si>
  <si>
    <t>52° 13.920'N</t>
  </si>
  <si>
    <t>21° 02.169'E</t>
  </si>
  <si>
    <t>52° 13.242'N</t>
  </si>
  <si>
    <t>21° 02.772'E</t>
  </si>
  <si>
    <t>52° 12.867'N</t>
  </si>
  <si>
    <t>21° 02.989'E</t>
  </si>
  <si>
    <t>52° 12.075'N</t>
  </si>
  <si>
    <t>21° 03.546'E</t>
  </si>
  <si>
    <t>52° 13.640'N</t>
  </si>
  <si>
    <t>21° 04.004'E</t>
  </si>
  <si>
    <t>52° 13.978'N</t>
  </si>
  <si>
    <t>21° 04.559'E</t>
  </si>
  <si>
    <t>52° 14.569'N</t>
  </si>
  <si>
    <t>ARM</t>
  </si>
  <si>
    <t>AC</t>
  </si>
  <si>
    <t>100mT</t>
  </si>
  <si>
    <t>DC</t>
  </si>
  <si>
    <t>100uT</t>
  </si>
  <si>
    <t>Mx</t>
  </si>
  <si>
    <t>My</t>
  </si>
  <si>
    <t>Mz</t>
  </si>
  <si>
    <t>E(x)</t>
  </si>
  <si>
    <t>M</t>
  </si>
  <si>
    <t>M-holder</t>
  </si>
  <si>
    <t>HOLDER</t>
  </si>
  <si>
    <t>1S</t>
  </si>
  <si>
    <t>2S</t>
  </si>
  <si>
    <t>3S</t>
  </si>
  <si>
    <t>4S</t>
  </si>
  <si>
    <t>5S</t>
  </si>
  <si>
    <t>6S</t>
  </si>
  <si>
    <t>7S</t>
  </si>
  <si>
    <t>8S</t>
  </si>
  <si>
    <t>9S</t>
  </si>
  <si>
    <t>10S</t>
  </si>
  <si>
    <t>11S</t>
  </si>
  <si>
    <t>12S</t>
  </si>
  <si>
    <t>14S</t>
  </si>
  <si>
    <t>15S</t>
  </si>
  <si>
    <t>16S</t>
  </si>
  <si>
    <t>17S</t>
  </si>
  <si>
    <t>18S</t>
  </si>
  <si>
    <t>19S</t>
  </si>
  <si>
    <t>20S</t>
  </si>
  <si>
    <t>21S</t>
  </si>
  <si>
    <t>22S</t>
  </si>
  <si>
    <t>23S</t>
  </si>
  <si>
    <t>24S</t>
  </si>
  <si>
    <t>25S</t>
  </si>
  <si>
    <t>26S</t>
  </si>
  <si>
    <t>27S</t>
  </si>
  <si>
    <t>16S2</t>
  </si>
  <si>
    <t>28S</t>
  </si>
  <si>
    <t>29S</t>
  </si>
  <si>
    <t>30S</t>
  </si>
  <si>
    <t>31S</t>
  </si>
  <si>
    <t>32S</t>
  </si>
  <si>
    <t>33S</t>
  </si>
  <si>
    <t>34S</t>
  </si>
  <si>
    <t>35S</t>
  </si>
  <si>
    <t>36S</t>
  </si>
  <si>
    <t>37S</t>
  </si>
  <si>
    <t>38S</t>
  </si>
  <si>
    <t>39S</t>
  </si>
  <si>
    <t>40S</t>
  </si>
  <si>
    <t>W9_2</t>
  </si>
  <si>
    <t>&lt;107_2</t>
  </si>
  <si>
    <t>5_0.8</t>
  </si>
  <si>
    <t>9_0.8</t>
  </si>
  <si>
    <t>9_0.6</t>
  </si>
  <si>
    <t>9_0.4</t>
  </si>
  <si>
    <t>9_0.2</t>
  </si>
  <si>
    <t>9_&lt;0.2</t>
  </si>
  <si>
    <t>17_&lt;0.2</t>
  </si>
  <si>
    <t>21_&lt;0.2</t>
  </si>
  <si>
    <t>24_&lt;0.2</t>
  </si>
  <si>
    <t>25_&lt;0.2</t>
  </si>
  <si>
    <t>27_&lt;0.2</t>
  </si>
  <si>
    <t>28_0.8</t>
  </si>
  <si>
    <t>28_0.8B</t>
  </si>
  <si>
    <t>28_&lt;0.2</t>
  </si>
  <si>
    <t>29_&lt;0.2</t>
  </si>
  <si>
    <t>30_&lt;0.2</t>
  </si>
  <si>
    <t>30_0.2</t>
  </si>
  <si>
    <t>30_0.6</t>
  </si>
  <si>
    <t>31_&lt;0.2B</t>
  </si>
  <si>
    <t>31_0.2</t>
  </si>
  <si>
    <t>31_0.4</t>
  </si>
  <si>
    <t>31_0.6</t>
  </si>
  <si>
    <t>31_0.8</t>
  </si>
  <si>
    <t>33_0.2</t>
  </si>
  <si>
    <t>33_0.4</t>
  </si>
  <si>
    <t>33_0.6</t>
  </si>
  <si>
    <t>34_0.2</t>
  </si>
  <si>
    <t>34_0.6</t>
  </si>
  <si>
    <t>37_&lt;0.2</t>
  </si>
  <si>
    <t>37_0.8</t>
  </si>
  <si>
    <t>36_0.8B</t>
  </si>
  <si>
    <t>36_0.8</t>
  </si>
  <si>
    <t>39_0.8</t>
  </si>
  <si>
    <t>40_0.8</t>
  </si>
  <si>
    <t>45_&lt;0.2</t>
  </si>
  <si>
    <t>45_0.8</t>
  </si>
  <si>
    <t>46_&lt;0.2</t>
  </si>
  <si>
    <t>46_0.2</t>
  </si>
  <si>
    <t>46_0.4</t>
  </si>
  <si>
    <t>46_0.6</t>
  </si>
  <si>
    <t>49_0.8</t>
  </si>
  <si>
    <t>55_&lt;0.2</t>
  </si>
  <si>
    <t>55_0.6</t>
  </si>
  <si>
    <t>57_0.8</t>
  </si>
  <si>
    <t>58_&lt;0.2</t>
  </si>
  <si>
    <t>59_0.2</t>
  </si>
  <si>
    <t>59_0.6</t>
  </si>
  <si>
    <t>62_&lt;0.2</t>
  </si>
  <si>
    <t>62_0.4</t>
  </si>
  <si>
    <t>62_0.6</t>
  </si>
  <si>
    <t>67A_&lt;0.2</t>
  </si>
  <si>
    <t>67B_&lt;0.2</t>
  </si>
  <si>
    <t>67_0.8</t>
  </si>
  <si>
    <t>71_&lt;0.2</t>
  </si>
  <si>
    <t>71_0.2</t>
  </si>
  <si>
    <t>71_0.4</t>
  </si>
  <si>
    <t>71_0.6</t>
  </si>
  <si>
    <t>71_0.8</t>
  </si>
  <si>
    <t>70_0.8</t>
  </si>
  <si>
    <t>72_0.8</t>
  </si>
  <si>
    <t>74_&lt;0.2</t>
  </si>
  <si>
    <t>74_0.2</t>
  </si>
  <si>
    <t>74_0.6</t>
  </si>
  <si>
    <t>75_&lt;0.2</t>
  </si>
  <si>
    <t>79_0.2</t>
  </si>
  <si>
    <t>79_0.4</t>
  </si>
  <si>
    <t>79_0.6</t>
  </si>
  <si>
    <t>80_0.2</t>
  </si>
  <si>
    <t>81_0.6</t>
  </si>
  <si>
    <t>81_0.4</t>
  </si>
  <si>
    <t>82_0.6</t>
  </si>
  <si>
    <t>82_0.4</t>
  </si>
  <si>
    <t>82_0.2</t>
  </si>
  <si>
    <t>84_&lt;0.2</t>
  </si>
  <si>
    <t>85_0.6</t>
  </si>
  <si>
    <t>85_0.2</t>
  </si>
  <si>
    <t>86_&lt;0.2</t>
  </si>
  <si>
    <t>87_&lt;0.2</t>
  </si>
  <si>
    <t>88_0.6</t>
  </si>
  <si>
    <t>88_0.4</t>
  </si>
  <si>
    <t>88_0.2</t>
  </si>
  <si>
    <t>97_&lt;0.2</t>
  </si>
  <si>
    <t>93_0.6</t>
  </si>
  <si>
    <t>93_0.4</t>
  </si>
  <si>
    <t>93_0.2</t>
  </si>
  <si>
    <t>94_&lt;0.2</t>
  </si>
  <si>
    <t>96_0.8</t>
  </si>
  <si>
    <t>96_&lt;0.2</t>
  </si>
  <si>
    <t>97_0.2</t>
  </si>
  <si>
    <t>97_0.4</t>
  </si>
  <si>
    <t>97_0.6</t>
  </si>
  <si>
    <t>97_0.8</t>
  </si>
  <si>
    <t>100_&lt;0.2</t>
  </si>
  <si>
    <t>100_0.2</t>
  </si>
  <si>
    <t>100_0.4</t>
  </si>
  <si>
    <t>100_0.6</t>
  </si>
  <si>
    <t>101_&lt;0.2</t>
  </si>
  <si>
    <t>101_0.2</t>
  </si>
  <si>
    <t>101_0.4</t>
  </si>
  <si>
    <t>101_0.6</t>
  </si>
  <si>
    <t>101_0.8</t>
  </si>
  <si>
    <t>106_&lt;0.2</t>
  </si>
  <si>
    <t>106_0.2</t>
  </si>
  <si>
    <t>106_0.4</t>
  </si>
  <si>
    <t>&lt;101</t>
  </si>
  <si>
    <t>&lt;102</t>
  </si>
  <si>
    <t>&lt;103</t>
  </si>
  <si>
    <t>&lt;104</t>
  </si>
  <si>
    <t>&lt;105</t>
  </si>
  <si>
    <t>&lt;106</t>
  </si>
  <si>
    <t>&lt;107</t>
  </si>
  <si>
    <t>&lt;108</t>
  </si>
  <si>
    <t>&lt;109</t>
  </si>
  <si>
    <t>&lt;110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</si>
  <si>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</si>
  <si>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</si>
  <si>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</si>
  <si>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</si>
  <si>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</si>
  <si>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</si>
  <si>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</si>
  <si>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</si>
  <si>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</si>
  <si>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</si>
  <si>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</si>
  <si>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</si>
  <si>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</si>
  <si>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</si>
  <si>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</si>
  <si>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Fraction</t>
  </si>
  <si>
    <t>X 10^-8 masowa podatnośc magnetyczna</t>
  </si>
  <si>
    <t>Liczba porządkowa</t>
  </si>
  <si>
    <t>[m^3/kg]</t>
  </si>
  <si>
    <t>Uwaga: frakcje oznaczone symbolem "1" odpowiadaja próbkom "all"</t>
  </si>
  <si>
    <t>próbka zebrana w terenie została wstępnie przesiana przez sito o oczku 1mm, wszystko co powyżej zostało na tym sicie i zostało wyrzucone do śmeici (nie interesuje nas piasek o grubej średnicy i wszlekeigo rodzaju odpady)</t>
  </si>
  <si>
    <t>S_Name</t>
  </si>
  <si>
    <t>MASS[mg]</t>
  </si>
  <si>
    <t>CALFAC</t>
  </si>
  <si>
    <t>Ms[mAm^2/kg]</t>
  </si>
  <si>
    <t>Mrs[mAm^2/kg]</t>
  </si>
  <si>
    <t>Hc[mT]</t>
  </si>
  <si>
    <t>Hcr[mT]</t>
  </si>
  <si>
    <t>0,9Ms</t>
  </si>
  <si>
    <t>B(0,9Ms)</t>
  </si>
  <si>
    <t>PM(B(0,9Ms))</t>
  </si>
  <si>
    <t>PM/FM[pc]</t>
  </si>
  <si>
    <t>PM_slope</t>
  </si>
  <si>
    <t>ATTNFAC</t>
  </si>
  <si>
    <t>11:01:40</t>
  </si>
  <si>
    <t>11:30:46</t>
  </si>
  <si>
    <t>11:50:22</t>
  </si>
  <si>
    <t>12:04:04</t>
  </si>
  <si>
    <t>12:20:58</t>
  </si>
  <si>
    <t>12:57:24</t>
  </si>
  <si>
    <t>13:12:36</t>
  </si>
  <si>
    <t>13:26:00</t>
  </si>
  <si>
    <t>13:37:14</t>
  </si>
  <si>
    <t>13:51:34</t>
  </si>
  <si>
    <t>10:32:22</t>
  </si>
  <si>
    <t>11:09:18</t>
  </si>
  <si>
    <t>11:24:08</t>
  </si>
  <si>
    <t>11:37:36</t>
  </si>
  <si>
    <t>11:49:44</t>
  </si>
  <si>
    <t>12:07:56</t>
  </si>
  <si>
    <t>12:37:10</t>
  </si>
  <si>
    <t>12:56:10</t>
  </si>
  <si>
    <t>13:07:28</t>
  </si>
  <si>
    <t>13:18:28</t>
  </si>
  <si>
    <t>25B</t>
  </si>
  <si>
    <t>09:12:54</t>
  </si>
  <si>
    <t>26B</t>
  </si>
  <si>
    <t>09:32:52</t>
  </si>
  <si>
    <t>14:03:08</t>
  </si>
  <si>
    <t>14:14:46</t>
  </si>
  <si>
    <t>14:29:12</t>
  </si>
  <si>
    <t>14:47:46</t>
  </si>
  <si>
    <t>09:40:10</t>
  </si>
  <si>
    <t>09:56:18</t>
  </si>
  <si>
    <t>33B</t>
  </si>
  <si>
    <t>09:46:58</t>
  </si>
  <si>
    <t>10:27:22</t>
  </si>
  <si>
    <t>35B</t>
  </si>
  <si>
    <t>10:05:32</t>
  </si>
  <si>
    <t>11:19:50</t>
  </si>
  <si>
    <t>11:50:34</t>
  </si>
  <si>
    <t>12:31:30</t>
  </si>
  <si>
    <t>12:44:52</t>
  </si>
  <si>
    <t>13:35:42</t>
  </si>
  <si>
    <t>14:11:00</t>
  </si>
  <si>
    <t>14:26:20</t>
  </si>
  <si>
    <t>14:56:10</t>
  </si>
  <si>
    <t>15:11:16</t>
  </si>
  <si>
    <t>15:28:50</t>
  </si>
  <si>
    <t>48B</t>
  </si>
  <si>
    <t>16:04:50</t>
  </si>
  <si>
    <t>09:24:42</t>
  </si>
  <si>
    <t>09:35:44</t>
  </si>
  <si>
    <t>10:05:40</t>
  </si>
  <si>
    <t>10:50:50</t>
  </si>
  <si>
    <t>11:08:24</t>
  </si>
  <si>
    <t>11:34:54</t>
  </si>
  <si>
    <t>11:57:30</t>
  </si>
  <si>
    <t>12:13:26</t>
  </si>
  <si>
    <t>12:25:26</t>
  </si>
  <si>
    <t>12:59:38</t>
  </si>
  <si>
    <t>13:11:26</t>
  </si>
  <si>
    <t>13:24:10</t>
  </si>
  <si>
    <t>13:36:42</t>
  </si>
  <si>
    <t>13:48:38</t>
  </si>
  <si>
    <t>14:04:14</t>
  </si>
  <si>
    <t>14:17:22</t>
  </si>
  <si>
    <t>14:28:30</t>
  </si>
  <si>
    <t>14:43:06</t>
  </si>
  <si>
    <t>14:55:36</t>
  </si>
  <si>
    <t>09:30:30</t>
  </si>
  <si>
    <t>09:50:38</t>
  </si>
  <si>
    <t>10:05:28</t>
  </si>
  <si>
    <t>10:18:42</t>
  </si>
  <si>
    <t>11:08:44</t>
  </si>
  <si>
    <t>11:20:50</t>
  </si>
  <si>
    <t>11:31:56</t>
  </si>
  <si>
    <t>11:42:42</t>
  </si>
  <si>
    <t>11:53:14</t>
  </si>
  <si>
    <t>12:27:26</t>
  </si>
  <si>
    <t>12:39:42</t>
  </si>
  <si>
    <t>12:50:42</t>
  </si>
  <si>
    <t>13:04:50</t>
  </si>
  <si>
    <t>13:20:56</t>
  </si>
  <si>
    <t>13:36:30</t>
  </si>
  <si>
    <t>13:47:16</t>
  </si>
  <si>
    <t>13:58:04</t>
  </si>
  <si>
    <t>88B</t>
  </si>
  <si>
    <t>10:28:24</t>
  </si>
  <si>
    <t>89B</t>
  </si>
  <si>
    <t>10:45:06</t>
  </si>
  <si>
    <t>16:38:04</t>
  </si>
  <si>
    <t>16:54:34</t>
  </si>
  <si>
    <t>09:57:22</t>
  </si>
  <si>
    <t>10:10:32</t>
  </si>
  <si>
    <t>10:22:12</t>
  </si>
  <si>
    <t>10:33:32</t>
  </si>
  <si>
    <t>10:47:08</t>
  </si>
  <si>
    <t>11:04:14</t>
  </si>
  <si>
    <t>11:19:46</t>
  </si>
  <si>
    <t>18:32:29</t>
  </si>
  <si>
    <t>11:52:22</t>
  </si>
  <si>
    <t xml:space="preserve">    5_08</t>
  </si>
  <si>
    <t xml:space="preserve">    4,2</t>
  </si>
  <si>
    <t xml:space="preserve">   12:19:36</t>
  </si>
  <si>
    <t xml:space="preserve">    9_08</t>
  </si>
  <si>
    <t xml:space="preserve">    7,2</t>
  </si>
  <si>
    <t xml:space="preserve">   14:20:26</t>
  </si>
  <si>
    <t>16_08_21S</t>
  </si>
  <si>
    <t>09:44:26</t>
  </si>
  <si>
    <t>19_08_3S</t>
  </si>
  <si>
    <t>17:37:10</t>
  </si>
  <si>
    <t>26_08_12S</t>
  </si>
  <si>
    <t>16:11:44</t>
  </si>
  <si>
    <t xml:space="preserve">   28_08</t>
  </si>
  <si>
    <t xml:space="preserve">    6,4</t>
  </si>
  <si>
    <t xml:space="preserve">   10:10:42</t>
  </si>
  <si>
    <t xml:space="preserve">   31_08</t>
  </si>
  <si>
    <t xml:space="preserve">    3,7</t>
  </si>
  <si>
    <t xml:space="preserve">   12:28:14</t>
  </si>
  <si>
    <t xml:space="preserve">   33_08</t>
  </si>
  <si>
    <t xml:space="preserve">    8,05</t>
  </si>
  <si>
    <t xml:space="preserve">    5,2</t>
  </si>
  <si>
    <t xml:space="preserve">   13:09:38</t>
  </si>
  <si>
    <t xml:space="preserve">   36_08</t>
  </si>
  <si>
    <t xml:space="preserve">    3,5</t>
  </si>
  <si>
    <t xml:space="preserve">   12:16:24</t>
  </si>
  <si>
    <t xml:space="preserve">   37_08</t>
  </si>
  <si>
    <t xml:space="preserve">   12:52:40</t>
  </si>
  <si>
    <t xml:space="preserve">   39_08</t>
  </si>
  <si>
    <t xml:space="preserve">   11,2</t>
  </si>
  <si>
    <t xml:space="preserve">   13:03:36</t>
  </si>
  <si>
    <t xml:space="preserve">   40_08</t>
  </si>
  <si>
    <t xml:space="preserve">    6,6</t>
  </si>
  <si>
    <t xml:space="preserve">   13:17:46</t>
  </si>
  <si>
    <t xml:space="preserve">   45_08</t>
  </si>
  <si>
    <t xml:space="preserve">   13:48:22</t>
  </si>
  <si>
    <t>46_08_27S</t>
  </si>
  <si>
    <t>47_08_25S</t>
  </si>
  <si>
    <t>13:29:38</t>
  </si>
  <si>
    <t>48_08_9S</t>
  </si>
  <si>
    <t>14:04:50</t>
  </si>
  <si>
    <t>49_08</t>
  </si>
  <si>
    <t>53_08_32S</t>
  </si>
  <si>
    <t>15:21:24</t>
  </si>
  <si>
    <t>55_08_6S</t>
  </si>
  <si>
    <t>09:30:40</t>
  </si>
  <si>
    <t>57_08</t>
  </si>
  <si>
    <t>62_08_23S</t>
  </si>
  <si>
    <t>67_08</t>
  </si>
  <si>
    <t>70_08</t>
  </si>
  <si>
    <t>71_08</t>
  </si>
  <si>
    <t>72_08</t>
  </si>
  <si>
    <t>76_08_37S</t>
  </si>
  <si>
    <t>10:37:16</t>
  </si>
  <si>
    <t>79_08_16S</t>
  </si>
  <si>
    <t>09:02:38</t>
  </si>
  <si>
    <t>81_08_28S</t>
  </si>
  <si>
    <t>14:34:10</t>
  </si>
  <si>
    <t>86_08_36S</t>
  </si>
  <si>
    <t>10:21:32</t>
  </si>
  <si>
    <t>92_08_39S</t>
  </si>
  <si>
    <t>11:40:24</t>
  </si>
  <si>
    <t>93_08_5S</t>
  </si>
  <si>
    <t>09:17:54</t>
  </si>
  <si>
    <t>95_08_22S</t>
  </si>
  <si>
    <t>11:32:34</t>
  </si>
  <si>
    <t>96_08_34S</t>
  </si>
  <si>
    <t>09:56:00</t>
  </si>
  <si>
    <t xml:space="preserve">   97_08</t>
  </si>
  <si>
    <t xml:space="preserve">    9_06</t>
  </si>
  <si>
    <t xml:space="preserve">    5,1</t>
  </si>
  <si>
    <t xml:space="preserve">   14:08:56</t>
  </si>
  <si>
    <t xml:space="preserve">   30_06</t>
  </si>
  <si>
    <t xml:space="preserve">   11:32:18</t>
  </si>
  <si>
    <t xml:space="preserve">   31_06</t>
  </si>
  <si>
    <t xml:space="preserve">    6,7</t>
  </si>
  <si>
    <t xml:space="preserve">   09:54:50</t>
  </si>
  <si>
    <t xml:space="preserve">   34_06</t>
  </si>
  <si>
    <t xml:space="preserve">    3,8</t>
  </si>
  <si>
    <t xml:space="preserve">   13:49:32</t>
  </si>
  <si>
    <t>46_06</t>
  </si>
  <si>
    <t>55_06</t>
  </si>
  <si>
    <t>59_06</t>
  </si>
  <si>
    <t>62_06</t>
  </si>
  <si>
    <t>71_06</t>
  </si>
  <si>
    <t>74_06</t>
  </si>
  <si>
    <t>79_06</t>
  </si>
  <si>
    <t>81_06_31S</t>
  </si>
  <si>
    <t>15:08:18</t>
  </si>
  <si>
    <t xml:space="preserve">   82_06</t>
  </si>
  <si>
    <t xml:space="preserve">   85_06</t>
  </si>
  <si>
    <t xml:space="preserve">   88_06</t>
  </si>
  <si>
    <t xml:space="preserve">   93_06</t>
  </si>
  <si>
    <t xml:space="preserve">   97_06</t>
  </si>
  <si>
    <t xml:space="preserve">  100_06</t>
  </si>
  <si>
    <t xml:space="preserve">    9_04</t>
  </si>
  <si>
    <t xml:space="preserve">   13:58:02</t>
  </si>
  <si>
    <t xml:space="preserve">   31_04</t>
  </si>
  <si>
    <t xml:space="preserve">    7,02</t>
  </si>
  <si>
    <t xml:space="preserve">   10,5</t>
  </si>
  <si>
    <t xml:space="preserve">   12:14:50</t>
  </si>
  <si>
    <t xml:space="preserve">   33_04</t>
  </si>
  <si>
    <t xml:space="preserve">    3,9</t>
  </si>
  <si>
    <t xml:space="preserve">   12:54:40</t>
  </si>
  <si>
    <t>46_04</t>
  </si>
  <si>
    <t>62_04</t>
  </si>
  <si>
    <t>71_04</t>
  </si>
  <si>
    <t>79_04</t>
  </si>
  <si>
    <t xml:space="preserve">   81_04</t>
  </si>
  <si>
    <t xml:space="preserve">   82_04</t>
  </si>
  <si>
    <t xml:space="preserve">   88_04</t>
  </si>
  <si>
    <t xml:space="preserve">   93_04</t>
  </si>
  <si>
    <t xml:space="preserve">   97_04</t>
  </si>
  <si>
    <t xml:space="preserve">  100_04</t>
  </si>
  <si>
    <t xml:space="preserve">    9_02</t>
  </si>
  <si>
    <t xml:space="preserve">    5,9</t>
  </si>
  <si>
    <t xml:space="preserve">   13:47:10</t>
  </si>
  <si>
    <t xml:space="preserve">   17_02</t>
  </si>
  <si>
    <t xml:space="preserve">    8,10</t>
  </si>
  <si>
    <t xml:space="preserve">   14:33:56</t>
  </si>
  <si>
    <t xml:space="preserve">   30_02</t>
  </si>
  <si>
    <t xml:space="preserve">   11:20:20</t>
  </si>
  <si>
    <t xml:space="preserve">   31_02</t>
  </si>
  <si>
    <t xml:space="preserve">   12:01:24</t>
  </si>
  <si>
    <t xml:space="preserve">   33_02</t>
  </si>
  <si>
    <t xml:space="preserve">    5,5</t>
  </si>
  <si>
    <t xml:space="preserve">   12:43:54</t>
  </si>
  <si>
    <t xml:space="preserve">   34_02</t>
  </si>
  <si>
    <t xml:space="preserve">    5,8</t>
  </si>
  <si>
    <t xml:space="preserve">   13:22:22</t>
  </si>
  <si>
    <t>46_02</t>
  </si>
  <si>
    <t>59_02</t>
  </si>
  <si>
    <t>71_02</t>
  </si>
  <si>
    <t>74_02</t>
  </si>
  <si>
    <t>79_02</t>
  </si>
  <si>
    <t>80_02</t>
  </si>
  <si>
    <t xml:space="preserve">   82_02</t>
  </si>
  <si>
    <t xml:space="preserve">   85_02</t>
  </si>
  <si>
    <t xml:space="preserve">   88_02</t>
  </si>
  <si>
    <t xml:space="preserve">   93_02</t>
  </si>
  <si>
    <t xml:space="preserve">   97_02</t>
  </si>
  <si>
    <t xml:space="preserve">  100_02</t>
  </si>
  <si>
    <t>&lt;M0,2</t>
  </si>
  <si>
    <t xml:space="preserve">   9_M02</t>
  </si>
  <si>
    <t xml:space="preserve">   13:00:00</t>
  </si>
  <si>
    <t>16M_10S</t>
  </si>
  <si>
    <t>15:09:26</t>
  </si>
  <si>
    <t>19M_18S</t>
  </si>
  <si>
    <t>09:27:50</t>
  </si>
  <si>
    <t xml:space="preserve">  21_M02</t>
  </si>
  <si>
    <t xml:space="preserve">    4,6</t>
  </si>
  <si>
    <t xml:space="preserve">   14:46:52</t>
  </si>
  <si>
    <t xml:space="preserve">  24_M02</t>
  </si>
  <si>
    <t xml:space="preserve">    5,6</t>
  </si>
  <si>
    <t xml:space="preserve">   14:59:58</t>
  </si>
  <si>
    <t>25_M02_3</t>
  </si>
  <si>
    <t>26M_17S</t>
  </si>
  <si>
    <t>09:13:44</t>
  </si>
  <si>
    <t xml:space="preserve">  27_M02</t>
  </si>
  <si>
    <t xml:space="preserve">    5,3</t>
  </si>
  <si>
    <t xml:space="preserve">   15:24:34</t>
  </si>
  <si>
    <t xml:space="preserve">  28_M02</t>
  </si>
  <si>
    <t xml:space="preserve">    6,2</t>
  </si>
  <si>
    <t xml:space="preserve">   09:40:38</t>
  </si>
  <si>
    <t xml:space="preserve">  29_M02</t>
  </si>
  <si>
    <t xml:space="preserve">    9,06</t>
  </si>
  <si>
    <t xml:space="preserve">    5,7</t>
  </si>
  <si>
    <t xml:space="preserve">   10:49:22</t>
  </si>
  <si>
    <t xml:space="preserve">  30_M02</t>
  </si>
  <si>
    <t xml:space="preserve">   11:05:30</t>
  </si>
  <si>
    <t>31M_24S</t>
  </si>
  <si>
    <t>12:45:34</t>
  </si>
  <si>
    <t>33M_4S</t>
  </si>
  <si>
    <t>09:02:46</t>
  </si>
  <si>
    <t>34M_15S</t>
  </si>
  <si>
    <t>16:44:54</t>
  </si>
  <si>
    <t>36M_2S</t>
  </si>
  <si>
    <t>16:54:28</t>
  </si>
  <si>
    <t xml:space="preserve">  37_M02</t>
  </si>
  <si>
    <t xml:space="preserve">   12:39:24</t>
  </si>
  <si>
    <t xml:space="preserve">  45_M02</t>
  </si>
  <si>
    <t xml:space="preserve">   13:31:10</t>
  </si>
  <si>
    <t>46_M02</t>
  </si>
  <si>
    <t>50M_20S</t>
  </si>
  <si>
    <t>10:07:56</t>
  </si>
  <si>
    <t>55_M02</t>
  </si>
  <si>
    <t>58_M02</t>
  </si>
  <si>
    <t>59M_40S</t>
  </si>
  <si>
    <t>11:56:00</t>
  </si>
  <si>
    <t>62_M02</t>
  </si>
  <si>
    <t>63M_38S</t>
  </si>
  <si>
    <t>11:23:54</t>
  </si>
  <si>
    <t>65M_33S</t>
  </si>
  <si>
    <t>09:31:40</t>
  </si>
  <si>
    <t>67A_M02</t>
  </si>
  <si>
    <t>71_M02</t>
  </si>
  <si>
    <t>72M_8S</t>
  </si>
  <si>
    <t>13:25:20</t>
  </si>
  <si>
    <t>74_M02</t>
  </si>
  <si>
    <t>75_M02</t>
  </si>
  <si>
    <t>79M_11S</t>
  </si>
  <si>
    <t>15:50:44</t>
  </si>
  <si>
    <t>80M_29S</t>
  </si>
  <si>
    <t>14:45:20</t>
  </si>
  <si>
    <t>81M_26S</t>
  </si>
  <si>
    <t>13:52:32</t>
  </si>
  <si>
    <t>82M_1S</t>
  </si>
  <si>
    <t>16:04:52</t>
  </si>
  <si>
    <t>83M_35S</t>
  </si>
  <si>
    <t>10:09:42</t>
  </si>
  <si>
    <t xml:space="preserve">  84_M02</t>
  </si>
  <si>
    <t>85M_14SB</t>
  </si>
  <si>
    <t>10:52:34</t>
  </si>
  <si>
    <t xml:space="preserve">  86_M02</t>
  </si>
  <si>
    <t xml:space="preserve">  87_M02</t>
  </si>
  <si>
    <t>88M_7S</t>
  </si>
  <si>
    <t>10:03:50</t>
  </si>
  <si>
    <t>92M_30S</t>
  </si>
  <si>
    <t>14:56:20</t>
  </si>
  <si>
    <t>93M_19S</t>
  </si>
  <si>
    <t>09:45:34</t>
  </si>
  <si>
    <t xml:space="preserve">  94_M02</t>
  </si>
  <si>
    <t xml:space="preserve">  96_m02</t>
  </si>
  <si>
    <t xml:space="preserve">  97_M02</t>
  </si>
  <si>
    <t xml:space="preserve"> 100_M02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</si>
</sst>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\-mm\-dd"/>
    <numFmt numFmtId="165" formatCode="0.0"/>
    <numFmt numFmtId="166" formatCode="0.000E+00"/>
    <numFmt numFmtId="167" formatCode="0.0000"/>
    <numFmt numFmtId="168" formatCode="0.000"/>
    <numFmt numFmtId="169" formatCode="d\-m\-yyyy"/>
  </numFmts>
  <fonts count="32">
    <font>
      <sz val="10"/>
      <color rgb="FF000000"/>
      <name val="Arial"/>
      <charset val="238"/>
    </font>
    <font>
      <sz val="12"/>
      <color rgb="FF0000FF"/>
      <name val="Arial"/>
      <family val="2"/>
      <charset val="238"/>
    </font>
    <font>
      <sz val="9"/>
      <color rgb="FF7E3794"/>
      <name val="Arial"/>
      <family val="2"/>
      <charset val="238"/>
    </font>
    <font>
      <sz val="12"/>
      <color rgb="FF0000FF"/>
      <name val="Noto Sans Symbols"/>
      <charset val="238"/>
    </font>
    <font>
      <sz val="12"/>
      <color rgb="FF0000FF"/>
      <name val="Symbol"/>
      <family val="1"/>
      <charset val="2"/>
    </font>
    <font>
      <b/>
      <sz val="10"/>
      <color rgb="FFFF0000"/>
      <name val="Arial"/>
      <family val="2"/>
      <charset val="238"/>
    </font>
    <font>
      <vertAlign val="superscript"/>
      <sz val="12"/>
      <color rgb="FF0000FF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2"/>
      <color rgb="FF0000FF"/>
      <name val="Noto Sans Symbols"/>
      <charset val="238"/>
    </font>
    <font>
      <sz val="8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800080"/>
      <name val="Arial"/>
      <family val="2"/>
      <charset val="238"/>
    </font>
    <font>
      <b/>
      <sz val="12"/>
      <color rgb="FF003300"/>
      <name val="Arial"/>
      <family val="2"/>
      <charset val="238"/>
    </font>
    <font>
      <b/>
      <sz val="12"/>
      <color rgb="FF003300"/>
      <name val="Symbol"/>
      <family val="1"/>
      <charset val="2"/>
    </font>
    <font>
      <b/>
      <vertAlign val="superscript"/>
      <sz val="12"/>
      <color rgb="FF003300"/>
      <name val="Arial"/>
      <family val="2"/>
      <charset val="238"/>
    </font>
    <font>
      <b/>
      <sz val="12"/>
      <color rgb="FF003300"/>
      <name val="Arial CE"/>
      <charset val="238"/>
    </font>
    <font>
      <b/>
      <vertAlign val="superscript"/>
      <sz val="12"/>
      <color rgb="FF003300"/>
      <name val="Arial CE"/>
      <charset val="238"/>
    </font>
    <font>
      <b/>
      <sz val="12"/>
      <color rgb="FFFF0000"/>
      <name val="Arial"/>
      <family val="2"/>
      <charset val="238"/>
    </font>
    <font>
      <b/>
      <sz val="11"/>
      <color rgb="FF003300"/>
      <name val="Arial"/>
      <family val="2"/>
      <charset val="238"/>
    </font>
    <font>
      <b/>
      <vertAlign val="superscript"/>
      <sz val="11"/>
      <color rgb="FF0033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FF0000"/>
      <name val="Symbol"/>
      <family val="1"/>
      <charset val="2"/>
    </font>
    <font>
      <sz val="12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sz val="13"/>
      <color rgb="FF1F1F1F"/>
      <name val="Times New Roman"/>
      <family val="1"/>
      <charset val="238"/>
    </font>
    <font>
      <b/>
      <sz val="12"/>
      <color rgb="FF003300"/>
      <name val="Times New Roman"/>
      <family val="1"/>
      <charset val="238"/>
    </font>
    <font>
      <sz val="10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FF8080"/>
        <bgColor rgb="FFFF99CC"/>
      </patternFill>
    </fill>
    <fill>
      <patternFill patternType="solid">
        <fgColor rgb="FFCCFFCC"/>
        <bgColor rgb="FFCCFFFF"/>
      </patternFill>
    </fill>
    <fill>
      <patternFill patternType="solid">
        <fgColor rgb="FFFFD74C"/>
        <bgColor rgb="FFFFE599"/>
      </patternFill>
    </fill>
    <fill>
      <patternFill patternType="solid">
        <fgColor rgb="FFCCFFFF"/>
        <bgColor rgb="FFCCFFCC"/>
      </patternFill>
    </fill>
    <fill>
      <patternFill patternType="solid">
        <fgColor rgb="FFFF0000"/>
        <bgColor rgb="FFCC0000"/>
      </patternFill>
    </fill>
    <fill>
      <patternFill patternType="solid">
        <fgColor rgb="FFCC0000"/>
        <bgColor rgb="FFC9211E"/>
      </patternFill>
    </fill>
    <fill>
      <patternFill patternType="solid">
        <fgColor rgb="FFAADCF7"/>
        <bgColor rgb="FFB7E1CD"/>
      </patternFill>
    </fill>
    <fill>
      <patternFill patternType="solid">
        <fgColor rgb="FFC254D2"/>
        <bgColor rgb="FFDC85E9"/>
      </patternFill>
    </fill>
    <fill>
      <patternFill patternType="solid">
        <fgColor rgb="FF2CEE0E"/>
        <bgColor rgb="FF00FF00"/>
      </patternFill>
    </fill>
    <fill>
      <patternFill patternType="solid">
        <fgColor rgb="FF43C330"/>
        <bgColor rgb="FF2CEE0E"/>
      </patternFill>
    </fill>
    <fill>
      <patternFill patternType="solid">
        <fgColor rgb="FF18A303"/>
        <bgColor rgb="FF43C330"/>
      </patternFill>
    </fill>
    <fill>
      <patternFill patternType="solid">
        <fgColor rgb="FF63BBEE"/>
        <bgColor rgb="FF9999FF"/>
      </patternFill>
    </fill>
    <fill>
      <patternFill patternType="solid">
        <fgColor rgb="FF1C99E0"/>
        <bgColor rgb="FF4F81BD"/>
      </patternFill>
    </fill>
    <fill>
      <patternFill patternType="solid">
        <fgColor rgb="FFDC85E9"/>
        <bgColor rgb="FFFF99CC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  <fill>
      <patternFill patternType="solid">
        <fgColor rgb="FFFFE599"/>
        <bgColor rgb="FFFFFF99"/>
      </patternFill>
    </fill>
    <fill>
      <patternFill patternType="solid">
        <fgColor rgb="FFB7B7B7"/>
        <bgColor rgb="FFB2B2B2"/>
      </patternFill>
    </fill>
    <fill>
      <patternFill patternType="solid">
        <fgColor rgb="FFC9211E"/>
        <bgColor rgb="FFCC0000"/>
      </patternFill>
    </fill>
    <fill>
      <patternFill patternType="solid">
        <fgColor rgb="FF89C765"/>
        <bgColor rgb="FFB2B2B2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CCFF"/>
      </patternFill>
    </fill>
    <fill>
      <patternFill patternType="solid">
        <fgColor rgb="FF0000FF"/>
        <bgColor rgb="FF0000FF"/>
      </patternFill>
    </fill>
  </fills>
  <borders count="10">
    <border>
      <left/>
      <right/>
      <top/>
      <bottom/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6" xfId="0" applyBorder="1"/>
    <xf numFmtId="0" fontId="0" fillId="0" borderId="6" xfId="0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2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11" fontId="1" fillId="2" borderId="1" xfId="0" applyNumberFormat="1" applyFont="1" applyFill="1" applyBorder="1" applyAlignment="1">
      <alignment horizontal="center"/>
    </xf>
    <xf numFmtId="11" fontId="3" fillId="0" borderId="2" xfId="0" applyNumberFormat="1" applyFont="1" applyBorder="1" applyAlignment="1">
      <alignment horizontal="center"/>
    </xf>
    <xf numFmtId="11" fontId="1" fillId="0" borderId="2" xfId="0" applyNumberFormat="1" applyFont="1" applyBorder="1" applyAlignment="1">
      <alignment horizontal="center"/>
    </xf>
    <xf numFmtId="11" fontId="4" fillId="0" borderId="2" xfId="0" applyNumberFormat="1" applyFont="1" applyBorder="1" applyAlignment="1">
      <alignment horizontal="center"/>
    </xf>
    <xf numFmtId="11" fontId="1" fillId="0" borderId="0" xfId="0" applyNumberFormat="1" applyFont="1"/>
    <xf numFmtId="0" fontId="5" fillId="0" borderId="0" xfId="0" applyFont="1"/>
    <xf numFmtId="165" fontId="5" fillId="0" borderId="0" xfId="0" applyNumberFormat="1" applyFont="1"/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1" fontId="1" fillId="0" borderId="2" xfId="0" applyNumberFormat="1" applyFont="1" applyBorder="1" applyAlignment="1">
      <alignment horizontal="left"/>
    </xf>
    <xf numFmtId="1" fontId="7" fillId="0" borderId="0" xfId="0" applyNumberFormat="1" applyFont="1"/>
    <xf numFmtId="11" fontId="4" fillId="0" borderId="3" xfId="0" applyNumberFormat="1" applyFont="1" applyBorder="1" applyAlignment="1">
      <alignment horizontal="center"/>
    </xf>
    <xf numFmtId="11" fontId="9" fillId="0" borderId="2" xfId="0" applyNumberFormat="1" applyFont="1" applyBorder="1" applyAlignment="1">
      <alignment horizontal="center"/>
    </xf>
    <xf numFmtId="166" fontId="5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4" fontId="1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left"/>
    </xf>
    <xf numFmtId="0" fontId="7" fillId="0" borderId="0" xfId="0" applyFont="1"/>
    <xf numFmtId="0" fontId="13" fillId="0" borderId="0" xfId="0" applyFont="1"/>
    <xf numFmtId="0" fontId="14" fillId="3" borderId="0" xfId="0" applyFont="1" applyFill="1" applyAlignment="1">
      <alignment horizontal="center"/>
    </xf>
    <xf numFmtId="11" fontId="14" fillId="3" borderId="0" xfId="0" applyNumberFormat="1" applyFont="1" applyFill="1" applyAlignment="1">
      <alignment horizontal="center" wrapText="1"/>
    </xf>
    <xf numFmtId="11" fontId="14" fillId="3" borderId="0" xfId="0" applyNumberFormat="1" applyFont="1" applyFill="1" applyAlignment="1">
      <alignment horizontal="center"/>
    </xf>
    <xf numFmtId="11" fontId="11" fillId="3" borderId="0" xfId="0" applyNumberFormat="1" applyFont="1" applyFill="1" applyAlignment="1">
      <alignment horizontal="center"/>
    </xf>
    <xf numFmtId="1" fontId="14" fillId="3" borderId="0" xfId="0" applyNumberFormat="1" applyFont="1" applyFill="1"/>
    <xf numFmtId="11" fontId="14" fillId="0" borderId="0" xfId="0" applyNumberFormat="1" applyFont="1"/>
    <xf numFmtId="0" fontId="15" fillId="4" borderId="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2" fontId="15" fillId="4" borderId="4" xfId="0" applyNumberFormat="1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>
      <alignment horizontal="center" vertical="center" wrapText="1"/>
    </xf>
    <xf numFmtId="165" fontId="15" fillId="4" borderId="4" xfId="0" applyNumberFormat="1" applyFont="1" applyFill="1" applyBorder="1" applyAlignment="1">
      <alignment horizontal="center" vertical="center" wrapText="1"/>
    </xf>
    <xf numFmtId="11" fontId="15" fillId="4" borderId="4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2" fontId="15" fillId="4" borderId="4" xfId="0" applyNumberFormat="1" applyFont="1" applyFill="1" applyBorder="1" applyAlignment="1">
      <alignment horizontal="center" vertical="center"/>
    </xf>
    <xf numFmtId="167" fontId="15" fillId="4" borderId="4" xfId="0" applyNumberFormat="1" applyFont="1" applyFill="1" applyBorder="1" applyAlignment="1">
      <alignment horizontal="center" vertical="center" wrapText="1"/>
    </xf>
    <xf numFmtId="167" fontId="15" fillId="5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67" fontId="15" fillId="4" borderId="4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167" fontId="18" fillId="4" borderId="4" xfId="0" applyNumberFormat="1" applyFont="1" applyFill="1" applyBorder="1" applyAlignment="1">
      <alignment horizontal="center" vertical="center"/>
    </xf>
    <xf numFmtId="166" fontId="15" fillId="4" borderId="4" xfId="0" applyNumberFormat="1" applyFont="1" applyFill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64" fontId="20" fillId="4" borderId="5" xfId="0" applyNumberFormat="1" applyFont="1" applyFill="1" applyBorder="1" applyAlignment="1">
      <alignment horizontal="center"/>
    </xf>
    <xf numFmtId="2" fontId="15" fillId="4" borderId="4" xfId="0" applyNumberFormat="1" applyFont="1" applyFill="1" applyBorder="1" applyAlignment="1">
      <alignment horizontal="center"/>
    </xf>
    <xf numFmtId="1" fontId="15" fillId="4" borderId="4" xfId="0" applyNumberFormat="1" applyFont="1" applyFill="1" applyBorder="1" applyAlignment="1">
      <alignment horizontal="center"/>
    </xf>
    <xf numFmtId="165" fontId="15" fillId="4" borderId="4" xfId="0" applyNumberFormat="1" applyFont="1" applyFill="1" applyBorder="1" applyAlignment="1">
      <alignment horizontal="center"/>
    </xf>
    <xf numFmtId="11" fontId="15" fillId="4" borderId="4" xfId="0" applyNumberFormat="1" applyFont="1" applyFill="1" applyBorder="1" applyAlignment="1">
      <alignment horizontal="center"/>
    </xf>
    <xf numFmtId="11" fontId="21" fillId="4" borderId="4" xfId="0" applyNumberFormat="1" applyFont="1" applyFill="1" applyBorder="1" applyAlignment="1">
      <alignment horizontal="center"/>
    </xf>
    <xf numFmtId="11" fontId="23" fillId="4" borderId="4" xfId="0" applyNumberFormat="1" applyFont="1" applyFill="1" applyBorder="1" applyAlignment="1">
      <alignment horizontal="center"/>
    </xf>
    <xf numFmtId="2" fontId="15" fillId="5" borderId="4" xfId="0" applyNumberFormat="1" applyFont="1" applyFill="1" applyBorder="1" applyAlignment="1">
      <alignment horizontal="center"/>
    </xf>
    <xf numFmtId="167" fontId="15" fillId="4" borderId="4" xfId="0" applyNumberFormat="1" applyFont="1" applyFill="1" applyBorder="1" applyAlignment="1">
      <alignment horizontal="center"/>
    </xf>
    <xf numFmtId="167" fontId="15" fillId="5" borderId="4" xfId="0" applyNumberFormat="1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164" fontId="20" fillId="6" borderId="5" xfId="0" applyNumberFormat="1" applyFont="1" applyFill="1" applyBorder="1" applyAlignment="1">
      <alignment horizontal="center"/>
    </xf>
    <xf numFmtId="2" fontId="20" fillId="6" borderId="5" xfId="0" applyNumberFormat="1" applyFont="1" applyFill="1" applyBorder="1" applyAlignment="1">
      <alignment horizontal="center"/>
    </xf>
    <xf numFmtId="1" fontId="20" fillId="6" borderId="5" xfId="0" applyNumberFormat="1" applyFont="1" applyFill="1" applyBorder="1" applyAlignment="1">
      <alignment horizontal="center"/>
    </xf>
    <xf numFmtId="165" fontId="20" fillId="6" borderId="5" xfId="0" applyNumberFormat="1" applyFont="1" applyFill="1" applyBorder="1" applyAlignment="1">
      <alignment horizontal="center"/>
    </xf>
    <xf numFmtId="11" fontId="20" fillId="6" borderId="4" xfId="0" applyNumberFormat="1" applyFont="1" applyFill="1" applyBorder="1" applyAlignment="1">
      <alignment horizontal="center"/>
    </xf>
    <xf numFmtId="1" fontId="20" fillId="6" borderId="4" xfId="0" applyNumberFormat="1" applyFont="1" applyFill="1" applyBorder="1" applyAlignment="1">
      <alignment horizontal="center"/>
    </xf>
    <xf numFmtId="2" fontId="20" fillId="6" borderId="4" xfId="0" applyNumberFormat="1" applyFont="1" applyFill="1" applyBorder="1" applyAlignment="1">
      <alignment horizontal="center"/>
    </xf>
    <xf numFmtId="2" fontId="20" fillId="6" borderId="4" xfId="0" applyNumberFormat="1" applyFont="1" applyFill="1" applyBorder="1" applyAlignment="1">
      <alignment horizontal="left"/>
    </xf>
    <xf numFmtId="165" fontId="20" fillId="6" borderId="4" xfId="0" applyNumberFormat="1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11" fontId="23" fillId="0" borderId="6" xfId="0" applyNumberFormat="1" applyFont="1" applyBorder="1" applyAlignment="1">
      <alignment horizontal="center"/>
    </xf>
    <xf numFmtId="164" fontId="23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wrapText="1"/>
    </xf>
    <xf numFmtId="1" fontId="13" fillId="2" borderId="6" xfId="0" applyNumberFormat="1" applyFont="1" applyFill="1" applyBorder="1" applyAlignment="1">
      <alignment horizontal="center"/>
    </xf>
    <xf numFmtId="0" fontId="13" fillId="0" borderId="6" xfId="0" applyFont="1" applyBorder="1" applyAlignment="1">
      <alignment wrapText="1"/>
    </xf>
    <xf numFmtId="11" fontId="13" fillId="2" borderId="6" xfId="0" applyNumberFormat="1" applyFont="1" applyFill="1" applyBorder="1" applyAlignment="1">
      <alignment horizontal="center"/>
    </xf>
    <xf numFmtId="11" fontId="13" fillId="0" borderId="6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1" fontId="13" fillId="0" borderId="4" xfId="0" applyNumberFormat="1" applyFont="1" applyBorder="1"/>
    <xf numFmtId="165" fontId="13" fillId="0" borderId="6" xfId="0" applyNumberFormat="1" applyFont="1" applyBorder="1" applyAlignment="1">
      <alignment horizontal="center"/>
    </xf>
    <xf numFmtId="11" fontId="13" fillId="0" borderId="6" xfId="0" applyNumberFormat="1" applyFont="1" applyBorder="1"/>
    <xf numFmtId="11" fontId="0" fillId="0" borderId="6" xfId="0" applyNumberFormat="1" applyBorder="1"/>
    <xf numFmtId="165" fontId="0" fillId="0" borderId="6" xfId="0" applyNumberFormat="1" applyBorder="1"/>
    <xf numFmtId="0" fontId="13" fillId="0" borderId="4" xfId="0" applyFont="1" applyBorder="1"/>
    <xf numFmtId="168" fontId="13" fillId="5" borderId="4" xfId="0" applyNumberFormat="1" applyFont="1" applyFill="1" applyBorder="1"/>
    <xf numFmtId="2" fontId="13" fillId="5" borderId="4" xfId="0" applyNumberFormat="1" applyFont="1" applyFill="1" applyBorder="1"/>
    <xf numFmtId="1" fontId="13" fillId="7" borderId="6" xfId="0" applyNumberFormat="1" applyFont="1" applyFill="1" applyBorder="1" applyAlignment="1">
      <alignment horizontal="center"/>
    </xf>
    <xf numFmtId="11" fontId="13" fillId="8" borderId="6" xfId="0" applyNumberFormat="1" applyFont="1" applyFill="1" applyBorder="1" applyAlignment="1">
      <alignment horizontal="center"/>
    </xf>
    <xf numFmtId="1" fontId="13" fillId="8" borderId="6" xfId="0" applyNumberFormat="1" applyFont="1" applyFill="1" applyBorder="1" applyAlignment="1">
      <alignment horizontal="center"/>
    </xf>
    <xf numFmtId="11" fontId="13" fillId="7" borderId="6" xfId="0" applyNumberFormat="1" applyFont="1" applyFill="1" applyBorder="1" applyAlignment="1">
      <alignment horizontal="center"/>
    </xf>
    <xf numFmtId="165" fontId="13" fillId="7" borderId="6" xfId="0" applyNumberFormat="1" applyFont="1" applyFill="1" applyBorder="1" applyAlignment="1">
      <alignment horizontal="center"/>
    </xf>
    <xf numFmtId="11" fontId="0" fillId="0" borderId="0" xfId="0" applyNumberFormat="1"/>
    <xf numFmtId="2" fontId="23" fillId="0" borderId="6" xfId="0" applyNumberFormat="1" applyFont="1" applyBorder="1" applyAlignment="1">
      <alignment horizontal="center"/>
    </xf>
    <xf numFmtId="2" fontId="0" fillId="0" borderId="6" xfId="0" applyNumberFormat="1" applyBorder="1" applyAlignment="1">
      <alignment wrapText="1"/>
    </xf>
    <xf numFmtId="0" fontId="0" fillId="9" borderId="0" xfId="0" applyFill="1"/>
    <xf numFmtId="1" fontId="0" fillId="9" borderId="6" xfId="0" applyNumberFormat="1" applyFill="1" applyBorder="1" applyAlignment="1">
      <alignment horizontal="center"/>
    </xf>
    <xf numFmtId="0" fontId="0" fillId="9" borderId="6" xfId="0" applyFill="1" applyBorder="1"/>
    <xf numFmtId="11" fontId="13" fillId="10" borderId="6" xfId="0" applyNumberFormat="1" applyFont="1" applyFill="1" applyBorder="1" applyAlignment="1">
      <alignment horizontal="center"/>
    </xf>
    <xf numFmtId="11" fontId="0" fillId="10" borderId="6" xfId="0" applyNumberFormat="1" applyFill="1" applyBorder="1" applyAlignment="1">
      <alignment horizontal="left"/>
    </xf>
    <xf numFmtId="1" fontId="0" fillId="10" borderId="6" xfId="0" applyNumberFormat="1" applyFill="1" applyBorder="1" applyAlignment="1">
      <alignment horizontal="center"/>
    </xf>
    <xf numFmtId="165" fontId="13" fillId="0" borderId="0" xfId="0" applyNumberFormat="1" applyFont="1"/>
    <xf numFmtId="11" fontId="13" fillId="11" borderId="6" xfId="0" applyNumberFormat="1" applyFont="1" applyFill="1" applyBorder="1" applyAlignment="1">
      <alignment horizontal="center"/>
    </xf>
    <xf numFmtId="11" fontId="0" fillId="11" borderId="6" xfId="0" applyNumberFormat="1" applyFill="1" applyBorder="1" applyAlignment="1">
      <alignment horizontal="left"/>
    </xf>
    <xf numFmtId="1" fontId="0" fillId="11" borderId="6" xfId="0" applyNumberFormat="1" applyFill="1" applyBorder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12" borderId="6" xfId="0" applyFill="1" applyBorder="1" applyAlignment="1">
      <alignment wrapText="1"/>
    </xf>
    <xf numFmtId="0" fontId="0" fillId="13" borderId="6" xfId="0" applyFill="1" applyBorder="1" applyAlignment="1">
      <alignment wrapText="1"/>
    </xf>
    <xf numFmtId="0" fontId="0" fillId="14" borderId="6" xfId="0" applyFill="1" applyBorder="1" applyAlignment="1">
      <alignment wrapText="1"/>
    </xf>
    <xf numFmtId="0" fontId="0" fillId="15" borderId="6" xfId="0" applyFill="1" applyBorder="1" applyAlignment="1">
      <alignment wrapText="1"/>
    </xf>
    <xf numFmtId="0" fontId="0" fillId="16" borderId="6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0" fillId="12" borderId="6" xfId="0" applyFill="1" applyBorder="1"/>
    <xf numFmtId="0" fontId="0" fillId="13" borderId="6" xfId="0" applyFill="1" applyBorder="1"/>
    <xf numFmtId="0" fontId="0" fillId="14" borderId="6" xfId="0" applyFill="1" applyBorder="1"/>
    <xf numFmtId="0" fontId="0" fillId="15" borderId="6" xfId="0" applyFill="1" applyBorder="1"/>
    <xf numFmtId="0" fontId="0" fillId="16" borderId="6" xfId="0" applyFill="1" applyBorder="1"/>
    <xf numFmtId="0" fontId="0" fillId="10" borderId="6" xfId="0" applyFill="1" applyBorder="1"/>
    <xf numFmtId="0" fontId="0" fillId="0" borderId="0" xfId="0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11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169" fontId="0" fillId="0" borderId="0" xfId="0" applyNumberFormat="1" applyAlignment="1">
      <alignment horizontal="left"/>
    </xf>
    <xf numFmtId="0" fontId="0" fillId="2" borderId="0" xfId="0" applyFill="1"/>
    <xf numFmtId="11" fontId="0" fillId="2" borderId="0" xfId="0" applyNumberFormat="1" applyFill="1"/>
    <xf numFmtId="0" fontId="25" fillId="0" borderId="4" xfId="0" applyFont="1" applyBorder="1"/>
    <xf numFmtId="0" fontId="25" fillId="0" borderId="4" xfId="0" applyFont="1" applyBorder="1" applyAlignment="1">
      <alignment wrapText="1"/>
    </xf>
    <xf numFmtId="0" fontId="26" fillId="17" borderId="4" xfId="0" applyFont="1" applyFill="1" applyBorder="1" applyAlignment="1">
      <alignment horizontal="right"/>
    </xf>
    <xf numFmtId="0" fontId="26" fillId="18" borderId="4" xfId="0" applyFont="1" applyFill="1" applyBorder="1"/>
    <xf numFmtId="0" fontId="27" fillId="18" borderId="0" xfId="0" applyFont="1" applyFill="1"/>
    <xf numFmtId="0" fontId="7" fillId="18" borderId="0" xfId="0" applyFont="1" applyFill="1"/>
    <xf numFmtId="0" fontId="7" fillId="19" borderId="0" xfId="0" applyFont="1" applyFill="1"/>
    <xf numFmtId="0" fontId="26" fillId="17" borderId="7" xfId="0" applyFont="1" applyFill="1" applyBorder="1" applyAlignment="1">
      <alignment horizontal="right"/>
    </xf>
    <xf numFmtId="0" fontId="26" fillId="0" borderId="7" xfId="0" applyFont="1" applyBorder="1" applyAlignment="1">
      <alignment horizontal="right"/>
    </xf>
    <xf numFmtId="0" fontId="26" fillId="0" borderId="4" xfId="0" applyFont="1" applyBorder="1"/>
    <xf numFmtId="0" fontId="26" fillId="2" borderId="0" xfId="0" applyFont="1" applyFill="1" applyAlignment="1">
      <alignment horizontal="right"/>
    </xf>
    <xf numFmtId="0" fontId="26" fillId="0" borderId="4" xfId="0" applyFont="1" applyBorder="1" applyAlignment="1">
      <alignment horizontal="right"/>
    </xf>
    <xf numFmtId="0" fontId="26" fillId="0" borderId="0" xfId="0" applyFont="1"/>
    <xf numFmtId="0" fontId="28" fillId="20" borderId="4" xfId="0" applyFont="1" applyFill="1" applyBorder="1"/>
    <xf numFmtId="164" fontId="28" fillId="20" borderId="5" xfId="0" applyNumberFormat="1" applyFont="1" applyFill="1" applyBorder="1"/>
    <xf numFmtId="0" fontId="28" fillId="20" borderId="5" xfId="0" applyFont="1" applyFill="1" applyBorder="1"/>
    <xf numFmtId="0" fontId="7" fillId="0" borderId="7" xfId="0" applyFont="1" applyBorder="1"/>
    <xf numFmtId="164" fontId="7" fillId="0" borderId="8" xfId="0" applyNumberFormat="1" applyFont="1" applyBorder="1"/>
    <xf numFmtId="0" fontId="28" fillId="0" borderId="8" xfId="0" applyFont="1" applyBorder="1" applyAlignment="1">
      <alignment horizontal="center" wrapText="1"/>
    </xf>
    <xf numFmtId="0" fontId="7" fillId="0" borderId="8" xfId="0" applyFont="1" applyBorder="1"/>
    <xf numFmtId="164" fontId="26" fillId="0" borderId="8" xfId="0" applyNumberFormat="1" applyFont="1" applyBorder="1" applyAlignment="1">
      <alignment horizontal="right"/>
    </xf>
    <xf numFmtId="0" fontId="26" fillId="0" borderId="8" xfId="0" applyFont="1" applyBorder="1" applyAlignment="1">
      <alignment wrapText="1"/>
    </xf>
    <xf numFmtId="0" fontId="29" fillId="2" borderId="8" xfId="0" applyFont="1" applyFill="1" applyBorder="1"/>
    <xf numFmtId="0" fontId="26" fillId="0" borderId="8" xfId="0" applyFont="1" applyBorder="1"/>
    <xf numFmtId="164" fontId="26" fillId="2" borderId="8" xfId="0" applyNumberFormat="1" applyFont="1" applyFill="1" applyBorder="1" applyAlignment="1">
      <alignment horizontal="right"/>
    </xf>
    <xf numFmtId="0" fontId="26" fillId="2" borderId="8" xfId="0" applyFont="1" applyFill="1" applyBorder="1"/>
    <xf numFmtId="164" fontId="26" fillId="2" borderId="9" xfId="0" applyNumberFormat="1" applyFont="1" applyFill="1" applyBorder="1" applyAlignment="1">
      <alignment horizontal="right"/>
    </xf>
    <xf numFmtId="0" fontId="0" fillId="21" borderId="0" xfId="0" applyFill="1"/>
    <xf numFmtId="11" fontId="0" fillId="21" borderId="0" xfId="0" applyNumberFormat="1" applyFill="1"/>
    <xf numFmtId="0" fontId="0" fillId="22" borderId="0" xfId="0" applyFill="1" applyAlignment="1">
      <alignment horizontal="right"/>
    </xf>
    <xf numFmtId="0" fontId="0" fillId="22" borderId="0" xfId="0" applyFill="1"/>
    <xf numFmtId="11" fontId="0" fillId="22" borderId="0" xfId="0" applyNumberFormat="1" applyFill="1"/>
    <xf numFmtId="0" fontId="0" fillId="21" borderId="0" xfId="0" applyFill="1" applyAlignment="1">
      <alignment horizontal="left"/>
    </xf>
    <xf numFmtId="0" fontId="0" fillId="23" borderId="0" xfId="0" applyFill="1"/>
    <xf numFmtId="2" fontId="0" fillId="23" borderId="0" xfId="0" applyNumberFormat="1" applyFill="1"/>
    <xf numFmtId="11" fontId="0" fillId="23" borderId="0" xfId="0" applyNumberFormat="1" applyFill="1"/>
    <xf numFmtId="2" fontId="0" fillId="0" borderId="0" xfId="0" applyNumberFormat="1"/>
    <xf numFmtId="2" fontId="0" fillId="21" borderId="0" xfId="0" applyNumberFormat="1" applyFill="1"/>
    <xf numFmtId="0" fontId="30" fillId="24" borderId="4" xfId="0" applyFont="1" applyFill="1" applyBorder="1" applyAlignment="1">
      <alignment horizontal="center" wrapText="1"/>
    </xf>
    <xf numFmtId="1" fontId="30" fillId="24" borderId="4" xfId="0" applyNumberFormat="1" applyFont="1" applyFill="1" applyBorder="1" applyAlignment="1">
      <alignment horizontal="center" vertical="center" wrapText="1"/>
    </xf>
    <xf numFmtId="0" fontId="27" fillId="24" borderId="4" xfId="0" applyFont="1" applyFill="1" applyBorder="1"/>
    <xf numFmtId="1" fontId="30" fillId="24" borderId="4" xfId="0" applyNumberFormat="1" applyFont="1" applyFill="1" applyBorder="1" applyAlignment="1">
      <alignment horizontal="center"/>
    </xf>
    <xf numFmtId="0" fontId="23" fillId="22" borderId="4" xfId="0" applyFont="1" applyFill="1" applyBorder="1" applyAlignment="1">
      <alignment horizontal="center"/>
    </xf>
    <xf numFmtId="1" fontId="0" fillId="22" borderId="4" xfId="0" applyNumberFormat="1" applyFill="1" applyBorder="1"/>
    <xf numFmtId="0" fontId="23" fillId="0" borderId="4" xfId="0" applyFont="1" applyBorder="1" applyAlignment="1">
      <alignment horizontal="center"/>
    </xf>
    <xf numFmtId="1" fontId="0" fillId="0" borderId="4" xfId="0" applyNumberFormat="1" applyBorder="1"/>
    <xf numFmtId="0" fontId="7" fillId="0" borderId="4" xfId="0" applyFont="1" applyBorder="1"/>
    <xf numFmtId="0" fontId="0" fillId="0" borderId="0" xfId="0" applyAlignment="1">
      <alignment horizontal="center"/>
    </xf>
    <xf numFmtId="0" fontId="0" fillId="25" borderId="0" xfId="0" applyFill="1"/>
    <xf numFmtId="49" fontId="0" fillId="25" borderId="0" xfId="0" applyNumberFormat="1" applyFill="1"/>
    <xf numFmtId="21" fontId="0" fillId="0" borderId="0" xfId="0" applyNumberFormat="1"/>
    <xf numFmtId="0" fontId="0" fillId="0" borderId="6" xfId="0" applyBorder="1" applyAlignment="1">
      <alignment wrapText="1"/>
    </xf>
    <xf numFmtId="0" fontId="28" fillId="20" borderId="5" xfId="0" applyFont="1" applyFill="1" applyBorder="1" applyAlignment="1">
      <alignment horizontal="center"/>
    </xf>
    <xf numFmtId="0" fontId="0" fillId="0" borderId="6" xfId="0" applyBorder="1" applyAlignment="1"/>
  </cellXfs>
  <cellStyles count="1">
    <cellStyle name="Normalny" xfId="0" builtinId="0"/>
  </cellStyles>
  <dxfs count="1">
    <dxf>
      <font>
        <color rgb="FF000000"/>
        <name val="Arial"/>
        <charset val="238"/>
      </font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8A303"/>
      <rgbColor rgb="FF000080"/>
      <rgbColor rgb="FF808000"/>
      <rgbColor rgb="FF800080"/>
      <rgbColor rgb="FF1C99E0"/>
      <rgbColor rgb="FFB7B7B7"/>
      <rgbColor rgb="FF8B8B8B"/>
      <rgbColor rgb="FF9999FF"/>
      <rgbColor rgb="FF7E3794"/>
      <rgbColor rgb="FFD9D9D9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2CEE0E"/>
      <rgbColor rgb="FF800080"/>
      <rgbColor rgb="FF800000"/>
      <rgbColor rgb="FF008080"/>
      <rgbColor rgb="FF0000FF"/>
      <rgbColor rgb="FF00CCFF"/>
      <rgbColor rgb="FFB7E1CD"/>
      <rgbColor rgb="FFCCFFCC"/>
      <rgbColor rgb="FFFFFF99"/>
      <rgbColor rgb="FFAADCF7"/>
      <rgbColor rgb="FFFF99CC"/>
      <rgbColor rgb="FFDC85E9"/>
      <rgbColor rgb="FFFFE599"/>
      <rgbColor rgb="FF3366FF"/>
      <rgbColor rgb="FF63BBEE"/>
      <rgbColor rgb="FF89C765"/>
      <rgbColor rgb="FFFFD74C"/>
      <rgbColor rgb="FFFF9900"/>
      <rgbColor rgb="FFFF6600"/>
      <rgbColor rgb="FF4F81BD"/>
      <rgbColor rgb="FFB2B2B2"/>
      <rgbColor rgb="FF003366"/>
      <rgbColor rgb="FF43C330"/>
      <rgbColor rgb="FF003300"/>
      <rgbColor rgb="FF1A1A1A"/>
      <rgbColor rgb="FFC9211E"/>
      <rgbColor rgb="FFC254D2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80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</c:spPr>
          </c:marker>
          <c:dPt>
            <c:idx val="162"/>
            <c:marker>
              <c:symbol val="triangle"/>
              <c:size val="14"/>
            </c:marker>
            <c:bubble3D val="0"/>
            <c:extLst>
              <c:ext xmlns:c16="http://schemas.microsoft.com/office/drawing/2014/chart" uri="{C3380CC4-5D6E-409C-BE32-E72D297353CC}">
                <c16:uniqueId val="{00000000-B2E6-4C15-8783-49E98E913543}"/>
              </c:ext>
            </c:extLst>
          </c:dPt>
          <c:dPt>
            <c:idx val="302"/>
            <c:marker>
              <c:symbol val="triangle"/>
              <c:size val="14"/>
            </c:marker>
            <c:bubble3D val="0"/>
            <c:extLst>
              <c:ext xmlns:c16="http://schemas.microsoft.com/office/drawing/2014/chart" uri="{C3380CC4-5D6E-409C-BE32-E72D297353CC}">
                <c16:uniqueId val="{00000001-B2E6-4C15-8783-49E98E913543}"/>
              </c:ext>
            </c:extLst>
          </c:dPt>
          <c:dPt>
            <c:idx val="338"/>
            <c:marker>
              <c:symbol val="triangle"/>
              <c:size val="14"/>
            </c:marker>
            <c:bubble3D val="0"/>
            <c:extLst>
              <c:ext xmlns:c16="http://schemas.microsoft.com/office/drawing/2014/chart" uri="{C3380CC4-5D6E-409C-BE32-E72D297353CC}">
                <c16:uniqueId val="{00000002-B2E6-4C15-8783-49E98E913543}"/>
              </c:ext>
            </c:extLst>
          </c:dPt>
          <c:dPt>
            <c:idx val="378"/>
            <c:marker>
              <c:symbol val="circle"/>
              <c:size val="14"/>
            </c:marker>
            <c:bubble3D val="0"/>
            <c:extLst>
              <c:ext xmlns:c16="http://schemas.microsoft.com/office/drawing/2014/chart" uri="{C3380CC4-5D6E-409C-BE32-E72D297353CC}">
                <c16:uniqueId val="{00000003-B2E6-4C15-8783-49E98E913543}"/>
              </c:ext>
            </c:extLst>
          </c:dPt>
          <c:dPt>
            <c:idx val="446"/>
            <c:marker>
              <c:symbol val="triangle"/>
              <c:size val="14"/>
            </c:marker>
            <c:bubble3D val="0"/>
            <c:extLst>
              <c:ext xmlns:c16="http://schemas.microsoft.com/office/drawing/2014/chart" uri="{C3380CC4-5D6E-409C-BE32-E72D297353CC}">
                <c16:uniqueId val="{00000004-B2E6-4C15-8783-49E98E913543}"/>
              </c:ext>
            </c:extLst>
          </c:dPt>
          <c:dPt>
            <c:idx val="450"/>
            <c:marker>
              <c:symbol val="triangle"/>
              <c:size val="14"/>
            </c:marker>
            <c:bubble3D val="0"/>
            <c:extLst>
              <c:ext xmlns:c16="http://schemas.microsoft.com/office/drawing/2014/chart" uri="{C3380CC4-5D6E-409C-BE32-E72D297353CC}">
                <c16:uniqueId val="{00000005-B2E6-4C15-8783-49E98E913543}"/>
              </c:ext>
            </c:extLst>
          </c:dPt>
          <c:dPt>
            <c:idx val="454"/>
            <c:marker>
              <c:symbol val="triangle"/>
              <c:size val="14"/>
            </c:marker>
            <c:bubble3D val="0"/>
            <c:extLst>
              <c:ext xmlns:c16="http://schemas.microsoft.com/office/drawing/2014/chart" uri="{C3380CC4-5D6E-409C-BE32-E72D297353CC}">
                <c16:uniqueId val="{00000006-B2E6-4C15-8783-49E98E913543}"/>
              </c:ext>
            </c:extLst>
          </c:dPt>
          <c:dPt>
            <c:idx val="562"/>
            <c:marker>
              <c:symbol val="triangle"/>
              <c:size val="14"/>
            </c:marker>
            <c:bubble3D val="0"/>
            <c:extLst>
              <c:ext xmlns:c16="http://schemas.microsoft.com/office/drawing/2014/chart" uri="{C3380CC4-5D6E-409C-BE32-E72D297353CC}">
                <c16:uniqueId val="{00000007-B2E6-4C15-8783-49E98E913543}"/>
              </c:ext>
            </c:extLst>
          </c:dPt>
          <c:dPt>
            <c:idx val="581"/>
            <c:marker>
              <c:symbol val="x"/>
              <c:size val="14"/>
              <c:spPr>
                <a:solidFill>
                  <a:srgbClr val="4F81BD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E6-4C15-8783-49E98E913543}"/>
              </c:ext>
            </c:extLst>
          </c:dPt>
          <c:dLbls>
            <c:dLbl>
              <c:idx val="162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E6-4C15-8783-49E98E913543}"/>
                </c:ext>
              </c:extLst>
            </c:dLbl>
            <c:dLbl>
              <c:idx val="302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E6-4C15-8783-49E98E913543}"/>
                </c:ext>
              </c:extLst>
            </c:dLbl>
            <c:dLbl>
              <c:idx val="338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E6-4C15-8783-49E98E913543}"/>
                </c:ext>
              </c:extLst>
            </c:dLbl>
            <c:dLbl>
              <c:idx val="378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E6-4C15-8783-49E98E913543}"/>
                </c:ext>
              </c:extLst>
            </c:dLbl>
            <c:dLbl>
              <c:idx val="446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E6-4C15-8783-49E98E913543}"/>
                </c:ext>
              </c:extLst>
            </c:dLbl>
            <c:dLbl>
              <c:idx val="45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E6-4C15-8783-49E98E913543}"/>
                </c:ext>
              </c:extLst>
            </c:dLbl>
            <c:dLbl>
              <c:idx val="454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E6-4C15-8783-49E98E913543}"/>
                </c:ext>
              </c:extLst>
            </c:dLbl>
            <c:dLbl>
              <c:idx val="562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E6-4C15-8783-49E98E913543}"/>
                </c:ext>
              </c:extLst>
            </c:dLbl>
            <c:dLbl>
              <c:idx val="581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E6-4C15-8783-49E98E913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'F1 Sort'!$D$3:$D$602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'F1 Sort'!$C$3:$C$602</c:f>
              <c:numCache>
                <c:formatCode>0</c:formatCode>
                <c:ptCount val="600"/>
                <c:pt idx="0">
                  <c:v>1068.2521367521399</c:v>
                </c:pt>
                <c:pt idx="1">
                  <c:v>695.40962288686603</c:v>
                </c:pt>
                <c:pt idx="2">
                  <c:v>676.34464751958205</c:v>
                </c:pt>
                <c:pt idx="3">
                  <c:v>671.92034139402597</c:v>
                </c:pt>
                <c:pt idx="4">
                  <c:v>663.54378818737302</c:v>
                </c:pt>
                <c:pt idx="5">
                  <c:v>663.05496828752598</c:v>
                </c:pt>
                <c:pt idx="6">
                  <c:v>627.92904290429101</c:v>
                </c:pt>
                <c:pt idx="7">
                  <c:v>620.83796811271804</c:v>
                </c:pt>
                <c:pt idx="8">
                  <c:v>590.558103975535</c:v>
                </c:pt>
                <c:pt idx="9">
                  <c:v>569.54442940911099</c:v>
                </c:pt>
                <c:pt idx="10">
                  <c:v>567.16541978387397</c:v>
                </c:pt>
                <c:pt idx="11">
                  <c:v>546.19775739041802</c:v>
                </c:pt>
                <c:pt idx="12">
                  <c:v>545.27720739219706</c:v>
                </c:pt>
                <c:pt idx="13">
                  <c:v>543.23008849557505</c:v>
                </c:pt>
                <c:pt idx="14">
                  <c:v>530.53613053613105</c:v>
                </c:pt>
                <c:pt idx="15">
                  <c:v>521.09843683988197</c:v>
                </c:pt>
                <c:pt idx="16">
                  <c:v>519.52198036705101</c:v>
                </c:pt>
                <c:pt idx="17">
                  <c:v>508.81431767337801</c:v>
                </c:pt>
                <c:pt idx="18">
                  <c:v>506.43939393939399</c:v>
                </c:pt>
                <c:pt idx="19">
                  <c:v>505.446598251615</c:v>
                </c:pt>
                <c:pt idx="20">
                  <c:v>496.19574119574099</c:v>
                </c:pt>
                <c:pt idx="21">
                  <c:v>491.38747884940801</c:v>
                </c:pt>
                <c:pt idx="22">
                  <c:v>483.82580939352499</c:v>
                </c:pt>
                <c:pt idx="23">
                  <c:v>477.77494692144398</c:v>
                </c:pt>
                <c:pt idx="24">
                  <c:v>476.00340136054399</c:v>
                </c:pt>
                <c:pt idx="25">
                  <c:v>475.83427495291897</c:v>
                </c:pt>
                <c:pt idx="26">
                  <c:v>474.44884488448901</c:v>
                </c:pt>
                <c:pt idx="27">
                  <c:v>472.37455197132601</c:v>
                </c:pt>
                <c:pt idx="28">
                  <c:v>472.35566793088901</c:v>
                </c:pt>
                <c:pt idx="29">
                  <c:v>467.35426008968602</c:v>
                </c:pt>
                <c:pt idx="30">
                  <c:v>466.93077230892402</c:v>
                </c:pt>
                <c:pt idx="31">
                  <c:v>461.11866969009799</c:v>
                </c:pt>
                <c:pt idx="32">
                  <c:v>454.20708237105498</c:v>
                </c:pt>
                <c:pt idx="33">
                  <c:v>453.93085306275799</c:v>
                </c:pt>
                <c:pt idx="34">
                  <c:v>452.72799681401801</c:v>
                </c:pt>
                <c:pt idx="35">
                  <c:v>448.776655443322</c:v>
                </c:pt>
                <c:pt idx="36">
                  <c:v>447.83684016242199</c:v>
                </c:pt>
                <c:pt idx="37">
                  <c:v>446.58848614072502</c:v>
                </c:pt>
                <c:pt idx="38">
                  <c:v>440.72514619882998</c:v>
                </c:pt>
                <c:pt idx="39">
                  <c:v>440.402366863905</c:v>
                </c:pt>
                <c:pt idx="40">
                  <c:v>440.39049235993201</c:v>
                </c:pt>
                <c:pt idx="41">
                  <c:v>439.53147877013203</c:v>
                </c:pt>
                <c:pt idx="42">
                  <c:v>430.89048106448303</c:v>
                </c:pt>
                <c:pt idx="43">
                  <c:v>424.85488126649102</c:v>
                </c:pt>
                <c:pt idx="44">
                  <c:v>422.43727598566301</c:v>
                </c:pt>
                <c:pt idx="45">
                  <c:v>422.21714285714302</c:v>
                </c:pt>
                <c:pt idx="46">
                  <c:v>421.51244890375301</c:v>
                </c:pt>
                <c:pt idx="47">
                  <c:v>415.41884816753901</c:v>
                </c:pt>
                <c:pt idx="48">
                  <c:v>409.66389877421898</c:v>
                </c:pt>
                <c:pt idx="49">
                  <c:v>405.76208178438702</c:v>
                </c:pt>
                <c:pt idx="50">
                  <c:v>400.294985250737</c:v>
                </c:pt>
                <c:pt idx="51">
                  <c:v>399.40884820747499</c:v>
                </c:pt>
                <c:pt idx="52">
                  <c:v>399.327373350362</c:v>
                </c:pt>
                <c:pt idx="53">
                  <c:v>398.060821484992</c:v>
                </c:pt>
                <c:pt idx="54">
                  <c:v>395.31859557867398</c:v>
                </c:pt>
                <c:pt idx="55">
                  <c:v>392.659889877171</c:v>
                </c:pt>
                <c:pt idx="56">
                  <c:v>392.59938837920498</c:v>
                </c:pt>
                <c:pt idx="57">
                  <c:v>392.492492492493</c:v>
                </c:pt>
                <c:pt idx="58">
                  <c:v>390.59623849539798</c:v>
                </c:pt>
                <c:pt idx="59">
                  <c:v>387.31693989070999</c:v>
                </c:pt>
                <c:pt idx="60">
                  <c:v>387.27432848965202</c:v>
                </c:pt>
                <c:pt idx="61">
                  <c:v>383.53089533417398</c:v>
                </c:pt>
                <c:pt idx="62">
                  <c:v>378.72480620155</c:v>
                </c:pt>
                <c:pt idx="63">
                  <c:v>378.17570407734303</c:v>
                </c:pt>
                <c:pt idx="64">
                  <c:v>377.47422680412399</c:v>
                </c:pt>
                <c:pt idx="65">
                  <c:v>372.34142188165202</c:v>
                </c:pt>
                <c:pt idx="66">
                  <c:v>368.32506203473901</c:v>
                </c:pt>
                <c:pt idx="67">
                  <c:v>362.60683760683798</c:v>
                </c:pt>
                <c:pt idx="68">
                  <c:v>362.48044692737398</c:v>
                </c:pt>
                <c:pt idx="69">
                  <c:v>362.30398598335501</c:v>
                </c:pt>
                <c:pt idx="70">
                  <c:v>357.61807679238899</c:v>
                </c:pt>
                <c:pt idx="71">
                  <c:v>357.43102162565299</c:v>
                </c:pt>
                <c:pt idx="72">
                  <c:v>356.27734519836901</c:v>
                </c:pt>
                <c:pt idx="73">
                  <c:v>355.771428571429</c:v>
                </c:pt>
                <c:pt idx="74">
                  <c:v>355.72751322751299</c:v>
                </c:pt>
                <c:pt idx="75">
                  <c:v>354.00587659157702</c:v>
                </c:pt>
                <c:pt idx="76">
                  <c:v>353.61516034985402</c:v>
                </c:pt>
                <c:pt idx="77">
                  <c:v>352.61782347900601</c:v>
                </c:pt>
                <c:pt idx="78">
                  <c:v>351.52432432432403</c:v>
                </c:pt>
                <c:pt idx="79">
                  <c:v>350.938023450586</c:v>
                </c:pt>
                <c:pt idx="80">
                  <c:v>350.887772194305</c:v>
                </c:pt>
                <c:pt idx="81">
                  <c:v>348.66930171278</c:v>
                </c:pt>
                <c:pt idx="82">
                  <c:v>347.271352985639</c:v>
                </c:pt>
                <c:pt idx="83">
                  <c:v>345.96284387281202</c:v>
                </c:pt>
                <c:pt idx="84">
                  <c:v>344.74683544303798</c:v>
                </c:pt>
                <c:pt idx="85">
                  <c:v>343.23406980467502</c:v>
                </c:pt>
                <c:pt idx="86">
                  <c:v>340.18062397372699</c:v>
                </c:pt>
                <c:pt idx="87">
                  <c:v>338.87944983818801</c:v>
                </c:pt>
                <c:pt idx="88">
                  <c:v>337.72040744643499</c:v>
                </c:pt>
                <c:pt idx="89">
                  <c:v>336.18666666666701</c:v>
                </c:pt>
                <c:pt idx="90">
                  <c:v>335.508684863523</c:v>
                </c:pt>
                <c:pt idx="91">
                  <c:v>335.18035636679701</c:v>
                </c:pt>
                <c:pt idx="92">
                  <c:v>334.61915535444899</c:v>
                </c:pt>
                <c:pt idx="93">
                  <c:v>333.886397608371</c:v>
                </c:pt>
                <c:pt idx="94">
                  <c:v>333.810589112603</c:v>
                </c:pt>
                <c:pt idx="95">
                  <c:v>331.24763705103999</c:v>
                </c:pt>
                <c:pt idx="96">
                  <c:v>330.08056394763298</c:v>
                </c:pt>
                <c:pt idx="97">
                  <c:v>324.97672753311798</c:v>
                </c:pt>
                <c:pt idx="98">
                  <c:v>320.84156088387402</c:v>
                </c:pt>
                <c:pt idx="99">
                  <c:v>319.92239037640701</c:v>
                </c:pt>
                <c:pt idx="100">
                  <c:v>318.628762541806</c:v>
                </c:pt>
                <c:pt idx="101">
                  <c:v>318.23394495412799</c:v>
                </c:pt>
                <c:pt idx="102">
                  <c:v>317.69667477696697</c:v>
                </c:pt>
                <c:pt idx="103">
                  <c:v>315.727155727156</c:v>
                </c:pt>
                <c:pt idx="104">
                  <c:v>315.26251526251502</c:v>
                </c:pt>
                <c:pt idx="105">
                  <c:v>314.43877551020398</c:v>
                </c:pt>
                <c:pt idx="106">
                  <c:v>313.211875843455</c:v>
                </c:pt>
                <c:pt idx="107">
                  <c:v>313.18160265528701</c:v>
                </c:pt>
                <c:pt idx="108">
                  <c:v>313.02538071065999</c:v>
                </c:pt>
                <c:pt idx="109">
                  <c:v>312.08279430789099</c:v>
                </c:pt>
                <c:pt idx="110">
                  <c:v>311.089678510998</c:v>
                </c:pt>
                <c:pt idx="111">
                  <c:v>310.47720797720802</c:v>
                </c:pt>
                <c:pt idx="112">
                  <c:v>310.28774289985</c:v>
                </c:pt>
                <c:pt idx="113">
                  <c:v>310.240920532183</c:v>
                </c:pt>
                <c:pt idx="114">
                  <c:v>310.05899705014798</c:v>
                </c:pt>
                <c:pt idx="115">
                  <c:v>310.02257336343098</c:v>
                </c:pt>
                <c:pt idx="116">
                  <c:v>308.50229453483502</c:v>
                </c:pt>
                <c:pt idx="117">
                  <c:v>307.88084464555101</c:v>
                </c:pt>
                <c:pt idx="118">
                  <c:v>307.60256410256397</c:v>
                </c:pt>
                <c:pt idx="119">
                  <c:v>307.57259001161401</c:v>
                </c:pt>
                <c:pt idx="120">
                  <c:v>306.83028553095897</c:v>
                </c:pt>
                <c:pt idx="121">
                  <c:v>306.62433862433898</c:v>
                </c:pt>
                <c:pt idx="122">
                  <c:v>305.82289055973303</c:v>
                </c:pt>
                <c:pt idx="123">
                  <c:v>305.644852659778</c:v>
                </c:pt>
                <c:pt idx="124">
                  <c:v>305.337423312883</c:v>
                </c:pt>
                <c:pt idx="125">
                  <c:v>299.16292974588902</c:v>
                </c:pt>
                <c:pt idx="126">
                  <c:v>297.99342105263202</c:v>
                </c:pt>
                <c:pt idx="127">
                  <c:v>297.53711201079602</c:v>
                </c:pt>
                <c:pt idx="128">
                  <c:v>296.77316293929698</c:v>
                </c:pt>
                <c:pt idx="129">
                  <c:v>296.15463917525801</c:v>
                </c:pt>
                <c:pt idx="130">
                  <c:v>295.87406428885902</c:v>
                </c:pt>
                <c:pt idx="131">
                  <c:v>295.45092838196302</c:v>
                </c:pt>
                <c:pt idx="132">
                  <c:v>294.31151241535002</c:v>
                </c:pt>
                <c:pt idx="133">
                  <c:v>293.91881342700998</c:v>
                </c:pt>
                <c:pt idx="134">
                  <c:v>293.55228388070998</c:v>
                </c:pt>
                <c:pt idx="135">
                  <c:v>292.21575475358901</c:v>
                </c:pt>
                <c:pt idx="136">
                  <c:v>291.975820379965</c:v>
                </c:pt>
                <c:pt idx="137">
                  <c:v>290.87552742615998</c:v>
                </c:pt>
                <c:pt idx="138">
                  <c:v>290.78411745078398</c:v>
                </c:pt>
                <c:pt idx="139">
                  <c:v>290.16597510373401</c:v>
                </c:pt>
                <c:pt idx="140">
                  <c:v>289.663931223134</c:v>
                </c:pt>
                <c:pt idx="141">
                  <c:v>289.63002490217002</c:v>
                </c:pt>
                <c:pt idx="142">
                  <c:v>288.734423676012</c:v>
                </c:pt>
                <c:pt idx="143">
                  <c:v>288.44086021505399</c:v>
                </c:pt>
                <c:pt idx="144">
                  <c:v>287.80932351910297</c:v>
                </c:pt>
                <c:pt idx="145">
                  <c:v>286.62307176391698</c:v>
                </c:pt>
                <c:pt idx="146">
                  <c:v>286.58769332017101</c:v>
                </c:pt>
                <c:pt idx="147">
                  <c:v>286.360587002096</c:v>
                </c:pt>
                <c:pt idx="148">
                  <c:v>286.143277723258</c:v>
                </c:pt>
                <c:pt idx="149">
                  <c:v>282.53852392538499</c:v>
                </c:pt>
                <c:pt idx="150">
                  <c:v>282.517433751743</c:v>
                </c:pt>
                <c:pt idx="151">
                  <c:v>282.36709351959598</c:v>
                </c:pt>
                <c:pt idx="152">
                  <c:v>282.207621550591</c:v>
                </c:pt>
                <c:pt idx="153">
                  <c:v>282.19969969969998</c:v>
                </c:pt>
                <c:pt idx="154">
                  <c:v>279.39236111111097</c:v>
                </c:pt>
                <c:pt idx="155">
                  <c:v>278.55817273376198</c:v>
                </c:pt>
                <c:pt idx="156">
                  <c:v>278.47746650426302</c:v>
                </c:pt>
                <c:pt idx="157">
                  <c:v>276.72263681592</c:v>
                </c:pt>
                <c:pt idx="158">
                  <c:v>276.09609609609601</c:v>
                </c:pt>
                <c:pt idx="159">
                  <c:v>275.24375743162898</c:v>
                </c:pt>
                <c:pt idx="160">
                  <c:v>273.85652001585402</c:v>
                </c:pt>
                <c:pt idx="161">
                  <c:v>273.788194444444</c:v>
                </c:pt>
                <c:pt idx="162">
                  <c:v>272.79100529100498</c:v>
                </c:pt>
                <c:pt idx="163">
                  <c:v>272.57913247362302</c:v>
                </c:pt>
                <c:pt idx="164">
                  <c:v>270.09870918754802</c:v>
                </c:pt>
                <c:pt idx="165">
                  <c:v>267.36736736736702</c:v>
                </c:pt>
                <c:pt idx="166">
                  <c:v>266.71997491376601</c:v>
                </c:pt>
                <c:pt idx="167">
                  <c:v>265.72072072072098</c:v>
                </c:pt>
                <c:pt idx="168">
                  <c:v>265.01872659176001</c:v>
                </c:pt>
                <c:pt idx="169">
                  <c:v>262.87245444801698</c:v>
                </c:pt>
                <c:pt idx="170">
                  <c:v>262.11257309941499</c:v>
                </c:pt>
                <c:pt idx="171">
                  <c:v>261.95301027900098</c:v>
                </c:pt>
                <c:pt idx="172">
                  <c:v>261.49903660886298</c:v>
                </c:pt>
                <c:pt idx="173">
                  <c:v>261.15571776155701</c:v>
                </c:pt>
                <c:pt idx="174">
                  <c:v>260.73852295409199</c:v>
                </c:pt>
                <c:pt idx="175">
                  <c:v>260.33245844269499</c:v>
                </c:pt>
                <c:pt idx="176">
                  <c:v>259.74328118732399</c:v>
                </c:pt>
                <c:pt idx="177">
                  <c:v>259.030883919063</c:v>
                </c:pt>
                <c:pt idx="178">
                  <c:v>258.98170246618901</c:v>
                </c:pt>
                <c:pt idx="179">
                  <c:v>258.576195773081</c:v>
                </c:pt>
                <c:pt idx="180">
                  <c:v>256.430572228892</c:v>
                </c:pt>
                <c:pt idx="181">
                  <c:v>254.97697484945101</c:v>
                </c:pt>
                <c:pt idx="182">
                  <c:v>253.209723939019</c:v>
                </c:pt>
                <c:pt idx="183">
                  <c:v>253.17333333333301</c:v>
                </c:pt>
                <c:pt idx="184">
                  <c:v>251.42064372919</c:v>
                </c:pt>
                <c:pt idx="185">
                  <c:v>251.283185840708</c:v>
                </c:pt>
                <c:pt idx="186">
                  <c:v>250.95179233621701</c:v>
                </c:pt>
                <c:pt idx="187">
                  <c:v>250.76313894888401</c:v>
                </c:pt>
                <c:pt idx="188">
                  <c:v>250.37073816617001</c:v>
                </c:pt>
                <c:pt idx="189">
                  <c:v>249.466403162055</c:v>
                </c:pt>
                <c:pt idx="190">
                  <c:v>249.240956072351</c:v>
                </c:pt>
                <c:pt idx="191">
                  <c:v>248.704645642591</c:v>
                </c:pt>
                <c:pt idx="192">
                  <c:v>247.42494226327901</c:v>
                </c:pt>
                <c:pt idx="193">
                  <c:v>246.969696969697</c:v>
                </c:pt>
                <c:pt idx="194">
                  <c:v>246.808510638298</c:v>
                </c:pt>
                <c:pt idx="195">
                  <c:v>246.52213188798601</c:v>
                </c:pt>
                <c:pt idx="196">
                  <c:v>246.484620213434</c:v>
                </c:pt>
                <c:pt idx="197">
                  <c:v>246.45883293365301</c:v>
                </c:pt>
                <c:pt idx="198">
                  <c:v>246.011275546159</c:v>
                </c:pt>
                <c:pt idx="199">
                  <c:v>245.58208955223901</c:v>
                </c:pt>
                <c:pt idx="200">
                  <c:v>244.61801596351199</c:v>
                </c:pt>
                <c:pt idx="201">
                  <c:v>244.34523809523799</c:v>
                </c:pt>
                <c:pt idx="202">
                  <c:v>241.82784636488299</c:v>
                </c:pt>
                <c:pt idx="203">
                  <c:v>240.88412340105299</c:v>
                </c:pt>
                <c:pt idx="204">
                  <c:v>240.407876230661</c:v>
                </c:pt>
                <c:pt idx="205">
                  <c:v>240.36559139784899</c:v>
                </c:pt>
                <c:pt idx="206">
                  <c:v>240.35545883206399</c:v>
                </c:pt>
                <c:pt idx="207">
                  <c:v>239.83350676378799</c:v>
                </c:pt>
                <c:pt idx="208">
                  <c:v>238.67077766358301</c:v>
                </c:pt>
                <c:pt idx="209">
                  <c:v>238.46761453396499</c:v>
                </c:pt>
                <c:pt idx="210">
                  <c:v>236.623235613464</c:v>
                </c:pt>
                <c:pt idx="211">
                  <c:v>236.399207528479</c:v>
                </c:pt>
                <c:pt idx="212">
                  <c:v>236.151898734177</c:v>
                </c:pt>
                <c:pt idx="213">
                  <c:v>235.51391862955001</c:v>
                </c:pt>
                <c:pt idx="214">
                  <c:v>235.09656652360499</c:v>
                </c:pt>
                <c:pt idx="215">
                  <c:v>234.112072517511</c:v>
                </c:pt>
                <c:pt idx="216">
                  <c:v>233.756425464611</c:v>
                </c:pt>
                <c:pt idx="217">
                  <c:v>233.438383838384</c:v>
                </c:pt>
                <c:pt idx="218">
                  <c:v>232.835112692764</c:v>
                </c:pt>
                <c:pt idx="219">
                  <c:v>231.516558341071</c:v>
                </c:pt>
                <c:pt idx="220">
                  <c:v>231.038095238095</c:v>
                </c:pt>
                <c:pt idx="221">
                  <c:v>231.01178101178101</c:v>
                </c:pt>
                <c:pt idx="222">
                  <c:v>229.18600368324101</c:v>
                </c:pt>
                <c:pt idx="223">
                  <c:v>228.78420398009899</c:v>
                </c:pt>
                <c:pt idx="224">
                  <c:v>228.155303030303</c:v>
                </c:pt>
                <c:pt idx="225">
                  <c:v>228.08057772710001</c:v>
                </c:pt>
                <c:pt idx="226">
                  <c:v>228.07909604519801</c:v>
                </c:pt>
                <c:pt idx="227">
                  <c:v>227.97370456303199</c:v>
                </c:pt>
                <c:pt idx="228">
                  <c:v>227.413793103448</c:v>
                </c:pt>
                <c:pt idx="229">
                  <c:v>226.28964059196599</c:v>
                </c:pt>
                <c:pt idx="230">
                  <c:v>225.78171091445401</c:v>
                </c:pt>
                <c:pt idx="231">
                  <c:v>225.05178907721299</c:v>
                </c:pt>
                <c:pt idx="232">
                  <c:v>224.75208107129899</c:v>
                </c:pt>
                <c:pt idx="233">
                  <c:v>224.69939879759499</c:v>
                </c:pt>
                <c:pt idx="234">
                  <c:v>224.49688626679799</c:v>
                </c:pt>
                <c:pt idx="235">
                  <c:v>224.491017964072</c:v>
                </c:pt>
                <c:pt idx="236">
                  <c:v>224.26564495529999</c:v>
                </c:pt>
                <c:pt idx="237">
                  <c:v>224.22453703703701</c:v>
                </c:pt>
                <c:pt idx="238">
                  <c:v>223.77641445126099</c:v>
                </c:pt>
                <c:pt idx="239">
                  <c:v>220.89124839124801</c:v>
                </c:pt>
                <c:pt idx="240">
                  <c:v>220.76252723311501</c:v>
                </c:pt>
                <c:pt idx="241">
                  <c:v>220.67669172932301</c:v>
                </c:pt>
                <c:pt idx="242">
                  <c:v>219.98577018854499</c:v>
                </c:pt>
                <c:pt idx="243">
                  <c:v>217.95376121463099</c:v>
                </c:pt>
                <c:pt idx="244">
                  <c:v>217.907876230661</c:v>
                </c:pt>
                <c:pt idx="245">
                  <c:v>217.09005376344101</c:v>
                </c:pt>
                <c:pt idx="246">
                  <c:v>217.00773558368499</c:v>
                </c:pt>
                <c:pt idx="247">
                  <c:v>216.628093860495</c:v>
                </c:pt>
                <c:pt idx="248">
                  <c:v>214.56843625857701</c:v>
                </c:pt>
                <c:pt idx="249">
                  <c:v>213.780205230056</c:v>
                </c:pt>
                <c:pt idx="250">
                  <c:v>213.13262495080701</c:v>
                </c:pt>
                <c:pt idx="251">
                  <c:v>212.908163265306</c:v>
                </c:pt>
                <c:pt idx="252">
                  <c:v>212.381473377097</c:v>
                </c:pt>
                <c:pt idx="253">
                  <c:v>212.02408702408701</c:v>
                </c:pt>
                <c:pt idx="254">
                  <c:v>211.811196487377</c:v>
                </c:pt>
                <c:pt idx="255">
                  <c:v>211.52792052072601</c:v>
                </c:pt>
                <c:pt idx="256">
                  <c:v>210.02669717772699</c:v>
                </c:pt>
                <c:pt idx="257">
                  <c:v>209.49019607843101</c:v>
                </c:pt>
                <c:pt idx="258">
                  <c:v>209.17230273752</c:v>
                </c:pt>
                <c:pt idx="259">
                  <c:v>208.462815405047</c:v>
                </c:pt>
                <c:pt idx="260">
                  <c:v>207.430555555556</c:v>
                </c:pt>
                <c:pt idx="261">
                  <c:v>206.937669376694</c:v>
                </c:pt>
                <c:pt idx="262">
                  <c:v>206.92549019607799</c:v>
                </c:pt>
                <c:pt idx="263">
                  <c:v>206.853582554517</c:v>
                </c:pt>
                <c:pt idx="264">
                  <c:v>206.72474991932901</c:v>
                </c:pt>
                <c:pt idx="265">
                  <c:v>206.63522012578599</c:v>
                </c:pt>
                <c:pt idx="266">
                  <c:v>205.058661145618</c:v>
                </c:pt>
                <c:pt idx="267">
                  <c:v>204.838504375497</c:v>
                </c:pt>
                <c:pt idx="268">
                  <c:v>204.35388366422799</c:v>
                </c:pt>
                <c:pt idx="269">
                  <c:v>203.38960609069801</c:v>
                </c:pt>
                <c:pt idx="270">
                  <c:v>203.10588235294099</c:v>
                </c:pt>
                <c:pt idx="271">
                  <c:v>202.45650661099501</c:v>
                </c:pt>
                <c:pt idx="272">
                  <c:v>200.99748833871499</c:v>
                </c:pt>
                <c:pt idx="273">
                  <c:v>200.493259803922</c:v>
                </c:pt>
                <c:pt idx="274">
                  <c:v>200.24597918637701</c:v>
                </c:pt>
                <c:pt idx="275">
                  <c:v>199.96505939902201</c:v>
                </c:pt>
                <c:pt idx="276">
                  <c:v>199.53935437069299</c:v>
                </c:pt>
                <c:pt idx="277">
                  <c:v>199.474058280028</c:v>
                </c:pt>
                <c:pt idx="278">
                  <c:v>198.773797999355</c:v>
                </c:pt>
                <c:pt idx="279">
                  <c:v>198.600154679041</c:v>
                </c:pt>
                <c:pt idx="280">
                  <c:v>198.452500839208</c:v>
                </c:pt>
                <c:pt idx="281">
                  <c:v>197.816979051819</c:v>
                </c:pt>
                <c:pt idx="282">
                  <c:v>197.64971751412401</c:v>
                </c:pt>
                <c:pt idx="283">
                  <c:v>197.444444444444</c:v>
                </c:pt>
                <c:pt idx="284">
                  <c:v>197.16239316239299</c:v>
                </c:pt>
                <c:pt idx="285">
                  <c:v>197.152627789777</c:v>
                </c:pt>
                <c:pt idx="286">
                  <c:v>197.11738984191101</c:v>
                </c:pt>
                <c:pt idx="287">
                  <c:v>196.897182583242</c:v>
                </c:pt>
                <c:pt idx="288">
                  <c:v>195.69579288025901</c:v>
                </c:pt>
                <c:pt idx="289">
                  <c:v>195.307724080958</c:v>
                </c:pt>
                <c:pt idx="290">
                  <c:v>195.13333333333301</c:v>
                </c:pt>
                <c:pt idx="291">
                  <c:v>193.91637897966999</c:v>
                </c:pt>
                <c:pt idx="292">
                  <c:v>193.57937310414599</c:v>
                </c:pt>
                <c:pt idx="293">
                  <c:v>192.55319148936201</c:v>
                </c:pt>
                <c:pt idx="294">
                  <c:v>191.145090044173</c:v>
                </c:pt>
                <c:pt idx="295">
                  <c:v>191.05527638191001</c:v>
                </c:pt>
                <c:pt idx="296">
                  <c:v>190.93189964157699</c:v>
                </c:pt>
                <c:pt idx="297">
                  <c:v>190.19009725906301</c:v>
                </c:pt>
                <c:pt idx="298">
                  <c:v>189.547530095475</c:v>
                </c:pt>
                <c:pt idx="299">
                  <c:v>189.29963660389799</c:v>
                </c:pt>
                <c:pt idx="300">
                  <c:v>188.141474808141</c:v>
                </c:pt>
                <c:pt idx="301">
                  <c:v>187.94707639778099</c:v>
                </c:pt>
                <c:pt idx="302">
                  <c:v>187.50160565189501</c:v>
                </c:pt>
                <c:pt idx="303">
                  <c:v>187.40700218818401</c:v>
                </c:pt>
                <c:pt idx="304">
                  <c:v>186.28571428571399</c:v>
                </c:pt>
                <c:pt idx="305">
                  <c:v>185.87561374795399</c:v>
                </c:pt>
                <c:pt idx="306">
                  <c:v>185.41579315164199</c:v>
                </c:pt>
                <c:pt idx="307">
                  <c:v>185.25262467191601</c:v>
                </c:pt>
                <c:pt idx="308">
                  <c:v>185.09952949692399</c:v>
                </c:pt>
                <c:pt idx="309">
                  <c:v>183.488990129081</c:v>
                </c:pt>
                <c:pt idx="310">
                  <c:v>182.93122886133</c:v>
                </c:pt>
                <c:pt idx="311">
                  <c:v>182.82075772047099</c:v>
                </c:pt>
                <c:pt idx="312">
                  <c:v>182.444444444444</c:v>
                </c:pt>
                <c:pt idx="313">
                  <c:v>182.10832424572899</c:v>
                </c:pt>
                <c:pt idx="314">
                  <c:v>181.78784685634</c:v>
                </c:pt>
                <c:pt idx="315">
                  <c:v>181.146044624746</c:v>
                </c:pt>
                <c:pt idx="316">
                  <c:v>181.046119235096</c:v>
                </c:pt>
                <c:pt idx="317">
                  <c:v>180.09467455621299</c:v>
                </c:pt>
                <c:pt idx="318">
                  <c:v>179.56386292834901</c:v>
                </c:pt>
                <c:pt idx="319">
                  <c:v>179.39257929383601</c:v>
                </c:pt>
                <c:pt idx="320">
                  <c:v>179.31512272367399</c:v>
                </c:pt>
                <c:pt idx="321">
                  <c:v>178.00446998722899</c:v>
                </c:pt>
                <c:pt idx="322">
                  <c:v>177.78571428571399</c:v>
                </c:pt>
                <c:pt idx="323">
                  <c:v>176.55013799448</c:v>
                </c:pt>
                <c:pt idx="324">
                  <c:v>176.450863213811</c:v>
                </c:pt>
                <c:pt idx="325">
                  <c:v>176.30410654828</c:v>
                </c:pt>
                <c:pt idx="326">
                  <c:v>175.525064032199</c:v>
                </c:pt>
                <c:pt idx="327">
                  <c:v>175.04143646408801</c:v>
                </c:pt>
                <c:pt idx="328">
                  <c:v>174.67313915857599</c:v>
                </c:pt>
                <c:pt idx="329">
                  <c:v>174.35374149659901</c:v>
                </c:pt>
                <c:pt idx="330">
                  <c:v>174.07984031936101</c:v>
                </c:pt>
                <c:pt idx="331">
                  <c:v>173.96473964739599</c:v>
                </c:pt>
                <c:pt idx="332">
                  <c:v>173.72998544395901</c:v>
                </c:pt>
                <c:pt idx="333">
                  <c:v>173.47907647907601</c:v>
                </c:pt>
                <c:pt idx="334">
                  <c:v>173.02550571679899</c:v>
                </c:pt>
                <c:pt idx="335">
                  <c:v>172.80585106383</c:v>
                </c:pt>
                <c:pt idx="336">
                  <c:v>171.57263294422799</c:v>
                </c:pt>
                <c:pt idx="337">
                  <c:v>171.50715071507199</c:v>
                </c:pt>
                <c:pt idx="338">
                  <c:v>170.75198843094699</c:v>
                </c:pt>
                <c:pt idx="339">
                  <c:v>170.416666666667</c:v>
                </c:pt>
                <c:pt idx="340">
                  <c:v>170.33986928104599</c:v>
                </c:pt>
                <c:pt idx="341">
                  <c:v>169.557399723375</c:v>
                </c:pt>
                <c:pt idx="342">
                  <c:v>169.30712365591401</c:v>
                </c:pt>
                <c:pt idx="343">
                  <c:v>168.77961700746499</c:v>
                </c:pt>
                <c:pt idx="344">
                  <c:v>168.69778869778901</c:v>
                </c:pt>
                <c:pt idx="345">
                  <c:v>168.169062286105</c:v>
                </c:pt>
                <c:pt idx="346">
                  <c:v>167.311526479751</c:v>
                </c:pt>
                <c:pt idx="347">
                  <c:v>167.23979825768001</c:v>
                </c:pt>
                <c:pt idx="348">
                  <c:v>167.16335540838799</c:v>
                </c:pt>
                <c:pt idx="349">
                  <c:v>165.527638190955</c:v>
                </c:pt>
                <c:pt idx="350">
                  <c:v>165.02314814814801</c:v>
                </c:pt>
                <c:pt idx="351">
                  <c:v>163.98065476190499</c:v>
                </c:pt>
                <c:pt idx="352">
                  <c:v>163.91696043869999</c:v>
                </c:pt>
                <c:pt idx="353">
                  <c:v>162.842881944444</c:v>
                </c:pt>
                <c:pt idx="354">
                  <c:v>162.504002561639</c:v>
                </c:pt>
                <c:pt idx="355">
                  <c:v>160.600255427842</c:v>
                </c:pt>
                <c:pt idx="356">
                  <c:v>159.85875706214699</c:v>
                </c:pt>
                <c:pt idx="357">
                  <c:v>159.60931005818799</c:v>
                </c:pt>
                <c:pt idx="358">
                  <c:v>159.47624392068801</c:v>
                </c:pt>
                <c:pt idx="359">
                  <c:v>159.24378109452701</c:v>
                </c:pt>
                <c:pt idx="360">
                  <c:v>158.95461309523799</c:v>
                </c:pt>
                <c:pt idx="361">
                  <c:v>158.530510585305</c:v>
                </c:pt>
                <c:pt idx="362">
                  <c:v>158.29812206572799</c:v>
                </c:pt>
                <c:pt idx="363">
                  <c:v>157.423638778221</c:v>
                </c:pt>
                <c:pt idx="364">
                  <c:v>157.23369785338201</c:v>
                </c:pt>
                <c:pt idx="365">
                  <c:v>157.20969945355199</c:v>
                </c:pt>
                <c:pt idx="366">
                  <c:v>157.09888670595899</c:v>
                </c:pt>
                <c:pt idx="367">
                  <c:v>157.07255747126399</c:v>
                </c:pt>
                <c:pt idx="368">
                  <c:v>156.20644312952001</c:v>
                </c:pt>
                <c:pt idx="369">
                  <c:v>156.14624505928899</c:v>
                </c:pt>
                <c:pt idx="370">
                  <c:v>155.24557956778</c:v>
                </c:pt>
                <c:pt idx="371">
                  <c:v>155.001829491401</c:v>
                </c:pt>
                <c:pt idx="372">
                  <c:v>154.978180597516</c:v>
                </c:pt>
                <c:pt idx="373">
                  <c:v>154.731182795699</c:v>
                </c:pt>
                <c:pt idx="374">
                  <c:v>154.54062262718301</c:v>
                </c:pt>
                <c:pt idx="375">
                  <c:v>154.47329155476001</c:v>
                </c:pt>
                <c:pt idx="376">
                  <c:v>154.271973466003</c:v>
                </c:pt>
                <c:pt idx="377">
                  <c:v>154.21671433110899</c:v>
                </c:pt>
                <c:pt idx="378">
                  <c:v>153.80324543610499</c:v>
                </c:pt>
                <c:pt idx="379">
                  <c:v>153.58699960364601</c:v>
                </c:pt>
                <c:pt idx="380">
                  <c:v>152.933333333333</c:v>
                </c:pt>
                <c:pt idx="381">
                  <c:v>152.891487979207</c:v>
                </c:pt>
                <c:pt idx="382">
                  <c:v>152.502482621648</c:v>
                </c:pt>
                <c:pt idx="383">
                  <c:v>152.40553306342801</c:v>
                </c:pt>
                <c:pt idx="384">
                  <c:v>151.867873910127</c:v>
                </c:pt>
                <c:pt idx="385">
                  <c:v>151.643745907007</c:v>
                </c:pt>
                <c:pt idx="386">
                  <c:v>150.86206896551701</c:v>
                </c:pt>
                <c:pt idx="387">
                  <c:v>150.62626262626301</c:v>
                </c:pt>
                <c:pt idx="388">
                  <c:v>150.55140519388101</c:v>
                </c:pt>
                <c:pt idx="389">
                  <c:v>150.47525401507701</c:v>
                </c:pt>
                <c:pt idx="390">
                  <c:v>150.11594202898499</c:v>
                </c:pt>
                <c:pt idx="391">
                  <c:v>149.659863945578</c:v>
                </c:pt>
                <c:pt idx="392">
                  <c:v>149.53860640301301</c:v>
                </c:pt>
                <c:pt idx="393">
                  <c:v>149.072164948454</c:v>
                </c:pt>
                <c:pt idx="394">
                  <c:v>148.897903989182</c:v>
                </c:pt>
                <c:pt idx="395">
                  <c:v>148.38578680203</c:v>
                </c:pt>
                <c:pt idx="396">
                  <c:v>148.175158175158</c:v>
                </c:pt>
                <c:pt idx="397">
                  <c:v>148.13358900607199</c:v>
                </c:pt>
                <c:pt idx="398">
                  <c:v>148.07804522246499</c:v>
                </c:pt>
                <c:pt idx="399">
                  <c:v>147.45925215723901</c:v>
                </c:pt>
                <c:pt idx="400">
                  <c:v>147.38188976378001</c:v>
                </c:pt>
                <c:pt idx="401">
                  <c:v>147.175978715317</c:v>
                </c:pt>
                <c:pt idx="402">
                  <c:v>147.07426597582</c:v>
                </c:pt>
                <c:pt idx="403">
                  <c:v>146.96119196119199</c:v>
                </c:pt>
                <c:pt idx="404">
                  <c:v>146.494845360825</c:v>
                </c:pt>
                <c:pt idx="405">
                  <c:v>146.40495867768601</c:v>
                </c:pt>
                <c:pt idx="406">
                  <c:v>146.38690476190499</c:v>
                </c:pt>
                <c:pt idx="407">
                  <c:v>146.103183315038</c:v>
                </c:pt>
                <c:pt idx="408">
                  <c:v>145.84934383202099</c:v>
                </c:pt>
                <c:pt idx="409">
                  <c:v>145.17533252720699</c:v>
                </c:pt>
                <c:pt idx="410">
                  <c:v>144.47359569458499</c:v>
                </c:pt>
                <c:pt idx="411">
                  <c:v>141.91211401425201</c:v>
                </c:pt>
                <c:pt idx="412">
                  <c:v>141.76290864650201</c:v>
                </c:pt>
                <c:pt idx="413">
                  <c:v>141.19047619047601</c:v>
                </c:pt>
                <c:pt idx="414">
                  <c:v>140.83712121212099</c:v>
                </c:pt>
                <c:pt idx="415">
                  <c:v>140.81292517006801</c:v>
                </c:pt>
                <c:pt idx="416">
                  <c:v>140.22427035330301</c:v>
                </c:pt>
                <c:pt idx="417">
                  <c:v>140.12121212121201</c:v>
                </c:pt>
                <c:pt idx="418">
                  <c:v>139.53506698187499</c:v>
                </c:pt>
                <c:pt idx="419">
                  <c:v>139.331683168317</c:v>
                </c:pt>
                <c:pt idx="420">
                  <c:v>138.511966701353</c:v>
                </c:pt>
                <c:pt idx="421">
                  <c:v>137.60327972248501</c:v>
                </c:pt>
                <c:pt idx="422">
                  <c:v>137.44208494208499</c:v>
                </c:pt>
                <c:pt idx="423">
                  <c:v>137.266595669152</c:v>
                </c:pt>
                <c:pt idx="424">
                  <c:v>137.19554627696601</c:v>
                </c:pt>
                <c:pt idx="425">
                  <c:v>135.75696542463899</c:v>
                </c:pt>
                <c:pt idx="426">
                  <c:v>135.530303030303</c:v>
                </c:pt>
                <c:pt idx="427">
                  <c:v>135.27184466019401</c:v>
                </c:pt>
                <c:pt idx="428">
                  <c:v>134.86417385746199</c:v>
                </c:pt>
                <c:pt idx="429">
                  <c:v>134.31969552806899</c:v>
                </c:pt>
                <c:pt idx="430">
                  <c:v>133.18840579710101</c:v>
                </c:pt>
                <c:pt idx="431">
                  <c:v>133.12962962962999</c:v>
                </c:pt>
                <c:pt idx="432">
                  <c:v>132.386747802569</c:v>
                </c:pt>
                <c:pt idx="433">
                  <c:v>132.332997650218</c:v>
                </c:pt>
                <c:pt idx="434">
                  <c:v>132.17438105489799</c:v>
                </c:pt>
                <c:pt idx="435">
                  <c:v>131.63069544364501</c:v>
                </c:pt>
                <c:pt idx="436">
                  <c:v>130.99402092675601</c:v>
                </c:pt>
                <c:pt idx="437">
                  <c:v>129.97614178595799</c:v>
                </c:pt>
                <c:pt idx="438">
                  <c:v>129.66887417218501</c:v>
                </c:pt>
                <c:pt idx="439">
                  <c:v>129.5625</c:v>
                </c:pt>
                <c:pt idx="440">
                  <c:v>129.34596804162001</c:v>
                </c:pt>
                <c:pt idx="441">
                  <c:v>127.99319727891201</c:v>
                </c:pt>
                <c:pt idx="442">
                  <c:v>127.920075223319</c:v>
                </c:pt>
                <c:pt idx="443">
                  <c:v>127.474560592044</c:v>
                </c:pt>
                <c:pt idx="444">
                  <c:v>127.10467706013399</c:v>
                </c:pt>
                <c:pt idx="445">
                  <c:v>126.949093444909</c:v>
                </c:pt>
                <c:pt idx="446">
                  <c:v>126.899548140424</c:v>
                </c:pt>
                <c:pt idx="447">
                  <c:v>126.759930915371</c:v>
                </c:pt>
                <c:pt idx="448">
                  <c:v>126.188235294118</c:v>
                </c:pt>
                <c:pt idx="449">
                  <c:v>125.84371460928701</c:v>
                </c:pt>
                <c:pt idx="450">
                  <c:v>125.497138769671</c:v>
                </c:pt>
                <c:pt idx="451">
                  <c:v>124.56075533661701</c:v>
                </c:pt>
                <c:pt idx="452">
                  <c:v>124.503451676529</c:v>
                </c:pt>
                <c:pt idx="453">
                  <c:v>124.436596030945</c:v>
                </c:pt>
                <c:pt idx="454">
                  <c:v>124.229949003245</c:v>
                </c:pt>
                <c:pt idx="455">
                  <c:v>124.219858156028</c:v>
                </c:pt>
                <c:pt idx="456">
                  <c:v>124.130019120459</c:v>
                </c:pt>
                <c:pt idx="457">
                  <c:v>122.562761506276</c:v>
                </c:pt>
                <c:pt idx="458">
                  <c:v>122.560283687943</c:v>
                </c:pt>
                <c:pt idx="459">
                  <c:v>122.36225895316799</c:v>
                </c:pt>
                <c:pt idx="460">
                  <c:v>122.277511961722</c:v>
                </c:pt>
                <c:pt idx="461">
                  <c:v>122.22104519774</c:v>
                </c:pt>
                <c:pt idx="462">
                  <c:v>122.217543859649</c:v>
                </c:pt>
                <c:pt idx="463">
                  <c:v>121.968810916179</c:v>
                </c:pt>
                <c:pt idx="464">
                  <c:v>121.890286512928</c:v>
                </c:pt>
                <c:pt idx="465">
                  <c:v>121.852654387866</c:v>
                </c:pt>
                <c:pt idx="466">
                  <c:v>121.380583241048</c:v>
                </c:pt>
                <c:pt idx="467">
                  <c:v>121.200951248514</c:v>
                </c:pt>
                <c:pt idx="468">
                  <c:v>120.597677595628</c:v>
                </c:pt>
                <c:pt idx="469">
                  <c:v>120.35036018336601</c:v>
                </c:pt>
                <c:pt idx="470">
                  <c:v>120.316983650317</c:v>
                </c:pt>
                <c:pt idx="471">
                  <c:v>119.196337741607</c:v>
                </c:pt>
                <c:pt idx="472">
                  <c:v>119.142428142428</c:v>
                </c:pt>
                <c:pt idx="473">
                  <c:v>118.66413822166</c:v>
                </c:pt>
                <c:pt idx="474">
                  <c:v>118.586572438163</c:v>
                </c:pt>
                <c:pt idx="475">
                  <c:v>118.574308485701</c:v>
                </c:pt>
                <c:pt idx="476">
                  <c:v>116.48129423660301</c:v>
                </c:pt>
                <c:pt idx="477">
                  <c:v>116.168652612282</c:v>
                </c:pt>
                <c:pt idx="478">
                  <c:v>115.633333333333</c:v>
                </c:pt>
                <c:pt idx="479">
                  <c:v>115.53797468354399</c:v>
                </c:pt>
                <c:pt idx="480">
                  <c:v>113.938005390836</c:v>
                </c:pt>
                <c:pt idx="481">
                  <c:v>113.495624502784</c:v>
                </c:pt>
                <c:pt idx="482">
                  <c:v>113.26410522672199</c:v>
                </c:pt>
                <c:pt idx="483">
                  <c:v>113.104924242424</c:v>
                </c:pt>
                <c:pt idx="484">
                  <c:v>112.79867256637201</c:v>
                </c:pt>
                <c:pt idx="485">
                  <c:v>112.315162907268</c:v>
                </c:pt>
                <c:pt idx="486">
                  <c:v>112.259854573287</c:v>
                </c:pt>
                <c:pt idx="487">
                  <c:v>112.16179926149699</c:v>
                </c:pt>
                <c:pt idx="488">
                  <c:v>112.049689440994</c:v>
                </c:pt>
                <c:pt idx="489">
                  <c:v>111.902806297057</c:v>
                </c:pt>
                <c:pt idx="490">
                  <c:v>111.52922590837299</c:v>
                </c:pt>
                <c:pt idx="491">
                  <c:v>110.73080481036099</c:v>
                </c:pt>
                <c:pt idx="492">
                  <c:v>110.545303408146</c:v>
                </c:pt>
                <c:pt idx="493">
                  <c:v>110.33830845771099</c:v>
                </c:pt>
                <c:pt idx="494">
                  <c:v>109.186128803963</c:v>
                </c:pt>
                <c:pt idx="495">
                  <c:v>108.97385620915</c:v>
                </c:pt>
                <c:pt idx="496">
                  <c:v>108.479746835443</c:v>
                </c:pt>
                <c:pt idx="497">
                  <c:v>108.462540716612</c:v>
                </c:pt>
                <c:pt idx="498">
                  <c:v>107.797685185185</c:v>
                </c:pt>
                <c:pt idx="499">
                  <c:v>106.24710934919101</c:v>
                </c:pt>
                <c:pt idx="500">
                  <c:v>106.22947894361199</c:v>
                </c:pt>
                <c:pt idx="501">
                  <c:v>104.956505847953</c:v>
                </c:pt>
                <c:pt idx="502">
                  <c:v>104.174174174174</c:v>
                </c:pt>
                <c:pt idx="503">
                  <c:v>104.078393262067</c:v>
                </c:pt>
                <c:pt idx="504">
                  <c:v>104.06729758149299</c:v>
                </c:pt>
                <c:pt idx="505">
                  <c:v>103.812231759657</c:v>
                </c:pt>
                <c:pt idx="506">
                  <c:v>101.815213842638</c:v>
                </c:pt>
                <c:pt idx="507">
                  <c:v>101.67507568113</c:v>
                </c:pt>
                <c:pt idx="508">
                  <c:v>101.601481481482</c:v>
                </c:pt>
                <c:pt idx="509">
                  <c:v>101.01469353484499</c:v>
                </c:pt>
                <c:pt idx="510">
                  <c:v>100.882192713653</c:v>
                </c:pt>
                <c:pt idx="511">
                  <c:v>100.747450980392</c:v>
                </c:pt>
                <c:pt idx="512">
                  <c:v>100.239549254816</c:v>
                </c:pt>
                <c:pt idx="513">
                  <c:v>99.634949132256097</c:v>
                </c:pt>
                <c:pt idx="514">
                  <c:v>99.492031872509997</c:v>
                </c:pt>
                <c:pt idx="515">
                  <c:v>99.151219512195198</c:v>
                </c:pt>
                <c:pt idx="516">
                  <c:v>98.6802853437095</c:v>
                </c:pt>
                <c:pt idx="517">
                  <c:v>98.565400843881903</c:v>
                </c:pt>
                <c:pt idx="518">
                  <c:v>97.680662983425407</c:v>
                </c:pt>
                <c:pt idx="519">
                  <c:v>97.433671552048096</c:v>
                </c:pt>
                <c:pt idx="520">
                  <c:v>97.316258351893097</c:v>
                </c:pt>
                <c:pt idx="521">
                  <c:v>97.190143190143203</c:v>
                </c:pt>
                <c:pt idx="522">
                  <c:v>96.979368149580907</c:v>
                </c:pt>
                <c:pt idx="523">
                  <c:v>96.920515574650906</c:v>
                </c:pt>
                <c:pt idx="524">
                  <c:v>96.1150234741784</c:v>
                </c:pt>
                <c:pt idx="525">
                  <c:v>95.300396462336096</c:v>
                </c:pt>
                <c:pt idx="526">
                  <c:v>94.712389380530993</c:v>
                </c:pt>
                <c:pt idx="527">
                  <c:v>94.651965811965795</c:v>
                </c:pt>
                <c:pt idx="528">
                  <c:v>93.979954736501796</c:v>
                </c:pt>
                <c:pt idx="529">
                  <c:v>93.862079798931802</c:v>
                </c:pt>
                <c:pt idx="530">
                  <c:v>93.087207535703399</c:v>
                </c:pt>
                <c:pt idx="531">
                  <c:v>93.039106145251395</c:v>
                </c:pt>
                <c:pt idx="532">
                  <c:v>92.970958373668907</c:v>
                </c:pt>
                <c:pt idx="533">
                  <c:v>92.747623729924598</c:v>
                </c:pt>
                <c:pt idx="534">
                  <c:v>92.732532751091696</c:v>
                </c:pt>
                <c:pt idx="535">
                  <c:v>92.234594594594597</c:v>
                </c:pt>
                <c:pt idx="536">
                  <c:v>91.696999347684297</c:v>
                </c:pt>
                <c:pt idx="537">
                  <c:v>91.482850482850495</c:v>
                </c:pt>
                <c:pt idx="538">
                  <c:v>89.800748362956</c:v>
                </c:pt>
                <c:pt idx="539">
                  <c:v>89.187978142076503</c:v>
                </c:pt>
                <c:pt idx="540">
                  <c:v>88.854718981972397</c:v>
                </c:pt>
                <c:pt idx="541">
                  <c:v>88.704506802721099</c:v>
                </c:pt>
                <c:pt idx="542">
                  <c:v>88.216330858960802</c:v>
                </c:pt>
                <c:pt idx="543">
                  <c:v>87.838272960117095</c:v>
                </c:pt>
                <c:pt idx="544">
                  <c:v>87.666308628714603</c:v>
                </c:pt>
                <c:pt idx="545">
                  <c:v>86.971603743143007</c:v>
                </c:pt>
                <c:pt idx="546">
                  <c:v>86.341388569236699</c:v>
                </c:pt>
                <c:pt idx="547">
                  <c:v>85.983164983164997</c:v>
                </c:pt>
                <c:pt idx="548">
                  <c:v>85.9073891625616</c:v>
                </c:pt>
                <c:pt idx="549">
                  <c:v>85.664866810655099</c:v>
                </c:pt>
                <c:pt idx="550">
                  <c:v>85.026246719160099</c:v>
                </c:pt>
                <c:pt idx="551">
                  <c:v>84.572402727637396</c:v>
                </c:pt>
                <c:pt idx="552">
                  <c:v>83.445932028836296</c:v>
                </c:pt>
                <c:pt idx="553">
                  <c:v>83.165871121718396</c:v>
                </c:pt>
                <c:pt idx="554">
                  <c:v>82.732130928523702</c:v>
                </c:pt>
                <c:pt idx="555">
                  <c:v>81.631921824104197</c:v>
                </c:pt>
                <c:pt idx="556">
                  <c:v>81.201641684511102</c:v>
                </c:pt>
                <c:pt idx="557">
                  <c:v>80.999625046869099</c:v>
                </c:pt>
                <c:pt idx="558">
                  <c:v>80.768623024830703</c:v>
                </c:pt>
                <c:pt idx="559">
                  <c:v>80.656472986748199</c:v>
                </c:pt>
                <c:pt idx="560">
                  <c:v>79.367839195979897</c:v>
                </c:pt>
                <c:pt idx="561">
                  <c:v>79.265081006549494</c:v>
                </c:pt>
                <c:pt idx="562">
                  <c:v>78.043807641633705</c:v>
                </c:pt>
                <c:pt idx="563">
                  <c:v>75.542263122017701</c:v>
                </c:pt>
                <c:pt idx="564">
                  <c:v>73.605734767025098</c:v>
                </c:pt>
                <c:pt idx="565">
                  <c:v>73.528906508093797</c:v>
                </c:pt>
                <c:pt idx="566">
                  <c:v>73.504221546774701</c:v>
                </c:pt>
                <c:pt idx="567">
                  <c:v>73.247005369681901</c:v>
                </c:pt>
                <c:pt idx="568">
                  <c:v>73.1997533908755</c:v>
                </c:pt>
                <c:pt idx="569">
                  <c:v>73.0865040650407</c:v>
                </c:pt>
                <c:pt idx="570">
                  <c:v>72.3871527777778</c:v>
                </c:pt>
                <c:pt idx="571">
                  <c:v>72.084541062801904</c:v>
                </c:pt>
                <c:pt idx="572">
                  <c:v>70.911387163561102</c:v>
                </c:pt>
                <c:pt idx="573">
                  <c:v>70.141025641025607</c:v>
                </c:pt>
                <c:pt idx="574">
                  <c:v>68.890941072999098</c:v>
                </c:pt>
                <c:pt idx="575">
                  <c:v>68.483000350508206</c:v>
                </c:pt>
                <c:pt idx="576">
                  <c:v>66.824018629407902</c:v>
                </c:pt>
                <c:pt idx="577">
                  <c:v>65.394091977173503</c:v>
                </c:pt>
                <c:pt idx="578">
                  <c:v>65.242330230954806</c:v>
                </c:pt>
                <c:pt idx="579">
                  <c:v>62.233102538740503</c:v>
                </c:pt>
                <c:pt idx="580">
                  <c:v>60.351960784313697</c:v>
                </c:pt>
                <c:pt idx="581">
                  <c:v>60.082419408441297</c:v>
                </c:pt>
                <c:pt idx="582">
                  <c:v>59.4782290523234</c:v>
                </c:pt>
                <c:pt idx="583">
                  <c:v>50.546710287168303</c:v>
                </c:pt>
                <c:pt idx="584">
                  <c:v>50.025511916750602</c:v>
                </c:pt>
                <c:pt idx="585">
                  <c:v>49.394516883985297</c:v>
                </c:pt>
                <c:pt idx="586">
                  <c:v>48.159482758620697</c:v>
                </c:pt>
                <c:pt idx="587">
                  <c:v>47.806209150326801</c:v>
                </c:pt>
                <c:pt idx="588">
                  <c:v>47.322128851540597</c:v>
                </c:pt>
                <c:pt idx="589">
                  <c:v>47.299204771371798</c:v>
                </c:pt>
                <c:pt idx="590">
                  <c:v>47.216494845360799</c:v>
                </c:pt>
                <c:pt idx="591">
                  <c:v>47.182773109243698</c:v>
                </c:pt>
                <c:pt idx="592">
                  <c:v>46.379619260918297</c:v>
                </c:pt>
                <c:pt idx="593">
                  <c:v>43.110465116279101</c:v>
                </c:pt>
                <c:pt idx="594">
                  <c:v>37.305277221108902</c:v>
                </c:pt>
                <c:pt idx="595">
                  <c:v>33.731914893617002</c:v>
                </c:pt>
                <c:pt idx="596">
                  <c:v>30.435592185592199</c:v>
                </c:pt>
                <c:pt idx="597">
                  <c:v>26.195761856710401</c:v>
                </c:pt>
                <c:pt idx="598">
                  <c:v>21.883977900552502</c:v>
                </c:pt>
                <c:pt idx="599">
                  <c:v>19.835958005249299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2E6-4C15-8783-49E98E91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1589"/>
        <c:axId val="91539102"/>
      </c:scatterChart>
      <c:valAx>
        <c:axId val="15921589"/>
        <c:scaling>
          <c:orientation val="minMax"/>
        </c:scaling>
        <c:delete val="0"/>
        <c:axPos val="b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pl-PL" sz="1000" b="0" strike="noStrike" spc="-1">
                    <a:solidFill>
                      <a:srgbClr val="000000"/>
                    </a:solidFill>
                    <a:latin typeface="Arial"/>
                    <a:ea typeface="Arial"/>
                  </a:rPr>
                  <a:t>Liczba porządkowa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en-US"/>
          </a:p>
        </c:txPr>
        <c:crossAx val="91539102"/>
        <c:crosses val="autoZero"/>
        <c:crossBetween val="midCat"/>
      </c:valAx>
      <c:valAx>
        <c:axId val="91539102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pl-PL" sz="1000" b="0" strike="noStrike" spc="-1">
                    <a:solidFill>
                      <a:srgbClr val="000000"/>
                    </a:solidFill>
                    <a:latin typeface="Arial"/>
                    <a:ea typeface="Arial"/>
                  </a:rPr>
                  <a:t>X 10^-8 [m^3/kg]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en-US"/>
          </a:p>
        </c:txPr>
        <c:crossAx val="15921589"/>
        <c:crosses val="autoZero"/>
        <c:crossBetween val="midCat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1A1A1A"/>
              </a:solidFill>
              <a:latin typeface="Arial"/>
              <a:ea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495720</xdr:colOff>
      <xdr:row>4</xdr:row>
      <xdr:rowOff>95400</xdr:rowOff>
    </xdr:from>
    <xdr:to>
      <xdr:col>19</xdr:col>
      <xdr:colOff>104760</xdr:colOff>
      <xdr:row>21</xdr:row>
      <xdr:rowOff>25920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335"/>
  <sheetViews>
    <sheetView tabSelected="1" zoomScaleNormal="100" workbookViewId="0">
      <pane xSplit="1" ySplit="8" topLeftCell="CI101" activePane="bottomRight" state="frozen"/>
      <selection pane="bottomRight" activeCell="CI90" sqref="CI90"/>
      <selection pane="bottomLeft" activeCell="A101" sqref="A101"/>
      <selection pane="topRight" activeCell="CI1" sqref="CI1"/>
    </sheetView>
  </sheetViews>
  <sheetFormatPr defaultColWidth="12.7109375" defaultRowHeight="12.75"/>
  <cols>
    <col min="2" max="2" width="18.85546875" customWidth="1"/>
    <col min="3" max="3" width="16.42578125" customWidth="1"/>
    <col min="4" max="4" width="13.5703125" customWidth="1"/>
    <col min="13" max="13" width="10.5703125" customWidth="1"/>
    <col min="14" max="18" width="10.85546875" customWidth="1"/>
    <col min="26" max="27" width="12.42578125" customWidth="1"/>
    <col min="28" max="28" width="13.85546875" customWidth="1"/>
    <col min="29" max="29" width="13.28515625" customWidth="1"/>
    <col min="30" max="30" width="14.42578125" customWidth="1"/>
    <col min="31" max="31" width="13" customWidth="1"/>
    <col min="37" max="49" width="12.42578125" customWidth="1"/>
    <col min="50" max="51" width="13.5703125" customWidth="1"/>
    <col min="52" max="52" width="16.5703125" customWidth="1"/>
    <col min="94" max="94" width="12.42578125" customWidth="1"/>
    <col min="118" max="178" width="10.5703125" customWidth="1"/>
  </cols>
  <sheetData>
    <row r="1" spans="1:117" ht="36" customHeight="1">
      <c r="A1" s="3" t="s">
        <v>0</v>
      </c>
      <c r="B1" s="4"/>
      <c r="C1" s="4"/>
      <c r="D1" s="5" t="s">
        <v>1</v>
      </c>
      <c r="E1" s="6"/>
      <c r="F1" s="7" t="s">
        <v>2</v>
      </c>
      <c r="G1" s="7"/>
      <c r="H1" s="7"/>
      <c r="I1" s="7"/>
      <c r="J1" s="7"/>
      <c r="K1" s="8"/>
      <c r="L1" s="8"/>
      <c r="M1" s="9"/>
      <c r="N1" s="9"/>
      <c r="O1" s="9"/>
      <c r="P1" s="9"/>
      <c r="Q1" s="9"/>
      <c r="R1" s="9"/>
      <c r="S1" s="10"/>
      <c r="T1" s="10"/>
      <c r="U1" s="10"/>
      <c r="V1" s="10"/>
      <c r="W1" s="10"/>
      <c r="X1" s="10"/>
      <c r="Y1" s="11"/>
      <c r="Z1" s="11"/>
      <c r="AA1" s="11"/>
      <c r="AB1" s="12" t="s">
        <v>3</v>
      </c>
      <c r="AC1" s="13" t="s">
        <v>4</v>
      </c>
      <c r="AD1" s="14" t="s">
        <v>5</v>
      </c>
      <c r="AX1" s="13"/>
      <c r="AY1" s="13"/>
      <c r="AZ1" s="15"/>
      <c r="BA1" s="8"/>
      <c r="BB1" s="16" t="s">
        <v>6</v>
      </c>
      <c r="BC1" s="16"/>
      <c r="BD1" s="16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18" customHeight="1">
      <c r="A2" s="3"/>
      <c r="B2" s="4"/>
      <c r="C2" s="4"/>
      <c r="D2" s="18"/>
      <c r="E2" s="19"/>
      <c r="F2" s="8"/>
      <c r="G2" s="8"/>
      <c r="H2" s="8"/>
      <c r="I2" s="8"/>
      <c r="J2" s="8"/>
      <c r="K2" s="8"/>
      <c r="L2" s="8" t="s">
        <v>7</v>
      </c>
      <c r="M2" s="9"/>
      <c r="N2" s="9"/>
      <c r="O2" s="9"/>
      <c r="P2" s="9"/>
      <c r="Q2" s="9"/>
      <c r="R2" s="9"/>
      <c r="S2" s="10"/>
      <c r="T2" s="10"/>
      <c r="U2" s="10"/>
      <c r="V2" s="10"/>
      <c r="W2" s="10"/>
      <c r="X2" s="10"/>
      <c r="Y2" s="11"/>
      <c r="Z2" s="11"/>
      <c r="AA2" s="11"/>
      <c r="AB2" s="14" t="s">
        <v>8</v>
      </c>
      <c r="AC2" s="20" t="s">
        <v>9</v>
      </c>
      <c r="AD2" s="21"/>
      <c r="AE2" s="22" t="s">
        <v>10</v>
      </c>
      <c r="AX2" s="21"/>
      <c r="AY2" s="21"/>
      <c r="AZ2" s="23" t="s">
        <v>11</v>
      </c>
      <c r="BA2" s="8"/>
      <c r="BB2" s="16" t="s">
        <v>12</v>
      </c>
      <c r="BC2" s="24">
        <v>1.2559999999999999E-6</v>
      </c>
      <c r="BD2" s="17" t="s">
        <v>13</v>
      </c>
      <c r="BE2" s="25" t="s">
        <v>14</v>
      </c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</row>
    <row r="3" spans="1:117" ht="16.5" customHeight="1">
      <c r="A3" s="26"/>
      <c r="B3" s="27"/>
      <c r="C3" s="27"/>
      <c r="D3" s="18"/>
      <c r="E3" s="19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10"/>
      <c r="T3" s="10"/>
      <c r="U3" s="10"/>
      <c r="V3" s="10"/>
      <c r="W3" s="10"/>
      <c r="X3" s="10"/>
      <c r="Y3" s="11"/>
      <c r="Z3" s="11"/>
      <c r="AA3" s="11"/>
      <c r="AB3" s="13" t="s">
        <v>15</v>
      </c>
      <c r="AC3" s="23"/>
      <c r="AD3" s="28"/>
      <c r="AX3" s="28"/>
      <c r="AY3" s="28"/>
      <c r="AZ3" s="15"/>
      <c r="BA3" s="8"/>
      <c r="BB3" s="16" t="s">
        <v>16</v>
      </c>
      <c r="BC3" s="24">
        <v>1E-4</v>
      </c>
      <c r="BD3" s="17" t="s">
        <v>17</v>
      </c>
      <c r="BX3" s="29" t="s">
        <v>18</v>
      </c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</row>
    <row r="4" spans="1:117" ht="30.75" customHeight="1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30">
        <v>15</v>
      </c>
      <c r="P4" s="30">
        <v>16</v>
      </c>
      <c r="Q4" s="30">
        <v>17</v>
      </c>
      <c r="R4" s="30">
        <v>18</v>
      </c>
      <c r="S4" s="30">
        <v>19</v>
      </c>
      <c r="T4" s="30">
        <v>20</v>
      </c>
      <c r="U4" s="30">
        <v>21</v>
      </c>
      <c r="V4" s="30">
        <v>22</v>
      </c>
      <c r="W4" s="31">
        <v>23</v>
      </c>
      <c r="X4" s="31">
        <v>24</v>
      </c>
      <c r="Y4" s="32" t="s">
        <v>19</v>
      </c>
      <c r="Z4" s="31">
        <v>26</v>
      </c>
      <c r="AA4" s="31">
        <v>27</v>
      </c>
      <c r="AB4" s="31">
        <v>28</v>
      </c>
      <c r="AC4" s="31">
        <v>29</v>
      </c>
      <c r="AD4" s="31">
        <v>30</v>
      </c>
      <c r="AE4" s="31">
        <v>31</v>
      </c>
      <c r="AF4" s="31">
        <v>32</v>
      </c>
      <c r="AG4" s="31">
        <v>33</v>
      </c>
      <c r="AH4" s="31">
        <v>34</v>
      </c>
      <c r="AI4" s="31">
        <v>35</v>
      </c>
      <c r="AJ4" s="31">
        <v>36</v>
      </c>
      <c r="AK4" s="31">
        <v>37</v>
      </c>
      <c r="AL4" s="31">
        <v>38</v>
      </c>
      <c r="AM4" s="31">
        <v>39</v>
      </c>
      <c r="AN4" s="31">
        <v>40</v>
      </c>
      <c r="AO4" s="31">
        <v>41</v>
      </c>
      <c r="AP4" s="31">
        <v>42</v>
      </c>
      <c r="AQ4" s="31">
        <v>43</v>
      </c>
      <c r="AR4" s="31">
        <v>44</v>
      </c>
      <c r="AS4" s="31">
        <v>45</v>
      </c>
      <c r="AT4" s="31">
        <v>46</v>
      </c>
      <c r="AU4" s="31">
        <v>47</v>
      </c>
      <c r="AV4" s="31">
        <v>48</v>
      </c>
      <c r="AW4" s="31">
        <v>49</v>
      </c>
      <c r="AX4" s="31">
        <v>50</v>
      </c>
      <c r="AY4" s="31">
        <v>51</v>
      </c>
      <c r="AZ4" s="30">
        <v>52</v>
      </c>
      <c r="BA4" s="30">
        <v>53</v>
      </c>
      <c r="BB4" s="16" t="s">
        <v>16</v>
      </c>
      <c r="BC4" s="24">
        <f>BC3/BC2</f>
        <v>79.617834394904463</v>
      </c>
      <c r="BD4" s="17" t="s">
        <v>20</v>
      </c>
      <c r="BE4" s="30">
        <v>57</v>
      </c>
      <c r="BF4" s="30">
        <v>58</v>
      </c>
      <c r="BG4" s="30">
        <v>59</v>
      </c>
      <c r="BH4" s="30">
        <v>60</v>
      </c>
      <c r="BI4" s="30">
        <v>61</v>
      </c>
      <c r="BJ4" s="30">
        <v>62</v>
      </c>
      <c r="BK4" s="30">
        <v>63</v>
      </c>
      <c r="BL4" s="30">
        <v>64</v>
      </c>
      <c r="BM4" s="30">
        <v>65</v>
      </c>
      <c r="BN4" s="30"/>
      <c r="BO4" s="30"/>
      <c r="BP4" s="30"/>
      <c r="BQ4" s="30"/>
      <c r="BR4" s="30"/>
      <c r="BS4" s="30"/>
      <c r="BT4" s="30"/>
      <c r="BU4" s="30"/>
      <c r="BV4" s="30">
        <v>66</v>
      </c>
      <c r="BW4" s="30">
        <v>67</v>
      </c>
      <c r="BX4" s="30">
        <v>68</v>
      </c>
      <c r="BY4" s="30">
        <v>69</v>
      </c>
      <c r="BZ4" s="30">
        <v>70</v>
      </c>
      <c r="CA4" s="30">
        <v>71</v>
      </c>
      <c r="CB4" s="30">
        <v>72</v>
      </c>
      <c r="CC4" s="30">
        <v>73</v>
      </c>
      <c r="CD4" s="30">
        <v>74</v>
      </c>
      <c r="CE4" s="30">
        <v>75</v>
      </c>
      <c r="CF4" s="30">
        <v>76</v>
      </c>
      <c r="CG4" s="30">
        <v>77</v>
      </c>
      <c r="CH4" s="30">
        <v>78</v>
      </c>
      <c r="CI4" s="30">
        <v>79</v>
      </c>
      <c r="CJ4" s="30">
        <v>80</v>
      </c>
      <c r="CK4" s="30">
        <v>81</v>
      </c>
      <c r="CL4" s="30">
        <v>82</v>
      </c>
      <c r="CM4" s="30">
        <v>83</v>
      </c>
      <c r="CN4" s="30">
        <v>84</v>
      </c>
      <c r="CO4" s="30">
        <v>85</v>
      </c>
      <c r="CP4" s="30">
        <v>86</v>
      </c>
      <c r="CQ4" s="30">
        <v>87</v>
      </c>
      <c r="CR4" s="30">
        <v>88</v>
      </c>
      <c r="CS4" s="30">
        <v>89</v>
      </c>
      <c r="CT4" s="30">
        <v>90</v>
      </c>
      <c r="CU4" s="30">
        <v>91</v>
      </c>
      <c r="CV4" s="30">
        <v>92</v>
      </c>
      <c r="CW4" s="30">
        <v>93</v>
      </c>
      <c r="CX4" s="30">
        <v>94</v>
      </c>
      <c r="CY4" s="30">
        <v>95</v>
      </c>
      <c r="CZ4" s="30">
        <v>96</v>
      </c>
      <c r="DA4" s="30">
        <v>97</v>
      </c>
      <c r="DB4" s="30">
        <v>98</v>
      </c>
      <c r="DC4" s="30">
        <v>99</v>
      </c>
      <c r="DD4" s="30">
        <v>100</v>
      </c>
      <c r="DE4" s="30">
        <v>101</v>
      </c>
      <c r="DF4" s="3"/>
      <c r="DG4" s="3"/>
      <c r="DH4" s="3"/>
      <c r="DI4" s="3"/>
      <c r="DJ4" s="3"/>
      <c r="DK4" s="3"/>
      <c r="DL4" s="3"/>
      <c r="DM4" s="3"/>
    </row>
    <row r="5" spans="1:117" ht="16.5" customHeight="1">
      <c r="A5" s="26" t="s">
        <v>21</v>
      </c>
      <c r="B5" s="27"/>
      <c r="C5" s="27"/>
      <c r="D5" s="18"/>
      <c r="E5" s="19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10"/>
      <c r="T5" s="10"/>
      <c r="U5" s="10"/>
      <c r="V5" s="10"/>
      <c r="W5" s="33"/>
      <c r="X5" s="33"/>
      <c r="Y5" s="33"/>
      <c r="Z5" s="33"/>
      <c r="AA5" s="33"/>
      <c r="AB5" s="33"/>
      <c r="AC5" s="33"/>
      <c r="AD5" s="33"/>
      <c r="AE5" s="34"/>
      <c r="AF5" s="34"/>
      <c r="AG5" s="34"/>
      <c r="AH5" s="34"/>
      <c r="AI5" s="34"/>
      <c r="AJ5" s="34"/>
      <c r="AK5" s="35" t="s">
        <v>22</v>
      </c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6"/>
      <c r="BA5" s="8"/>
      <c r="BB5" s="15" t="s">
        <v>23</v>
      </c>
      <c r="BC5" s="15">
        <v>4.4999999999999999E-4</v>
      </c>
      <c r="BD5" s="10" t="s">
        <v>24</v>
      </c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</row>
    <row r="6" spans="1:117" ht="88.5" customHeight="1">
      <c r="A6" s="37" t="s">
        <v>25</v>
      </c>
      <c r="B6" s="38" t="s">
        <v>26</v>
      </c>
      <c r="C6" s="38" t="s">
        <v>27</v>
      </c>
      <c r="D6" s="39" t="s">
        <v>28</v>
      </c>
      <c r="E6" s="40" t="s">
        <v>29</v>
      </c>
      <c r="F6" s="40" t="s">
        <v>30</v>
      </c>
      <c r="G6" s="40" t="s">
        <v>31</v>
      </c>
      <c r="H6" s="40" t="s">
        <v>32</v>
      </c>
      <c r="I6" s="40" t="s">
        <v>33</v>
      </c>
      <c r="J6" s="40" t="s">
        <v>34</v>
      </c>
      <c r="K6" s="40" t="s">
        <v>35</v>
      </c>
      <c r="L6" s="40" t="s">
        <v>36</v>
      </c>
      <c r="M6" s="41" t="s">
        <v>37</v>
      </c>
      <c r="N6" s="41" t="s">
        <v>38</v>
      </c>
      <c r="O6" s="41" t="s">
        <v>39</v>
      </c>
      <c r="P6" s="41" t="s">
        <v>40</v>
      </c>
      <c r="Q6" s="41" t="s">
        <v>41</v>
      </c>
      <c r="R6" s="41" t="s">
        <v>42</v>
      </c>
      <c r="S6" s="42" t="s">
        <v>43</v>
      </c>
      <c r="T6" s="42" t="s">
        <v>44</v>
      </c>
      <c r="U6" s="42" t="s">
        <v>45</v>
      </c>
      <c r="V6" s="42" t="s">
        <v>46</v>
      </c>
      <c r="W6" s="42" t="s">
        <v>47</v>
      </c>
      <c r="X6" s="42" t="s">
        <v>48</v>
      </c>
      <c r="Y6" s="43" t="s">
        <v>49</v>
      </c>
      <c r="Z6" s="43" t="s">
        <v>50</v>
      </c>
      <c r="AA6" s="43" t="s">
        <v>51</v>
      </c>
      <c r="AB6" s="43" t="s">
        <v>52</v>
      </c>
      <c r="AC6" s="43" t="s">
        <v>53</v>
      </c>
      <c r="AD6" s="43" t="s">
        <v>54</v>
      </c>
      <c r="AE6" s="44" t="s">
        <v>55</v>
      </c>
      <c r="AF6" s="44" t="s">
        <v>56</v>
      </c>
      <c r="AG6" s="44" t="s">
        <v>57</v>
      </c>
      <c r="AH6" s="44" t="s">
        <v>58</v>
      </c>
      <c r="AI6" s="44" t="s">
        <v>59</v>
      </c>
      <c r="AJ6" s="44" t="s">
        <v>60</v>
      </c>
      <c r="AK6" s="45" t="s">
        <v>61</v>
      </c>
      <c r="AL6" s="44" t="s">
        <v>62</v>
      </c>
      <c r="AM6" s="44" t="s">
        <v>63</v>
      </c>
      <c r="AN6" s="44" t="s">
        <v>64</v>
      </c>
      <c r="AO6" s="44" t="s">
        <v>65</v>
      </c>
      <c r="AP6" s="44" t="s">
        <v>66</v>
      </c>
      <c r="AQ6" s="46" t="s">
        <v>67</v>
      </c>
      <c r="AR6" s="45" t="s">
        <v>61</v>
      </c>
      <c r="AS6" s="44" t="s">
        <v>62</v>
      </c>
      <c r="AT6" s="44" t="s">
        <v>63</v>
      </c>
      <c r="AU6" s="44" t="s">
        <v>64</v>
      </c>
      <c r="AV6" s="44" t="s">
        <v>65</v>
      </c>
      <c r="AW6" s="44" t="s">
        <v>66</v>
      </c>
      <c r="AX6" s="43" t="s">
        <v>68</v>
      </c>
      <c r="AY6" s="44" t="s">
        <v>69</v>
      </c>
      <c r="AZ6" s="44" t="s">
        <v>70</v>
      </c>
      <c r="BA6" s="47" t="s">
        <v>71</v>
      </c>
      <c r="BB6" s="43" t="s">
        <v>72</v>
      </c>
      <c r="BC6" s="43" t="s">
        <v>72</v>
      </c>
      <c r="BD6" s="45" t="s">
        <v>73</v>
      </c>
      <c r="BE6" s="45" t="s">
        <v>74</v>
      </c>
      <c r="BF6" s="43" t="s">
        <v>75</v>
      </c>
      <c r="BG6" s="43" t="s">
        <v>75</v>
      </c>
      <c r="BH6" s="45" t="s">
        <v>76</v>
      </c>
      <c r="BI6" s="45" t="s">
        <v>77</v>
      </c>
      <c r="BJ6" s="43" t="s">
        <v>78</v>
      </c>
      <c r="BK6" s="43" t="s">
        <v>78</v>
      </c>
      <c r="BL6" s="45" t="s">
        <v>79</v>
      </c>
      <c r="BM6" s="45" t="s">
        <v>80</v>
      </c>
      <c r="BN6" s="43" t="s">
        <v>81</v>
      </c>
      <c r="BO6" s="43" t="s">
        <v>81</v>
      </c>
      <c r="BP6" s="45" t="s">
        <v>82</v>
      </c>
      <c r="BQ6" s="45" t="s">
        <v>83</v>
      </c>
      <c r="BR6" s="43" t="s">
        <v>84</v>
      </c>
      <c r="BS6" s="43" t="s">
        <v>84</v>
      </c>
      <c r="BT6" s="45" t="s">
        <v>85</v>
      </c>
      <c r="BU6" s="45" t="s">
        <v>86</v>
      </c>
      <c r="BV6" s="43" t="s">
        <v>87</v>
      </c>
      <c r="BW6" s="43" t="s">
        <v>87</v>
      </c>
      <c r="BX6" s="45" t="s">
        <v>88</v>
      </c>
      <c r="BY6" s="45" t="s">
        <v>89</v>
      </c>
      <c r="BZ6" s="48" t="s">
        <v>90</v>
      </c>
      <c r="CA6" s="48" t="s">
        <v>91</v>
      </c>
      <c r="CB6" s="49" t="s">
        <v>92</v>
      </c>
      <c r="CC6" s="50" t="s">
        <v>93</v>
      </c>
      <c r="CD6" s="50" t="s">
        <v>94</v>
      </c>
      <c r="CE6" s="51" t="s">
        <v>95</v>
      </c>
      <c r="CF6" s="48" t="s">
        <v>96</v>
      </c>
      <c r="CG6" s="48" t="s">
        <v>97</v>
      </c>
      <c r="CH6" s="48" t="s">
        <v>98</v>
      </c>
      <c r="CI6" s="48" t="s">
        <v>99</v>
      </c>
      <c r="CJ6" s="49" t="s">
        <v>100</v>
      </c>
      <c r="CK6" s="50" t="s">
        <v>101</v>
      </c>
      <c r="CL6" s="50" t="s">
        <v>102</v>
      </c>
      <c r="CM6" s="51" t="s">
        <v>103</v>
      </c>
      <c r="CN6" s="48" t="s">
        <v>104</v>
      </c>
      <c r="CO6" s="48" t="s">
        <v>105</v>
      </c>
      <c r="CP6" s="48" t="s">
        <v>106</v>
      </c>
      <c r="CQ6" s="48" t="s">
        <v>107</v>
      </c>
      <c r="CR6" s="49" t="s">
        <v>108</v>
      </c>
      <c r="CS6" s="50" t="s">
        <v>109</v>
      </c>
      <c r="CT6" s="50" t="s">
        <v>110</v>
      </c>
      <c r="CU6" s="51" t="s">
        <v>111</v>
      </c>
      <c r="CV6" s="48" t="s">
        <v>112</v>
      </c>
      <c r="CW6" s="48" t="s">
        <v>113</v>
      </c>
      <c r="CX6" s="48" t="s">
        <v>114</v>
      </c>
      <c r="CY6" s="48" t="s">
        <v>115</v>
      </c>
      <c r="CZ6" s="49" t="s">
        <v>116</v>
      </c>
      <c r="DA6" s="50" t="s">
        <v>117</v>
      </c>
      <c r="DB6" s="50" t="s">
        <v>118</v>
      </c>
      <c r="DC6" s="51" t="s">
        <v>119</v>
      </c>
      <c r="DD6" s="48" t="s">
        <v>120</v>
      </c>
      <c r="DE6" s="48" t="s">
        <v>121</v>
      </c>
      <c r="DF6" s="52" t="s">
        <v>122</v>
      </c>
      <c r="DG6" s="53" t="s">
        <v>123</v>
      </c>
      <c r="DH6" s="53" t="s">
        <v>124</v>
      </c>
      <c r="DI6" s="53" t="s">
        <v>123</v>
      </c>
      <c r="DJ6" s="54" t="s">
        <v>125</v>
      </c>
      <c r="DK6" s="52" t="s">
        <v>126</v>
      </c>
      <c r="DL6" s="55" t="s">
        <v>124</v>
      </c>
      <c r="DM6" s="55" t="s">
        <v>124</v>
      </c>
    </row>
    <row r="7" spans="1:117" ht="17.25" customHeight="1">
      <c r="A7" s="56"/>
      <c r="B7" s="57" t="s">
        <v>127</v>
      </c>
      <c r="C7" s="57" t="s">
        <v>128</v>
      </c>
      <c r="D7" s="58" t="s">
        <v>129</v>
      </c>
      <c r="E7" s="59" t="s">
        <v>130</v>
      </c>
      <c r="F7" s="59" t="s">
        <v>130</v>
      </c>
      <c r="G7" s="59" t="s">
        <v>130</v>
      </c>
      <c r="H7" s="59" t="s">
        <v>130</v>
      </c>
      <c r="I7" s="59" t="s">
        <v>130</v>
      </c>
      <c r="J7" s="59" t="s">
        <v>130</v>
      </c>
      <c r="K7" s="59" t="s">
        <v>130</v>
      </c>
      <c r="L7" s="59" t="s">
        <v>130</v>
      </c>
      <c r="M7" s="60" t="s">
        <v>131</v>
      </c>
      <c r="N7" s="60" t="s">
        <v>131</v>
      </c>
      <c r="O7" s="60" t="s">
        <v>131</v>
      </c>
      <c r="P7" s="60" t="s">
        <v>131</v>
      </c>
      <c r="Q7" s="60" t="s">
        <v>131</v>
      </c>
      <c r="R7" s="60" t="s">
        <v>131</v>
      </c>
      <c r="S7" s="61" t="s">
        <v>130</v>
      </c>
      <c r="T7" s="61" t="s">
        <v>130</v>
      </c>
      <c r="U7" s="61" t="s">
        <v>130</v>
      </c>
      <c r="V7" s="61" t="s">
        <v>130</v>
      </c>
      <c r="W7" s="61" t="s">
        <v>130</v>
      </c>
      <c r="X7" s="61" t="s">
        <v>130</v>
      </c>
      <c r="Y7" s="62" t="s">
        <v>132</v>
      </c>
      <c r="Z7" s="62" t="s">
        <v>132</v>
      </c>
      <c r="AA7" s="62" t="s">
        <v>132</v>
      </c>
      <c r="AB7" s="62" t="s">
        <v>132</v>
      </c>
      <c r="AC7" s="62" t="s">
        <v>132</v>
      </c>
      <c r="AD7" s="62" t="s">
        <v>132</v>
      </c>
      <c r="AE7" s="63" t="s">
        <v>133</v>
      </c>
      <c r="AF7" s="63" t="s">
        <v>133</v>
      </c>
      <c r="AG7" s="63" t="s">
        <v>133</v>
      </c>
      <c r="AH7" s="63" t="s">
        <v>133</v>
      </c>
      <c r="AI7" s="63" t="s">
        <v>133</v>
      </c>
      <c r="AJ7" s="63" t="s">
        <v>133</v>
      </c>
      <c r="AK7" s="60" t="s">
        <v>134</v>
      </c>
      <c r="AL7" s="60" t="s">
        <v>134</v>
      </c>
      <c r="AM7" s="60" t="s">
        <v>134</v>
      </c>
      <c r="AN7" s="60" t="s">
        <v>134</v>
      </c>
      <c r="AO7" s="60" t="s">
        <v>134</v>
      </c>
      <c r="AP7" s="60" t="s">
        <v>134</v>
      </c>
      <c r="AQ7" s="60" t="s">
        <v>134</v>
      </c>
      <c r="AR7" s="60" t="s">
        <v>135</v>
      </c>
      <c r="AS7" s="60" t="s">
        <v>135</v>
      </c>
      <c r="AT7" s="60" t="s">
        <v>135</v>
      </c>
      <c r="AU7" s="60" t="s">
        <v>135</v>
      </c>
      <c r="AV7" s="60" t="s">
        <v>135</v>
      </c>
      <c r="AW7" s="60" t="s">
        <v>135</v>
      </c>
      <c r="AX7" s="64" t="s">
        <v>132</v>
      </c>
      <c r="AY7" s="62" t="s">
        <v>136</v>
      </c>
      <c r="AZ7" s="60" t="s">
        <v>134</v>
      </c>
      <c r="BA7" s="59" t="s">
        <v>137</v>
      </c>
      <c r="BB7" s="62" t="s">
        <v>138</v>
      </c>
      <c r="BC7" s="62" t="s">
        <v>139</v>
      </c>
      <c r="BD7" s="59" t="s">
        <v>140</v>
      </c>
      <c r="BE7" s="60" t="s">
        <v>134</v>
      </c>
      <c r="BF7" s="62" t="s">
        <v>138</v>
      </c>
      <c r="BG7" s="62" t="s">
        <v>139</v>
      </c>
      <c r="BH7" s="59" t="s">
        <v>140</v>
      </c>
      <c r="BI7" s="60" t="s">
        <v>134</v>
      </c>
      <c r="BJ7" s="62" t="s">
        <v>138</v>
      </c>
      <c r="BK7" s="62" t="s">
        <v>139</v>
      </c>
      <c r="BL7" s="59" t="s">
        <v>140</v>
      </c>
      <c r="BM7" s="60" t="s">
        <v>134</v>
      </c>
      <c r="BN7" s="62" t="s">
        <v>138</v>
      </c>
      <c r="BO7" s="62" t="s">
        <v>139</v>
      </c>
      <c r="BP7" s="59" t="s">
        <v>140</v>
      </c>
      <c r="BQ7" s="60" t="s">
        <v>134</v>
      </c>
      <c r="BR7" s="62" t="s">
        <v>138</v>
      </c>
      <c r="BS7" s="62" t="s">
        <v>139</v>
      </c>
      <c r="BT7" s="59" t="s">
        <v>140</v>
      </c>
      <c r="BU7" s="60" t="s">
        <v>134</v>
      </c>
      <c r="BV7" s="62" t="s">
        <v>138</v>
      </c>
      <c r="BW7" s="62" t="s">
        <v>139</v>
      </c>
      <c r="BX7" s="59" t="s">
        <v>140</v>
      </c>
      <c r="BY7" s="60" t="s">
        <v>134</v>
      </c>
      <c r="BZ7" s="59" t="s">
        <v>141</v>
      </c>
      <c r="CA7" s="59" t="s">
        <v>141</v>
      </c>
      <c r="CB7" s="65" t="s">
        <v>142</v>
      </c>
      <c r="CC7" s="66" t="s">
        <v>143</v>
      </c>
      <c r="CD7" s="66" t="s">
        <v>143</v>
      </c>
      <c r="CE7" s="67"/>
      <c r="CF7" s="59" t="s">
        <v>141</v>
      </c>
      <c r="CG7" s="68" t="s">
        <v>131</v>
      </c>
      <c r="CH7" s="59" t="s">
        <v>141</v>
      </c>
      <c r="CI7" s="59" t="s">
        <v>141</v>
      </c>
      <c r="CJ7" s="65"/>
      <c r="CK7" s="66" t="s">
        <v>143</v>
      </c>
      <c r="CL7" s="66" t="s">
        <v>143</v>
      </c>
      <c r="CM7" s="67"/>
      <c r="CN7" s="59" t="s">
        <v>141</v>
      </c>
      <c r="CO7" s="68" t="s">
        <v>131</v>
      </c>
      <c r="CP7" s="59" t="s">
        <v>141</v>
      </c>
      <c r="CQ7" s="59" t="s">
        <v>141</v>
      </c>
      <c r="CR7" s="59"/>
      <c r="CS7" s="66" t="s">
        <v>143</v>
      </c>
      <c r="CT7" s="66" t="s">
        <v>143</v>
      </c>
      <c r="CU7" s="66"/>
      <c r="CV7" s="59" t="s">
        <v>141</v>
      </c>
      <c r="CW7" s="68" t="s">
        <v>131</v>
      </c>
      <c r="CX7" s="59" t="s">
        <v>141</v>
      </c>
      <c r="CY7" s="59" t="s">
        <v>141</v>
      </c>
      <c r="CZ7" s="59"/>
      <c r="DA7" s="66" t="s">
        <v>143</v>
      </c>
      <c r="DB7" s="66" t="s">
        <v>143</v>
      </c>
      <c r="DC7" s="66"/>
      <c r="DD7" s="59" t="s">
        <v>141</v>
      </c>
      <c r="DE7" s="68" t="s">
        <v>131</v>
      </c>
      <c r="DF7" s="59" t="s">
        <v>138</v>
      </c>
      <c r="DG7" s="66" t="s">
        <v>131</v>
      </c>
      <c r="DH7" s="66" t="s">
        <v>144</v>
      </c>
      <c r="DI7" s="68" t="s">
        <v>145</v>
      </c>
      <c r="DJ7" s="68" t="s">
        <v>145</v>
      </c>
      <c r="DK7" s="68"/>
      <c r="DL7" s="68" t="s">
        <v>146</v>
      </c>
      <c r="DM7" s="68" t="s">
        <v>144</v>
      </c>
    </row>
    <row r="8" spans="1:117" ht="16.5" customHeight="1">
      <c r="A8" s="69"/>
      <c r="B8" s="69"/>
      <c r="C8" s="69"/>
      <c r="D8" s="70"/>
      <c r="E8" s="71"/>
      <c r="F8" s="71"/>
      <c r="G8" s="71"/>
      <c r="H8" s="71"/>
      <c r="I8" s="71"/>
      <c r="J8" s="71"/>
      <c r="K8" s="71"/>
      <c r="L8" s="71"/>
      <c r="M8" s="72"/>
      <c r="N8" s="72"/>
      <c r="O8" s="72"/>
      <c r="P8" s="72"/>
      <c r="Q8" s="72"/>
      <c r="R8" s="72"/>
      <c r="S8" s="73"/>
      <c r="T8" s="73"/>
      <c r="U8" s="73"/>
      <c r="V8" s="73"/>
      <c r="W8" s="73"/>
      <c r="X8" s="73"/>
      <c r="Y8" s="74" t="s">
        <v>147</v>
      </c>
      <c r="Z8" s="74" t="s">
        <v>147</v>
      </c>
      <c r="AA8" s="74" t="s">
        <v>147</v>
      </c>
      <c r="AB8" s="74" t="s">
        <v>147</v>
      </c>
      <c r="AC8" s="74" t="s">
        <v>147</v>
      </c>
      <c r="AD8" s="74" t="s">
        <v>147</v>
      </c>
      <c r="AE8" s="74" t="s">
        <v>147</v>
      </c>
      <c r="AF8" s="74" t="s">
        <v>147</v>
      </c>
      <c r="AG8" s="74" t="s">
        <v>147</v>
      </c>
      <c r="AH8" s="74" t="s">
        <v>147</v>
      </c>
      <c r="AI8" s="74" t="s">
        <v>147</v>
      </c>
      <c r="AJ8" s="74" t="s">
        <v>147</v>
      </c>
      <c r="AK8" s="75" t="s">
        <v>147</v>
      </c>
      <c r="AL8" s="75" t="s">
        <v>147</v>
      </c>
      <c r="AM8" s="75" t="s">
        <v>147</v>
      </c>
      <c r="AN8" s="75" t="s">
        <v>147</v>
      </c>
      <c r="AO8" s="75" t="s">
        <v>147</v>
      </c>
      <c r="AP8" s="75" t="s">
        <v>147</v>
      </c>
      <c r="AQ8" s="75" t="s">
        <v>147</v>
      </c>
      <c r="AR8" s="75" t="s">
        <v>147</v>
      </c>
      <c r="AS8" s="75" t="s">
        <v>147</v>
      </c>
      <c r="AT8" s="75" t="s">
        <v>147</v>
      </c>
      <c r="AU8" s="75" t="s">
        <v>147</v>
      </c>
      <c r="AV8" s="75" t="s">
        <v>147</v>
      </c>
      <c r="AW8" s="75" t="s">
        <v>147</v>
      </c>
      <c r="AX8" s="76" t="s">
        <v>148</v>
      </c>
      <c r="AY8" s="76" t="s">
        <v>148</v>
      </c>
      <c r="AZ8" s="76" t="s">
        <v>148</v>
      </c>
      <c r="BA8" s="77"/>
      <c r="BB8" s="74"/>
      <c r="BC8" s="74"/>
      <c r="BD8" s="76" t="s">
        <v>149</v>
      </c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9"/>
      <c r="CA8" s="79"/>
      <c r="CB8" s="80"/>
      <c r="CC8" s="79"/>
      <c r="CD8" s="79"/>
      <c r="CE8" s="80"/>
      <c r="CF8" s="79"/>
      <c r="CG8" s="79"/>
      <c r="CH8" s="79"/>
      <c r="CI8" s="79"/>
      <c r="CJ8" s="80"/>
      <c r="CK8" s="79"/>
      <c r="CL8" s="79"/>
      <c r="CM8" s="80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</row>
    <row r="9" spans="1:117" ht="16.5" customHeight="1">
      <c r="A9" s="81">
        <v>1</v>
      </c>
      <c r="B9" s="82" t="str">
        <f>Lokalizacje!D3</f>
        <v>52° 14' 46.30"N</v>
      </c>
      <c r="C9" s="82" t="str">
        <f>Lokalizacje!C3</f>
        <v>20° 56' 22.17"E</v>
      </c>
      <c r="D9" s="83">
        <f>Lokalizacje!B3</f>
        <v>45170</v>
      </c>
      <c r="E9" s="84">
        <f>'Analiza sitowa'!B2-'Analiza sitowa'!H2</f>
        <v>994.87</v>
      </c>
      <c r="F9" s="84">
        <f>'Analiza sitowa'!C2-'Analiza sitowa'!J2</f>
        <v>37.21</v>
      </c>
      <c r="G9" s="84">
        <f>'Analiza sitowa'!D2-'Analiza sitowa'!K2</f>
        <v>77.86</v>
      </c>
      <c r="H9" s="84">
        <f>'Analiza sitowa'!E2-'Analiza sitowa'!L2</f>
        <v>207.38000000000002</v>
      </c>
      <c r="I9" s="84">
        <f>'Analiza sitowa'!F2-'Analiza sitowa'!M2</f>
        <v>443.46</v>
      </c>
      <c r="J9" s="84">
        <f>'Analiza sitowa'!G2-'Analiza sitowa'!N2</f>
        <v>225.67</v>
      </c>
      <c r="K9" s="85">
        <f t="shared" ref="K9:K40" si="0">SUM(F9:J9)</f>
        <v>991.58</v>
      </c>
      <c r="L9" s="85">
        <f t="shared" ref="L9:L40" si="1">E9-K9</f>
        <v>3.2899999999999636</v>
      </c>
      <c r="M9" s="86">
        <f t="shared" ref="M9:M40" si="2">E9/$E9*100</f>
        <v>100</v>
      </c>
      <c r="N9" s="86">
        <f t="shared" ref="N9:N40" si="3">F9/$E9*100</f>
        <v>3.7401871601314745</v>
      </c>
      <c r="O9" s="86">
        <f t="shared" ref="O9:O40" si="4">G9/$E9*100</f>
        <v>7.8261481399579846</v>
      </c>
      <c r="P9" s="86">
        <f t="shared" ref="P9:P40" si="5">H9/$E9*100</f>
        <v>20.844934514057115</v>
      </c>
      <c r="Q9" s="86">
        <f t="shared" ref="Q9:Q40" si="6">I9/$E9*100</f>
        <v>44.574668047081531</v>
      </c>
      <c r="R9" s="86">
        <f t="shared" ref="R9:R40" si="7">J9/$E9*100</f>
        <v>22.683365665865889</v>
      </c>
      <c r="S9" s="87">
        <f>'Masa Warszawa'!D3</f>
        <v>7.839999999999999</v>
      </c>
      <c r="T9" s="87">
        <f>'Masa Warszawa'!G3</f>
        <v>8.09</v>
      </c>
      <c r="U9" s="87">
        <f>'Masa Warszawa'!J3</f>
        <v>8.74</v>
      </c>
      <c r="V9" s="87">
        <f>'Masa Warszawa'!M3</f>
        <v>9.629999999999999</v>
      </c>
      <c r="W9" s="87">
        <f>'Masa Warszawa'!P3</f>
        <v>9.2800000000000011</v>
      </c>
      <c r="X9" s="87">
        <f>'Masa Warszawa'!S3</f>
        <v>7.9799999999999995</v>
      </c>
      <c r="Y9" s="88">
        <f t="shared" ref="Y9:Y40" ca="1" si="8">INDIRECT("'F1 Warszawa'!AK"&amp;2+ROW(B1)*6-6)</f>
        <v>1.6692E-3</v>
      </c>
      <c r="Z9" s="88">
        <f t="shared" ref="Z9:Z40" ca="1" si="9">INDIRECT("'F1 Warszawa'!AK"&amp;3+ROW(C1)*6-6)</f>
        <v>2.0484666666666664E-3</v>
      </c>
      <c r="AA9" s="88">
        <f t="shared" ref="AA9:AA40" ca="1" si="10">INDIRECT("'F1 Warszawa'!AK"&amp;4+ROW(D1)*6-6)</f>
        <v>1.1640666666666666E-3</v>
      </c>
      <c r="AB9" s="88">
        <f t="shared" ref="AB9:AB40" ca="1" si="11">INDIRECT("'F1 Warszawa'!AK"&amp;5+ROW(E1)*6-6)</f>
        <v>1.0907333333333334E-3</v>
      </c>
      <c r="AC9" s="88">
        <f t="shared" ref="AC9:AC40" ca="1" si="12">INDIRECT("'F1 Warszawa'!AK"&amp;6+ROW(F1)*6-6)</f>
        <v>1.4000000000000002E-3</v>
      </c>
      <c r="AD9" s="88">
        <f t="shared" ref="AD9:AD40" ca="1" si="13">INDIRECT("'F1 Warszawa'!AK"&amp;7+ROW(G1)*6-6)</f>
        <v>2.4404666666666668E-3</v>
      </c>
      <c r="AE9" s="89">
        <f t="shared" ref="AE9:AE40" ca="1" si="14">Y9/100</f>
        <v>1.6691999999999999E-5</v>
      </c>
      <c r="AF9" s="89">
        <f t="shared" ref="AF9:AF40" ca="1" si="15">Z9/100</f>
        <v>2.0484666666666664E-5</v>
      </c>
      <c r="AG9" s="89">
        <f t="shared" ref="AG9:AG40" ca="1" si="16">AA9/100</f>
        <v>1.1640666666666665E-5</v>
      </c>
      <c r="AH9" s="89">
        <f t="shared" ref="AH9:AH40" ca="1" si="17">AB9/100</f>
        <v>1.0907333333333333E-5</v>
      </c>
      <c r="AI9" s="89">
        <f t="shared" ref="AI9:AI40" ca="1" si="18">AC9/100</f>
        <v>1.4000000000000001E-5</v>
      </c>
      <c r="AJ9" s="89">
        <f t="shared" ref="AJ9:AJ40" ca="1" si="19">AD9/100</f>
        <v>2.4404666666666667E-5</v>
      </c>
      <c r="AK9" s="90">
        <f t="shared" ref="AK9:AK40" ca="1" si="20">AE9/S9*100000000</f>
        <v>212.90816326530614</v>
      </c>
      <c r="AL9" s="90">
        <f t="shared" ref="AL9:AL40" ca="1" si="21">AF9/T9*100000000</f>
        <v>253.20972393901934</v>
      </c>
      <c r="AM9" s="90">
        <f t="shared" ref="AM9:AM40" ca="1" si="22">AG9/U9*100000000</f>
        <v>133.18840579710141</v>
      </c>
      <c r="AN9" s="90">
        <f t="shared" ref="AN9:AN40" ca="1" si="23">AH9/V9*100000000</f>
        <v>113.26410522672205</v>
      </c>
      <c r="AO9" s="90">
        <f t="shared" ref="AO9:AO40" ca="1" si="24">AI9/W9*100000000</f>
        <v>150.86206896551724</v>
      </c>
      <c r="AP9" s="90">
        <f t="shared" ref="AP9:AP40" ca="1" si="25">AJ9/X9*100000000</f>
        <v>305.82289055973268</v>
      </c>
      <c r="AQ9" s="90">
        <f t="shared" ref="AQ9:AQ40" ca="1" si="26">SUM(AK9:AP9)</f>
        <v>1169.2553577533988</v>
      </c>
      <c r="AR9" s="91">
        <f t="shared" ref="AR9:AR40" ca="1" si="27">AK9/$AQ9*100</f>
        <v>18.208867879330207</v>
      </c>
      <c r="AS9" s="91">
        <f t="shared" ref="AS9:AS40" ca="1" si="28">AL9/$AQ9*100</f>
        <v>21.655639399894238</v>
      </c>
      <c r="AT9" s="91">
        <f t="shared" ref="AT9:AT40" ca="1" si="29">AM9/$AQ9*100</f>
        <v>11.390874107518217</v>
      </c>
      <c r="AU9" s="91">
        <f t="shared" ref="AU9:AU40" ca="1" si="30">AN9/$AQ9*100</f>
        <v>9.6868579199283822</v>
      </c>
      <c r="AV9" s="91">
        <f t="shared" ref="AV9:AV40" ca="1" si="31">AO9/$AQ9*100</f>
        <v>12.902405617826959</v>
      </c>
      <c r="AW9" s="91">
        <f t="shared" ref="AW9:AW40" ca="1" si="32">AP9/$AQ9*100</f>
        <v>26.155355075502001</v>
      </c>
      <c r="AX9" s="89">
        <f ca="1">'F3 Warszawa'!AK2</f>
        <v>1.6100000000000001E-3</v>
      </c>
      <c r="AY9" s="89">
        <f t="shared" ref="AY9:AY40" ca="1" si="33">AX9/100</f>
        <v>1.6100000000000002E-5</v>
      </c>
      <c r="AZ9" s="90">
        <f t="shared" ref="AZ9:AZ40" ca="1" si="34">AY9/S9*100000000</f>
        <v>205.35714285714289</v>
      </c>
      <c r="BA9" s="90">
        <f t="shared" ref="BA9:BA40" ca="1" si="35">(AK9-AZ9)/AK9*100</f>
        <v>3.5466091540857834</v>
      </c>
      <c r="BB9" s="89">
        <f>ARM!G5</f>
        <v>1.2045702577649284E-2</v>
      </c>
      <c r="BC9" s="89">
        <f t="shared" ref="BC9:BC40" si="36">BB9/1000000</f>
        <v>1.2045702577649284E-8</v>
      </c>
      <c r="BD9" s="92">
        <f t="shared" ref="BD9:BD40" si="37">BC9/$BC$5/$BC$4</f>
        <v>3.3620894305616664E-7</v>
      </c>
      <c r="BE9" s="93">
        <f t="shared" ref="BE9:BE40" si="38">BD9*100000000</f>
        <v>33.620894305616666</v>
      </c>
      <c r="BF9" s="1" t="s">
        <v>18</v>
      </c>
      <c r="BG9" s="89" t="e">
        <f t="shared" ref="BG9:BG40" si="39">BF9/1000000</f>
        <v>#VALUE!</v>
      </c>
      <c r="BH9" s="94" t="e">
        <f t="shared" ref="BH9:BH40" si="40">BG9/$BC$5/$BC$4</f>
        <v>#VALUE!</v>
      </c>
      <c r="BI9" s="93" t="e">
        <f t="shared" ref="BI9:BI40" si="41">BH9*100000000</f>
        <v>#VALUE!</v>
      </c>
      <c r="BJ9" s="1" t="s">
        <v>18</v>
      </c>
      <c r="BK9" s="89" t="e">
        <f t="shared" ref="BK9:BK40" si="42">BJ9/1000000</f>
        <v>#VALUE!</v>
      </c>
      <c r="BL9" s="94" t="e">
        <f t="shared" ref="BL9:BL40" si="43">BK9/$BC$5/$BC$4</f>
        <v>#VALUE!</v>
      </c>
      <c r="BM9" s="93" t="e">
        <f t="shared" ref="BM9:BM40" si="44">BL9*100000000</f>
        <v>#VALUE!</v>
      </c>
      <c r="BN9" s="1"/>
      <c r="BO9" s="95">
        <f t="shared" ref="BO9:BO40" si="45">BN9/1000000</f>
        <v>0</v>
      </c>
      <c r="BP9" s="95">
        <f t="shared" ref="BP9:BP40" si="46">BO9/$BC$5/$BC$4</f>
        <v>0</v>
      </c>
      <c r="BQ9" s="96">
        <f t="shared" ref="BQ9:BQ40" si="47">BP9*100000000</f>
        <v>0</v>
      </c>
      <c r="BR9" s="1"/>
      <c r="BS9" s="95">
        <f t="shared" ref="BS9:BS40" si="48">BR9/1000000</f>
        <v>0</v>
      </c>
      <c r="BT9" s="95">
        <f t="shared" ref="BT9:BT40" si="49">BS9/$BC$5/$BC$4</f>
        <v>0</v>
      </c>
      <c r="BU9" s="96">
        <f t="shared" ref="BU9:BU40" si="50">BT9*100000000</f>
        <v>0</v>
      </c>
      <c r="BV9" s="1" t="s">
        <v>18</v>
      </c>
      <c r="BW9" s="89" t="e">
        <f t="shared" ref="BW9:BW40" si="51">BV9/1000000</f>
        <v>#VALUE!</v>
      </c>
      <c r="BX9" s="94" t="e">
        <f t="shared" ref="BX9:BX40" si="52">BW9/$BC$5/$BC$4</f>
        <v>#VALUE!</v>
      </c>
      <c r="BY9" s="93" t="e">
        <f t="shared" ref="BY9:BY40" si="53">BX9*100000000</f>
        <v>#VALUE!</v>
      </c>
      <c r="BZ9" s="97">
        <f>VSM!D2</f>
        <v>179.946</v>
      </c>
      <c r="CA9" s="97">
        <f>VSM!E2</f>
        <v>16.152000000000001</v>
      </c>
      <c r="CB9" s="98">
        <f t="shared" ref="CB9:CB40" si="54">CA9/BZ9</f>
        <v>8.9760261411756873E-2</v>
      </c>
      <c r="CC9" s="97">
        <f>VSM!F2</f>
        <v>8.5399999999999991</v>
      </c>
      <c r="CD9" s="97">
        <f>ABS(VSM!G2)</f>
        <v>27.35</v>
      </c>
      <c r="CE9" s="99">
        <f t="shared" ref="CE9:CE40" si="55">CD9/CC9</f>
        <v>3.2025761124121783</v>
      </c>
      <c r="CF9" s="97">
        <f>VSM!H2</f>
        <v>161.94999999999999</v>
      </c>
      <c r="CG9" s="97">
        <f>VSM!K2</f>
        <v>5</v>
      </c>
      <c r="CH9" s="97" t="str">
        <f>VSM!D104</f>
        <v>NaN</v>
      </c>
      <c r="CI9" s="97" t="str">
        <f>VSM!E104</f>
        <v>NaN</v>
      </c>
      <c r="CJ9" s="98" t="e">
        <f t="shared" ref="CJ9:CJ40" si="56">CI9/CH9</f>
        <v>#VALUE!</v>
      </c>
      <c r="CK9" s="97" t="str">
        <f>VSM!F104</f>
        <v>NaN</v>
      </c>
      <c r="CL9" s="97" t="e">
        <f>ABS(VSM!G104)</f>
        <v>#VALUE!</v>
      </c>
      <c r="CM9" s="99" t="e">
        <f t="shared" ref="CM9:CM40" si="57">CL9/CK9</f>
        <v>#VALUE!</v>
      </c>
      <c r="CN9" s="97" t="str">
        <f>VSM!H104</f>
        <v>NaN</v>
      </c>
      <c r="CO9" s="97" t="str">
        <f>VSM!K104</f>
        <v>NaN</v>
      </c>
      <c r="CP9" s="97" t="str">
        <f>VSM!D206</f>
        <v>NaN</v>
      </c>
      <c r="CQ9" s="97" t="str">
        <f>VSM!E206</f>
        <v>NaN</v>
      </c>
      <c r="CR9" s="98" t="e">
        <f t="shared" ref="CR9:CR40" si="58">CQ9/CP9</f>
        <v>#VALUE!</v>
      </c>
      <c r="CS9" s="97" t="str">
        <f>VSM!F206</f>
        <v>NaN</v>
      </c>
      <c r="CT9" s="97" t="e">
        <f>ABS(VSM!G206)</f>
        <v>#VALUE!</v>
      </c>
      <c r="CU9" s="99" t="e">
        <f t="shared" ref="CU9:CU40" si="59">CT9/CS9</f>
        <v>#VALUE!</v>
      </c>
      <c r="CV9" s="97" t="str">
        <f>VSM!H206</f>
        <v>NaN</v>
      </c>
      <c r="CW9" s="97" t="str">
        <f>VSM!K206</f>
        <v>NaN</v>
      </c>
      <c r="CX9" s="97" t="str">
        <f>VSM!D512</f>
        <v>NaN</v>
      </c>
      <c r="CY9" s="97" t="str">
        <f>VSM!E512</f>
        <v>NaN</v>
      </c>
      <c r="CZ9" s="98" t="e">
        <f t="shared" ref="CZ9:CZ40" si="60">CY9/CX9</f>
        <v>#VALUE!</v>
      </c>
      <c r="DA9" s="97" t="str">
        <f>VSM!F512</f>
        <v>NaN</v>
      </c>
      <c r="DB9" s="97" t="e">
        <f>ABS(VSM!G512)</f>
        <v>#VALUE!</v>
      </c>
      <c r="DC9" s="99" t="e">
        <f t="shared" ref="DC9:DC40" si="61">DB9/DA9</f>
        <v>#VALUE!</v>
      </c>
      <c r="DD9" s="97" t="str">
        <f>VSM!H512</f>
        <v>NaN</v>
      </c>
      <c r="DE9" s="97" t="str">
        <f>VSM!K512</f>
        <v>NaN</v>
      </c>
      <c r="DF9" s="97"/>
      <c r="DG9" s="97"/>
      <c r="DH9" s="97"/>
      <c r="DI9" s="97"/>
      <c r="DJ9" s="97"/>
      <c r="DK9" s="97"/>
      <c r="DL9" s="97"/>
      <c r="DM9" s="97"/>
    </row>
    <row r="10" spans="1:117" ht="16.5" customHeight="1">
      <c r="A10" s="81">
        <v>2</v>
      </c>
      <c r="B10" s="82" t="str">
        <f>Lokalizacje!D4</f>
        <v xml:space="preserve">52° 08' 43.54"N </v>
      </c>
      <c r="C10" s="82" t="str">
        <f>Lokalizacje!C4</f>
        <v>21° 03' 48.63"E</v>
      </c>
      <c r="D10" s="83">
        <f>Lokalizacje!B4</f>
        <v>45173</v>
      </c>
      <c r="E10" s="84">
        <f>'Analiza sitowa'!B3-'Analiza sitowa'!H3</f>
        <v>998.04</v>
      </c>
      <c r="F10" s="84">
        <f>'Analiza sitowa'!C3-'Analiza sitowa'!J3</f>
        <v>40.880000000000003</v>
      </c>
      <c r="G10" s="84">
        <f>'Analiza sitowa'!D3-'Analiza sitowa'!K3</f>
        <v>101.75</v>
      </c>
      <c r="H10" s="84">
        <f>'Analiza sitowa'!E3-'Analiza sitowa'!L3</f>
        <v>321.88</v>
      </c>
      <c r="I10" s="84">
        <f>'Analiza sitowa'!F3-'Analiza sitowa'!M3</f>
        <v>371.76</v>
      </c>
      <c r="J10" s="84">
        <f>'Analiza sitowa'!G3-'Analiza sitowa'!N3</f>
        <v>159.85999999999999</v>
      </c>
      <c r="K10" s="85">
        <f t="shared" si="0"/>
        <v>996.13</v>
      </c>
      <c r="L10" s="85">
        <f t="shared" si="1"/>
        <v>1.9099999999999682</v>
      </c>
      <c r="M10" s="86">
        <f t="shared" si="2"/>
        <v>100</v>
      </c>
      <c r="N10" s="86">
        <f t="shared" si="3"/>
        <v>4.0960282153019927</v>
      </c>
      <c r="O10" s="86">
        <f t="shared" si="4"/>
        <v>10.194982165043486</v>
      </c>
      <c r="P10" s="86">
        <f t="shared" si="5"/>
        <v>32.251212376257463</v>
      </c>
      <c r="Q10" s="86">
        <f t="shared" si="6"/>
        <v>37.249008055789346</v>
      </c>
      <c r="R10" s="86">
        <f t="shared" si="7"/>
        <v>16.017394092421146</v>
      </c>
      <c r="S10" s="87">
        <f>'Masa Warszawa'!D4</f>
        <v>8.0500000000000007</v>
      </c>
      <c r="T10" s="87">
        <f>'Masa Warszawa'!G4</f>
        <v>9.14</v>
      </c>
      <c r="U10" s="87">
        <f>'Masa Warszawa'!J4</f>
        <v>9.94</v>
      </c>
      <c r="V10" s="87">
        <f>'Masa Warszawa'!M4</f>
        <v>10.309999999999999</v>
      </c>
      <c r="W10" s="87">
        <f>'Masa Warszawa'!P4</f>
        <v>9.4400000000000013</v>
      </c>
      <c r="X10" s="87">
        <f>'Masa Warszawa'!S4</f>
        <v>9.370000000000001</v>
      </c>
      <c r="Y10" s="88">
        <f t="shared" ca="1" si="8"/>
        <v>1.2084333333333335E-3</v>
      </c>
      <c r="Z10" s="88">
        <f t="shared" ca="1" si="9"/>
        <v>1.9411666666666668E-3</v>
      </c>
      <c r="AA10" s="88">
        <f t="shared" ca="1" si="10"/>
        <v>1.5095666666666667E-3</v>
      </c>
      <c r="AB10" s="88">
        <f t="shared" ca="1" si="11"/>
        <v>9.6893333333333343E-4</v>
      </c>
      <c r="AC10" s="88">
        <f t="shared" ca="1" si="12"/>
        <v>1.1537666666666666E-3</v>
      </c>
      <c r="AD10" s="88">
        <f t="shared" ca="1" si="13"/>
        <v>2.7138333333333333E-3</v>
      </c>
      <c r="AE10" s="89">
        <f t="shared" ca="1" si="14"/>
        <v>1.2084333333333334E-5</v>
      </c>
      <c r="AF10" s="89">
        <f t="shared" ca="1" si="15"/>
        <v>1.9411666666666669E-5</v>
      </c>
      <c r="AG10" s="89">
        <f t="shared" ca="1" si="16"/>
        <v>1.5095666666666667E-5</v>
      </c>
      <c r="AH10" s="89">
        <f t="shared" ca="1" si="17"/>
        <v>9.689333333333334E-6</v>
      </c>
      <c r="AI10" s="89">
        <f t="shared" ca="1" si="18"/>
        <v>1.1537666666666666E-5</v>
      </c>
      <c r="AJ10" s="89">
        <f t="shared" ca="1" si="19"/>
        <v>2.7138333333333334E-5</v>
      </c>
      <c r="AK10" s="90">
        <f t="shared" ca="1" si="20"/>
        <v>150.1159420289855</v>
      </c>
      <c r="AL10" s="90">
        <f t="shared" ca="1" si="21"/>
        <v>212.38147337709702</v>
      </c>
      <c r="AM10" s="90">
        <f t="shared" ca="1" si="22"/>
        <v>151.86787391012746</v>
      </c>
      <c r="AN10" s="90">
        <f t="shared" ca="1" si="23"/>
        <v>93.979954736501796</v>
      </c>
      <c r="AO10" s="90">
        <f t="shared" ca="1" si="24"/>
        <v>122.22104519774008</v>
      </c>
      <c r="AP10" s="90">
        <f t="shared" ca="1" si="25"/>
        <v>289.63002490217002</v>
      </c>
      <c r="AQ10" s="90">
        <f t="shared" ca="1" si="26"/>
        <v>1020.1963141526219</v>
      </c>
      <c r="AR10" s="91">
        <f t="shared" ca="1" si="27"/>
        <v>14.714417210345662</v>
      </c>
      <c r="AS10" s="91">
        <f t="shared" ca="1" si="28"/>
        <v>20.817706399331751</v>
      </c>
      <c r="AT10" s="91">
        <f t="shared" ca="1" si="29"/>
        <v>14.886142186885804</v>
      </c>
      <c r="AU10" s="91">
        <f t="shared" ca="1" si="30"/>
        <v>9.2119480763427219</v>
      </c>
      <c r="AV10" s="91">
        <f t="shared" ca="1" si="31"/>
        <v>11.980149653771024</v>
      </c>
      <c r="AW10" s="91">
        <f t="shared" ca="1" si="32"/>
        <v>28.389636473323037</v>
      </c>
      <c r="AX10" s="89">
        <f ca="1">'F3 Warszawa'!AK3</f>
        <v>1.15E-3</v>
      </c>
      <c r="AY10" s="89">
        <f t="shared" ca="1" si="33"/>
        <v>1.15E-5</v>
      </c>
      <c r="AZ10" s="90">
        <f t="shared" ca="1" si="34"/>
        <v>142.85714285714283</v>
      </c>
      <c r="BA10" s="90">
        <f t="shared" ca="1" si="35"/>
        <v>4.8354618928088833</v>
      </c>
      <c r="BB10" s="89">
        <f>ARM!G6</f>
        <v>5.4268365583726007E-3</v>
      </c>
      <c r="BC10" s="89">
        <f t="shared" si="36"/>
        <v>5.426836558372601E-9</v>
      </c>
      <c r="BD10" s="92">
        <f t="shared" si="37"/>
        <v>1.5146903816257746E-7</v>
      </c>
      <c r="BE10" s="93">
        <f t="shared" si="38"/>
        <v>15.146903816257746</v>
      </c>
      <c r="BF10" s="1" t="s">
        <v>18</v>
      </c>
      <c r="BG10" s="89" t="e">
        <f t="shared" si="39"/>
        <v>#VALUE!</v>
      </c>
      <c r="BH10" s="94" t="e">
        <f t="shared" si="40"/>
        <v>#VALUE!</v>
      </c>
      <c r="BI10" s="93" t="e">
        <f t="shared" si="41"/>
        <v>#VALUE!</v>
      </c>
      <c r="BJ10" s="1" t="s">
        <v>18</v>
      </c>
      <c r="BK10" s="89" t="e">
        <f t="shared" si="42"/>
        <v>#VALUE!</v>
      </c>
      <c r="BL10" s="94" t="e">
        <f t="shared" si="43"/>
        <v>#VALUE!</v>
      </c>
      <c r="BM10" s="93" t="e">
        <f t="shared" si="44"/>
        <v>#VALUE!</v>
      </c>
      <c r="BN10" s="1"/>
      <c r="BO10" s="95">
        <f t="shared" si="45"/>
        <v>0</v>
      </c>
      <c r="BP10" s="95">
        <f t="shared" si="46"/>
        <v>0</v>
      </c>
      <c r="BQ10" s="96">
        <f t="shared" si="47"/>
        <v>0</v>
      </c>
      <c r="BR10" s="1"/>
      <c r="BS10" s="95">
        <f t="shared" si="48"/>
        <v>0</v>
      </c>
      <c r="BT10" s="95">
        <f t="shared" si="49"/>
        <v>0</v>
      </c>
      <c r="BU10" s="96">
        <f t="shared" si="50"/>
        <v>0</v>
      </c>
      <c r="BV10" s="1" t="s">
        <v>18</v>
      </c>
      <c r="BW10" s="89" t="e">
        <f t="shared" si="51"/>
        <v>#VALUE!</v>
      </c>
      <c r="BX10" s="94" t="e">
        <f t="shared" si="52"/>
        <v>#VALUE!</v>
      </c>
      <c r="BY10" s="93" t="e">
        <f t="shared" si="53"/>
        <v>#VALUE!</v>
      </c>
      <c r="BZ10" s="97">
        <f>VSM!D3</f>
        <v>78.274000000000001</v>
      </c>
      <c r="CA10" s="97">
        <f>VSM!E3</f>
        <v>7.702</v>
      </c>
      <c r="CB10" s="98">
        <f t="shared" si="54"/>
        <v>9.8397935457495464E-2</v>
      </c>
      <c r="CC10" s="97">
        <f>VSM!F3</f>
        <v>8.52</v>
      </c>
      <c r="CD10" s="97">
        <f>ABS(VSM!G3)</f>
        <v>24.83</v>
      </c>
      <c r="CE10" s="99">
        <f t="shared" si="55"/>
        <v>2.914319248826291</v>
      </c>
      <c r="CF10" s="97">
        <f>VSM!H3</f>
        <v>70.45</v>
      </c>
      <c r="CG10" s="97">
        <f>VSM!K3</f>
        <v>6.5</v>
      </c>
      <c r="CH10" s="97" t="str">
        <f>VSM!D105</f>
        <v>NaN</v>
      </c>
      <c r="CI10" s="97" t="str">
        <f>VSM!E105</f>
        <v>NaN</v>
      </c>
      <c r="CJ10" s="98" t="e">
        <f t="shared" si="56"/>
        <v>#VALUE!</v>
      </c>
      <c r="CK10" s="97" t="str">
        <f>VSM!F105</f>
        <v>NaN</v>
      </c>
      <c r="CL10" s="97" t="e">
        <f>ABS(VSM!G105)</f>
        <v>#VALUE!</v>
      </c>
      <c r="CM10" s="99" t="e">
        <f t="shared" si="57"/>
        <v>#VALUE!</v>
      </c>
      <c r="CN10" s="97" t="str">
        <f>VSM!H105</f>
        <v>NaN</v>
      </c>
      <c r="CO10" s="97" t="str">
        <f>VSM!K105</f>
        <v>NaN</v>
      </c>
      <c r="CP10" s="97" t="str">
        <f>VSM!D207</f>
        <v>NaN</v>
      </c>
      <c r="CQ10" s="97" t="str">
        <f>VSM!E207</f>
        <v>NaN</v>
      </c>
      <c r="CR10" s="98" t="e">
        <f t="shared" si="58"/>
        <v>#VALUE!</v>
      </c>
      <c r="CS10" s="97" t="str">
        <f>VSM!F207</f>
        <v>NaN</v>
      </c>
      <c r="CT10" s="97" t="e">
        <f>ABS(VSM!G207)</f>
        <v>#VALUE!</v>
      </c>
      <c r="CU10" s="99" t="e">
        <f t="shared" si="59"/>
        <v>#VALUE!</v>
      </c>
      <c r="CV10" s="97" t="str">
        <f>VSM!H207</f>
        <v>NaN</v>
      </c>
      <c r="CW10" s="97" t="str">
        <f>VSM!K207</f>
        <v>NaN</v>
      </c>
      <c r="CX10" s="97" t="str">
        <f>VSM!D513</f>
        <v>NaN</v>
      </c>
      <c r="CY10" s="97" t="str">
        <f>VSM!E513</f>
        <v>NaN</v>
      </c>
      <c r="CZ10" s="98" t="e">
        <f t="shared" si="60"/>
        <v>#VALUE!</v>
      </c>
      <c r="DA10" s="97" t="str">
        <f>VSM!F513</f>
        <v>NaN</v>
      </c>
      <c r="DB10" s="97" t="e">
        <f>ABS(VSM!G513)</f>
        <v>#VALUE!</v>
      </c>
      <c r="DC10" s="99" t="e">
        <f t="shared" si="61"/>
        <v>#VALUE!</v>
      </c>
      <c r="DD10" s="97" t="str">
        <f>VSM!H513</f>
        <v>NaN</v>
      </c>
      <c r="DE10" s="97" t="str">
        <f>VSM!K513</f>
        <v>NaN</v>
      </c>
      <c r="DF10" s="97"/>
      <c r="DG10" s="97"/>
      <c r="DH10" s="97"/>
      <c r="DI10" s="97"/>
      <c r="DJ10" s="97"/>
      <c r="DK10" s="97"/>
      <c r="DL10" s="97"/>
      <c r="DM10" s="97"/>
    </row>
    <row r="11" spans="1:117" ht="16.5" customHeight="1">
      <c r="A11" s="81">
        <v>3</v>
      </c>
      <c r="B11" s="82" t="str">
        <f>Lokalizacje!D5</f>
        <v xml:space="preserve">52° 08' 57.33"N </v>
      </c>
      <c r="C11" s="82" t="str">
        <f>Lokalizacje!C5</f>
        <v>21° 02' 44.77"E</v>
      </c>
      <c r="D11" s="83">
        <f>Lokalizacje!B5</f>
        <v>45173</v>
      </c>
      <c r="E11" s="84">
        <f>'Analiza sitowa'!B4-'Analiza sitowa'!H4</f>
        <v>638.89</v>
      </c>
      <c r="F11" s="84">
        <f>'Analiza sitowa'!C4-'Analiza sitowa'!J4</f>
        <v>34.520000000000003</v>
      </c>
      <c r="G11" s="84">
        <f>'Analiza sitowa'!D4-'Analiza sitowa'!K4</f>
        <v>66.28</v>
      </c>
      <c r="H11" s="84">
        <f>'Analiza sitowa'!E4-'Analiza sitowa'!L4</f>
        <v>198.42000000000002</v>
      </c>
      <c r="I11" s="84">
        <f>'Analiza sitowa'!F4-'Analiza sitowa'!M4</f>
        <v>267.64999999999998</v>
      </c>
      <c r="J11" s="84">
        <f>'Analiza sitowa'!G4-'Analiza sitowa'!N4</f>
        <v>69.260000000000005</v>
      </c>
      <c r="K11" s="85">
        <f t="shared" si="0"/>
        <v>636.13</v>
      </c>
      <c r="L11" s="85">
        <f t="shared" si="1"/>
        <v>2.7599999999999909</v>
      </c>
      <c r="M11" s="86">
        <f t="shared" si="2"/>
        <v>100</v>
      </c>
      <c r="N11" s="86">
        <f t="shared" si="3"/>
        <v>5.4031210380503696</v>
      </c>
      <c r="O11" s="86">
        <f t="shared" si="4"/>
        <v>10.37424282740378</v>
      </c>
      <c r="P11" s="86">
        <f t="shared" si="5"/>
        <v>31.056989466105279</v>
      </c>
      <c r="Q11" s="86">
        <f t="shared" si="6"/>
        <v>41.892970620920657</v>
      </c>
      <c r="R11" s="86">
        <f t="shared" si="7"/>
        <v>10.84067679882296</v>
      </c>
      <c r="S11" s="87">
        <f>'Masa Warszawa'!D5</f>
        <v>7.6</v>
      </c>
      <c r="T11" s="87">
        <f>'Masa Warszawa'!G5</f>
        <v>8.4700000000000006</v>
      </c>
      <c r="U11" s="87">
        <f>'Masa Warszawa'!J5</f>
        <v>8.27</v>
      </c>
      <c r="V11" s="87">
        <f>'Masa Warszawa'!M5</f>
        <v>9.1199999999999992</v>
      </c>
      <c r="W11" s="87">
        <f>'Masa Warszawa'!P5</f>
        <v>9.5800000000000018</v>
      </c>
      <c r="X11" s="87">
        <f>'Masa Warszawa'!S5</f>
        <v>8.09</v>
      </c>
      <c r="Y11" s="88">
        <f t="shared" ca="1" si="8"/>
        <v>1.2951666666666667E-3</v>
      </c>
      <c r="Z11" s="88">
        <f t="shared" ca="1" si="9"/>
        <v>1.8052333333333332E-3</v>
      </c>
      <c r="AA11" s="88">
        <f t="shared" ca="1" si="10"/>
        <v>1.2006E-3</v>
      </c>
      <c r="AB11" s="88">
        <f t="shared" ca="1" si="11"/>
        <v>9.5720333333333338E-4</v>
      </c>
      <c r="AC11" s="88">
        <f t="shared" ca="1" si="12"/>
        <v>1.3143333333333334E-3</v>
      </c>
      <c r="AD11" s="88">
        <f t="shared" ca="1" si="13"/>
        <v>1.8939666666666667E-3</v>
      </c>
      <c r="AE11" s="89">
        <f t="shared" ca="1" si="14"/>
        <v>1.2951666666666667E-5</v>
      </c>
      <c r="AF11" s="89">
        <f t="shared" ca="1" si="15"/>
        <v>1.8052333333333333E-5</v>
      </c>
      <c r="AG11" s="89">
        <f t="shared" ca="1" si="16"/>
        <v>1.2006E-5</v>
      </c>
      <c r="AH11" s="89">
        <f t="shared" ca="1" si="17"/>
        <v>9.5720333333333343E-6</v>
      </c>
      <c r="AI11" s="89">
        <f t="shared" ca="1" si="18"/>
        <v>1.3143333333333333E-5</v>
      </c>
      <c r="AJ11" s="89">
        <f t="shared" ca="1" si="19"/>
        <v>1.8939666666666668E-5</v>
      </c>
      <c r="AK11" s="90">
        <f t="shared" ca="1" si="20"/>
        <v>170.41666666666669</v>
      </c>
      <c r="AL11" s="90">
        <f t="shared" ca="1" si="21"/>
        <v>213.13262495080673</v>
      </c>
      <c r="AM11" s="90">
        <f t="shared" ca="1" si="22"/>
        <v>145.17533252720679</v>
      </c>
      <c r="AN11" s="90">
        <f t="shared" ca="1" si="23"/>
        <v>104.95650584795324</v>
      </c>
      <c r="AO11" s="90">
        <f t="shared" ca="1" si="24"/>
        <v>137.19554627696587</v>
      </c>
      <c r="AP11" s="90">
        <f t="shared" ca="1" si="25"/>
        <v>234.11207251751134</v>
      </c>
      <c r="AQ11" s="90">
        <f t="shared" ca="1" si="26"/>
        <v>1004.9887487871107</v>
      </c>
      <c r="AR11" s="91">
        <f t="shared" ca="1" si="27"/>
        <v>16.957072093825648</v>
      </c>
      <c r="AS11" s="91">
        <f t="shared" ca="1" si="28"/>
        <v>21.207463785841362</v>
      </c>
      <c r="AT11" s="91">
        <f t="shared" ca="1" si="29"/>
        <v>14.445468439563561</v>
      </c>
      <c r="AU11" s="91">
        <f t="shared" ca="1" si="30"/>
        <v>10.443550335724847</v>
      </c>
      <c r="AV11" s="91">
        <f t="shared" ca="1" si="31"/>
        <v>13.651450968236494</v>
      </c>
      <c r="AW11" s="91">
        <f t="shared" ca="1" si="32"/>
        <v>23.294994376808081</v>
      </c>
      <c r="AX11" s="89">
        <f ca="1">'F3 Warszawa'!AK4</f>
        <v>1.2700000000000001E-3</v>
      </c>
      <c r="AY11" s="89">
        <f t="shared" ca="1" si="33"/>
        <v>1.27E-5</v>
      </c>
      <c r="AZ11" s="90">
        <f t="shared" ca="1" si="34"/>
        <v>167.10526315789474</v>
      </c>
      <c r="BA11" s="90">
        <f t="shared" ca="1" si="35"/>
        <v>1.9431218633380609</v>
      </c>
      <c r="BB11" s="89">
        <f>ARM!G7</f>
        <v>1.0718616819388653E-2</v>
      </c>
      <c r="BC11" s="89">
        <f t="shared" si="36"/>
        <v>1.0718616819388652E-8</v>
      </c>
      <c r="BD11" s="92">
        <f t="shared" si="37"/>
        <v>2.9916850500338107E-7</v>
      </c>
      <c r="BE11" s="93">
        <f t="shared" si="38"/>
        <v>29.916850500338107</v>
      </c>
      <c r="BF11" s="1" t="s">
        <v>18</v>
      </c>
      <c r="BG11" s="89" t="e">
        <f t="shared" si="39"/>
        <v>#VALUE!</v>
      </c>
      <c r="BH11" s="94" t="e">
        <f t="shared" si="40"/>
        <v>#VALUE!</v>
      </c>
      <c r="BI11" s="93" t="e">
        <f t="shared" si="41"/>
        <v>#VALUE!</v>
      </c>
      <c r="BJ11" s="1" t="s">
        <v>18</v>
      </c>
      <c r="BK11" s="89" t="e">
        <f t="shared" si="42"/>
        <v>#VALUE!</v>
      </c>
      <c r="BL11" s="94" t="e">
        <f t="shared" si="43"/>
        <v>#VALUE!</v>
      </c>
      <c r="BM11" s="93" t="e">
        <f t="shared" si="44"/>
        <v>#VALUE!</v>
      </c>
      <c r="BN11" s="1"/>
      <c r="BO11" s="95">
        <f t="shared" si="45"/>
        <v>0</v>
      </c>
      <c r="BP11" s="95">
        <f t="shared" si="46"/>
        <v>0</v>
      </c>
      <c r="BQ11" s="96">
        <f t="shared" si="47"/>
        <v>0</v>
      </c>
      <c r="BR11" s="1"/>
      <c r="BS11" s="95">
        <f t="shared" si="48"/>
        <v>0</v>
      </c>
      <c r="BT11" s="95">
        <f t="shared" si="49"/>
        <v>0</v>
      </c>
      <c r="BU11" s="96">
        <f t="shared" si="50"/>
        <v>0</v>
      </c>
      <c r="BV11" s="1" t="s">
        <v>18</v>
      </c>
      <c r="BW11" s="89" t="e">
        <f t="shared" si="51"/>
        <v>#VALUE!</v>
      </c>
      <c r="BX11" s="94" t="e">
        <f t="shared" si="52"/>
        <v>#VALUE!</v>
      </c>
      <c r="BY11" s="93" t="e">
        <f t="shared" si="53"/>
        <v>#VALUE!</v>
      </c>
      <c r="BZ11" s="97">
        <f>VSM!D4</f>
        <v>153.233</v>
      </c>
      <c r="CA11" s="97">
        <f>VSM!E4</f>
        <v>14.55</v>
      </c>
      <c r="CB11" s="98">
        <f t="shared" si="54"/>
        <v>9.4953436922856044E-2</v>
      </c>
      <c r="CC11" s="97">
        <f>VSM!F4</f>
        <v>7.78</v>
      </c>
      <c r="CD11" s="97">
        <f>ABS(VSM!G4)</f>
        <v>25.22</v>
      </c>
      <c r="CE11" s="99">
        <f t="shared" si="55"/>
        <v>3.2416452442159382</v>
      </c>
      <c r="CF11" s="97">
        <f>VSM!H4</f>
        <v>137.91</v>
      </c>
      <c r="CG11" s="97">
        <f>VSM!K4</f>
        <v>5.4</v>
      </c>
      <c r="CH11" s="97" t="str">
        <f>VSM!D106</f>
        <v>NaN</v>
      </c>
      <c r="CI11" s="97" t="str">
        <f>VSM!E106</f>
        <v>NaN</v>
      </c>
      <c r="CJ11" s="98" t="e">
        <f t="shared" si="56"/>
        <v>#VALUE!</v>
      </c>
      <c r="CK11" s="97" t="str">
        <f>VSM!F106</f>
        <v>NaN</v>
      </c>
      <c r="CL11" s="97" t="e">
        <f>ABS(VSM!G106)</f>
        <v>#VALUE!</v>
      </c>
      <c r="CM11" s="99" t="e">
        <f t="shared" si="57"/>
        <v>#VALUE!</v>
      </c>
      <c r="CN11" s="97" t="str">
        <f>VSM!H106</f>
        <v>NaN</v>
      </c>
      <c r="CO11" s="97" t="str">
        <f>VSM!K106</f>
        <v>NaN</v>
      </c>
      <c r="CP11" s="97" t="str">
        <f>VSM!D208</f>
        <v>NaN</v>
      </c>
      <c r="CQ11" s="97" t="str">
        <f>VSM!E208</f>
        <v>NaN</v>
      </c>
      <c r="CR11" s="98" t="e">
        <f t="shared" si="58"/>
        <v>#VALUE!</v>
      </c>
      <c r="CS11" s="97" t="str">
        <f>VSM!F208</f>
        <v>NaN</v>
      </c>
      <c r="CT11" s="97" t="e">
        <f>ABS(VSM!G208)</f>
        <v>#VALUE!</v>
      </c>
      <c r="CU11" s="99" t="e">
        <f t="shared" si="59"/>
        <v>#VALUE!</v>
      </c>
      <c r="CV11" s="97" t="str">
        <f>VSM!H208</f>
        <v>NaN</v>
      </c>
      <c r="CW11" s="97" t="str">
        <f>VSM!K208</f>
        <v>NaN</v>
      </c>
      <c r="CX11" s="97" t="str">
        <f>VSM!D514</f>
        <v>NaN</v>
      </c>
      <c r="CY11" s="97" t="str">
        <f>VSM!E514</f>
        <v>NaN</v>
      </c>
      <c r="CZ11" s="98" t="e">
        <f t="shared" si="60"/>
        <v>#VALUE!</v>
      </c>
      <c r="DA11" s="97" t="str">
        <f>VSM!F514</f>
        <v>NaN</v>
      </c>
      <c r="DB11" s="97" t="e">
        <f>ABS(VSM!G514)</f>
        <v>#VALUE!</v>
      </c>
      <c r="DC11" s="99" t="e">
        <f t="shared" si="61"/>
        <v>#VALUE!</v>
      </c>
      <c r="DD11" s="97" t="str">
        <f>VSM!H514</f>
        <v>NaN</v>
      </c>
      <c r="DE11" s="97" t="str">
        <f>VSM!K514</f>
        <v>NaN</v>
      </c>
      <c r="DF11" s="97"/>
      <c r="DG11" s="97"/>
      <c r="DH11" s="97"/>
      <c r="DI11" s="97"/>
      <c r="DJ11" s="97"/>
      <c r="DK11" s="97"/>
      <c r="DL11" s="97"/>
      <c r="DM11" s="97"/>
    </row>
    <row r="12" spans="1:117" ht="16.5" customHeight="1">
      <c r="A12" s="81">
        <v>4</v>
      </c>
      <c r="B12" s="82" t="str">
        <f>Lokalizacje!D6</f>
        <v xml:space="preserve">52° 08' 36.23"N </v>
      </c>
      <c r="C12" s="82" t="str">
        <f>Lokalizacje!C6</f>
        <v>21° 01' 53.56"E</v>
      </c>
      <c r="D12" s="83">
        <f>Lokalizacje!B6</f>
        <v>45173</v>
      </c>
      <c r="E12" s="84">
        <f>'Analiza sitowa'!B5-'Analiza sitowa'!H5</f>
        <v>1026.5</v>
      </c>
      <c r="F12" s="84">
        <f>'Analiza sitowa'!C5-'Analiza sitowa'!J5</f>
        <v>48.14</v>
      </c>
      <c r="G12" s="84">
        <f>'Analiza sitowa'!D5-'Analiza sitowa'!K5</f>
        <v>81.050000000000011</v>
      </c>
      <c r="H12" s="84">
        <f>'Analiza sitowa'!E5-'Analiza sitowa'!L5</f>
        <v>318.10999999999996</v>
      </c>
      <c r="I12" s="84">
        <f>'Analiza sitowa'!F5-'Analiza sitowa'!M5</f>
        <v>451.63</v>
      </c>
      <c r="J12" s="84">
        <f>'Analiza sitowa'!G5-'Analiza sitowa'!N5</f>
        <v>126.59</v>
      </c>
      <c r="K12" s="85">
        <f t="shared" si="0"/>
        <v>1025.52</v>
      </c>
      <c r="L12" s="85">
        <f t="shared" si="1"/>
        <v>0.98000000000001819</v>
      </c>
      <c r="M12" s="86">
        <f t="shared" si="2"/>
        <v>100</v>
      </c>
      <c r="N12" s="86">
        <f t="shared" si="3"/>
        <v>4.6897223575255724</v>
      </c>
      <c r="O12" s="86">
        <f t="shared" si="4"/>
        <v>7.8957622990745264</v>
      </c>
      <c r="P12" s="86">
        <f t="shared" si="5"/>
        <v>30.98977106673161</v>
      </c>
      <c r="Q12" s="86">
        <f t="shared" si="6"/>
        <v>43.997077447637601</v>
      </c>
      <c r="R12" s="86">
        <f t="shared" si="7"/>
        <v>12.332196785192401</v>
      </c>
      <c r="S12" s="87">
        <f>'Masa Warszawa'!D6</f>
        <v>7.58</v>
      </c>
      <c r="T12" s="87">
        <f>'Masa Warszawa'!G6</f>
        <v>8.82</v>
      </c>
      <c r="U12" s="87">
        <f>'Masa Warszawa'!J6</f>
        <v>9.6000000000000014</v>
      </c>
      <c r="V12" s="87">
        <f>'Masa Warszawa'!M6</f>
        <v>10.06</v>
      </c>
      <c r="W12" s="87">
        <f>'Masa Warszawa'!P6</f>
        <v>9.93</v>
      </c>
      <c r="X12" s="87">
        <f>'Masa Warszawa'!S6</f>
        <v>8.02</v>
      </c>
      <c r="Y12" s="88">
        <f t="shared" ca="1" si="8"/>
        <v>5.2219333333333338E-4</v>
      </c>
      <c r="Z12" s="88">
        <f t="shared" ca="1" si="9"/>
        <v>1.2452999999999997E-3</v>
      </c>
      <c r="AA12" s="88">
        <f t="shared" ca="1" si="10"/>
        <v>6.949166666666666E-4</v>
      </c>
      <c r="AB12" s="88">
        <f t="shared" ca="1" si="11"/>
        <v>4.7583E-4</v>
      </c>
      <c r="AC12" s="88">
        <f t="shared" ca="1" si="12"/>
        <v>4.9675333333333343E-4</v>
      </c>
      <c r="AD12" s="88">
        <f t="shared" ca="1" si="13"/>
        <v>1.2800666666666668E-3</v>
      </c>
      <c r="AE12" s="89">
        <f t="shared" ca="1" si="14"/>
        <v>5.2219333333333342E-6</v>
      </c>
      <c r="AF12" s="89">
        <f t="shared" ca="1" si="15"/>
        <v>1.2452999999999997E-5</v>
      </c>
      <c r="AG12" s="89">
        <f t="shared" ca="1" si="16"/>
        <v>6.9491666666666661E-6</v>
      </c>
      <c r="AH12" s="89">
        <f t="shared" ca="1" si="17"/>
        <v>4.7582999999999998E-6</v>
      </c>
      <c r="AI12" s="89">
        <f t="shared" ca="1" si="18"/>
        <v>4.9675333333333346E-6</v>
      </c>
      <c r="AJ12" s="89">
        <f t="shared" ca="1" si="19"/>
        <v>1.2800666666666668E-5</v>
      </c>
      <c r="AK12" s="90">
        <f t="shared" ca="1" si="20"/>
        <v>68.890941072999127</v>
      </c>
      <c r="AL12" s="90">
        <f t="shared" ca="1" si="21"/>
        <v>141.19047619047618</v>
      </c>
      <c r="AM12" s="90">
        <f t="shared" ca="1" si="22"/>
        <v>72.387152777777771</v>
      </c>
      <c r="AN12" s="90">
        <f t="shared" ca="1" si="23"/>
        <v>47.299204771371762</v>
      </c>
      <c r="AO12" s="90">
        <f t="shared" ca="1" si="24"/>
        <v>50.025511916750602</v>
      </c>
      <c r="AP12" s="90">
        <f t="shared" ca="1" si="25"/>
        <v>159.60931005818787</v>
      </c>
      <c r="AQ12" s="90">
        <f t="shared" ca="1" si="26"/>
        <v>539.40259678756331</v>
      </c>
      <c r="AR12" s="91">
        <f t="shared" ca="1" si="27"/>
        <v>12.771711052798459</v>
      </c>
      <c r="AS12" s="91">
        <f t="shared" ca="1" si="28"/>
        <v>26.175342319696359</v>
      </c>
      <c r="AT12" s="91">
        <f t="shared" ca="1" si="29"/>
        <v>13.419874729725581</v>
      </c>
      <c r="AU12" s="91">
        <f t="shared" ca="1" si="30"/>
        <v>8.768812952155649</v>
      </c>
      <c r="AV12" s="91">
        <f t="shared" ca="1" si="31"/>
        <v>9.2742438050316807</v>
      </c>
      <c r="AW12" s="91">
        <f t="shared" ca="1" si="32"/>
        <v>29.590015140592275</v>
      </c>
      <c r="AX12" s="89">
        <f ca="1">'F3 Warszawa'!AK5</f>
        <v>5.1705333333333333E-4</v>
      </c>
      <c r="AY12" s="89">
        <f t="shared" ca="1" si="33"/>
        <v>5.1705333333333333E-6</v>
      </c>
      <c r="AZ12" s="90">
        <f t="shared" ca="1" si="34"/>
        <v>68.212840809146883</v>
      </c>
      <c r="BA12" s="90">
        <f t="shared" ca="1" si="35"/>
        <v>0.9843097703277216</v>
      </c>
      <c r="BB12" s="89">
        <f>ARM!G8</f>
        <v>5.4968306616476267E-3</v>
      </c>
      <c r="BC12" s="89">
        <f t="shared" si="36"/>
        <v>5.4968306616476271E-9</v>
      </c>
      <c r="BD12" s="92">
        <f t="shared" si="37"/>
        <v>1.5342265135620932E-7</v>
      </c>
      <c r="BE12" s="93">
        <f t="shared" si="38"/>
        <v>15.342265135620933</v>
      </c>
      <c r="BF12" s="1" t="s">
        <v>18</v>
      </c>
      <c r="BG12" s="89" t="e">
        <f t="shared" si="39"/>
        <v>#VALUE!</v>
      </c>
      <c r="BH12" s="94" t="e">
        <f t="shared" si="40"/>
        <v>#VALUE!</v>
      </c>
      <c r="BI12" s="93" t="e">
        <f t="shared" si="41"/>
        <v>#VALUE!</v>
      </c>
      <c r="BJ12" s="1" t="s">
        <v>18</v>
      </c>
      <c r="BK12" s="89" t="e">
        <f t="shared" si="42"/>
        <v>#VALUE!</v>
      </c>
      <c r="BL12" s="94" t="e">
        <f t="shared" si="43"/>
        <v>#VALUE!</v>
      </c>
      <c r="BM12" s="93" t="e">
        <f t="shared" si="44"/>
        <v>#VALUE!</v>
      </c>
      <c r="BN12" s="1"/>
      <c r="BO12" s="95">
        <f t="shared" si="45"/>
        <v>0</v>
      </c>
      <c r="BP12" s="95">
        <f t="shared" si="46"/>
        <v>0</v>
      </c>
      <c r="BQ12" s="96">
        <f t="shared" si="47"/>
        <v>0</v>
      </c>
      <c r="BR12" s="1"/>
      <c r="BS12" s="95">
        <f t="shared" si="48"/>
        <v>0</v>
      </c>
      <c r="BT12" s="95">
        <f t="shared" si="49"/>
        <v>0</v>
      </c>
      <c r="BU12" s="96">
        <f t="shared" si="50"/>
        <v>0</v>
      </c>
      <c r="BV12" s="1" t="s">
        <v>18</v>
      </c>
      <c r="BW12" s="89" t="e">
        <f t="shared" si="51"/>
        <v>#VALUE!</v>
      </c>
      <c r="BX12" s="94" t="e">
        <f t="shared" si="52"/>
        <v>#VALUE!</v>
      </c>
      <c r="BY12" s="93" t="e">
        <f t="shared" si="53"/>
        <v>#VALUE!</v>
      </c>
      <c r="BZ12" s="97">
        <f>VSM!D5</f>
        <v>63.847000000000001</v>
      </c>
      <c r="CA12" s="97">
        <f>VSM!E5</f>
        <v>7.7590000000000003</v>
      </c>
      <c r="CB12" s="98">
        <f t="shared" si="54"/>
        <v>0.1215248954531928</v>
      </c>
      <c r="CC12" s="97">
        <f>VSM!F5</f>
        <v>10.27</v>
      </c>
      <c r="CD12" s="97">
        <f>ABS(VSM!G5)</f>
        <v>28.52</v>
      </c>
      <c r="CE12" s="99">
        <f t="shared" si="55"/>
        <v>2.7770204479065241</v>
      </c>
      <c r="CF12" s="97">
        <f>VSM!H5</f>
        <v>57.46</v>
      </c>
      <c r="CG12" s="97">
        <f>VSM!K5</f>
        <v>4.8</v>
      </c>
      <c r="CH12" s="97" t="str">
        <f>VSM!D107</f>
        <v>NaN</v>
      </c>
      <c r="CI12" s="97" t="str">
        <f>VSM!E107</f>
        <v>NaN</v>
      </c>
      <c r="CJ12" s="98" t="e">
        <f t="shared" si="56"/>
        <v>#VALUE!</v>
      </c>
      <c r="CK12" s="97" t="str">
        <f>VSM!F107</f>
        <v>NaN</v>
      </c>
      <c r="CL12" s="97" t="e">
        <f>ABS(VSM!G107)</f>
        <v>#VALUE!</v>
      </c>
      <c r="CM12" s="99" t="e">
        <f t="shared" si="57"/>
        <v>#VALUE!</v>
      </c>
      <c r="CN12" s="97" t="str">
        <f>VSM!H107</f>
        <v>NaN</v>
      </c>
      <c r="CO12" s="97" t="str">
        <f>VSM!K107</f>
        <v>NaN</v>
      </c>
      <c r="CP12" s="97" t="str">
        <f>VSM!D209</f>
        <v>NaN</v>
      </c>
      <c r="CQ12" s="97" t="str">
        <f>VSM!E209</f>
        <v>NaN</v>
      </c>
      <c r="CR12" s="98" t="e">
        <f t="shared" si="58"/>
        <v>#VALUE!</v>
      </c>
      <c r="CS12" s="97" t="str">
        <f>VSM!F209</f>
        <v>NaN</v>
      </c>
      <c r="CT12" s="97" t="e">
        <f>ABS(VSM!G209)</f>
        <v>#VALUE!</v>
      </c>
      <c r="CU12" s="99" t="e">
        <f t="shared" si="59"/>
        <v>#VALUE!</v>
      </c>
      <c r="CV12" s="97" t="str">
        <f>VSM!H209</f>
        <v>NaN</v>
      </c>
      <c r="CW12" s="97" t="str">
        <f>VSM!K209</f>
        <v>NaN</v>
      </c>
      <c r="CX12" s="97" t="str">
        <f>VSM!D515</f>
        <v>NaN</v>
      </c>
      <c r="CY12" s="97" t="str">
        <f>VSM!E515</f>
        <v>NaN</v>
      </c>
      <c r="CZ12" s="98" t="e">
        <f t="shared" si="60"/>
        <v>#VALUE!</v>
      </c>
      <c r="DA12" s="97" t="str">
        <f>VSM!F515</f>
        <v>NaN</v>
      </c>
      <c r="DB12" s="97" t="e">
        <f>ABS(VSM!G515)</f>
        <v>#VALUE!</v>
      </c>
      <c r="DC12" s="99" t="e">
        <f t="shared" si="61"/>
        <v>#VALUE!</v>
      </c>
      <c r="DD12" s="97" t="str">
        <f>VSM!H515</f>
        <v>NaN</v>
      </c>
      <c r="DE12" s="97" t="str">
        <f>VSM!K515</f>
        <v>NaN</v>
      </c>
      <c r="DF12" s="97"/>
      <c r="DG12" s="97"/>
      <c r="DH12" s="97"/>
      <c r="DI12" s="97"/>
      <c r="DJ12" s="97"/>
      <c r="DK12" s="97"/>
      <c r="DL12" s="97"/>
      <c r="DM12" s="97"/>
    </row>
    <row r="13" spans="1:117" ht="16.5" customHeight="1">
      <c r="A13" s="81">
        <v>5</v>
      </c>
      <c r="B13" s="82" t="str">
        <f>Lokalizacje!D7</f>
        <v>52° 09' 6.57"N</v>
      </c>
      <c r="C13" s="82" t="str">
        <f>Lokalizacje!C7</f>
        <v>21° 01' 2.43"E</v>
      </c>
      <c r="D13" s="83">
        <f>Lokalizacje!B7</f>
        <v>45173</v>
      </c>
      <c r="E13" s="84">
        <f>'Analiza sitowa'!B6-'Analiza sitowa'!H6</f>
        <v>628.04999999999995</v>
      </c>
      <c r="F13" s="84">
        <f>'Analiza sitowa'!C6-'Analiza sitowa'!J6</f>
        <v>23.14</v>
      </c>
      <c r="G13" s="84">
        <f>'Analiza sitowa'!D6-'Analiza sitowa'!K6</f>
        <v>43.970000000000006</v>
      </c>
      <c r="H13" s="84">
        <f>'Analiza sitowa'!E6-'Analiza sitowa'!L6</f>
        <v>191.14</v>
      </c>
      <c r="I13" s="84">
        <f>'Analiza sitowa'!F6-'Analiza sitowa'!M6</f>
        <v>297.65000000000003</v>
      </c>
      <c r="J13" s="84">
        <f>'Analiza sitowa'!G6-'Analiza sitowa'!N6</f>
        <v>69.209999999999994</v>
      </c>
      <c r="K13" s="85">
        <f t="shared" si="0"/>
        <v>625.11000000000013</v>
      </c>
      <c r="L13" s="85">
        <f t="shared" si="1"/>
        <v>2.9399999999998272</v>
      </c>
      <c r="M13" s="86">
        <f t="shared" si="2"/>
        <v>100</v>
      </c>
      <c r="N13" s="86">
        <f t="shared" si="3"/>
        <v>3.6844200302523689</v>
      </c>
      <c r="O13" s="86">
        <f t="shared" si="4"/>
        <v>7.0010349494467023</v>
      </c>
      <c r="P13" s="86">
        <f t="shared" si="5"/>
        <v>30.433882652655043</v>
      </c>
      <c r="Q13" s="86">
        <f t="shared" si="6"/>
        <v>47.392723509274745</v>
      </c>
      <c r="R13" s="86">
        <f t="shared" si="7"/>
        <v>11.019823262479102</v>
      </c>
      <c r="S13" s="87">
        <f>'Masa Warszawa'!D7</f>
        <v>7.7499999999999991</v>
      </c>
      <c r="T13" s="87">
        <f>'Masa Warszawa'!G7</f>
        <v>8.33</v>
      </c>
      <c r="U13" s="87">
        <f>'Masa Warszawa'!J7</f>
        <v>9.6000000000000014</v>
      </c>
      <c r="V13" s="87">
        <f>'Masa Warszawa'!M7</f>
        <v>9.99</v>
      </c>
      <c r="W13" s="87">
        <f>'Masa Warszawa'!P7</f>
        <v>10.5</v>
      </c>
      <c r="X13" s="87">
        <f>'Masa Warszawa'!S7</f>
        <v>8.7200000000000006</v>
      </c>
      <c r="Y13" s="88">
        <f t="shared" ca="1" si="8"/>
        <v>1.8628333333333333E-3</v>
      </c>
      <c r="Z13" s="88">
        <f t="shared" ca="1" si="9"/>
        <v>3.2536666666666669E-3</v>
      </c>
      <c r="AA13" s="88">
        <f t="shared" ca="1" si="10"/>
        <v>2.6283666666666664E-3</v>
      </c>
      <c r="AB13" s="88">
        <f t="shared" ca="1" si="11"/>
        <v>1.8795333333333334E-3</v>
      </c>
      <c r="AC13" s="88">
        <f t="shared" ca="1" si="12"/>
        <v>2.4258999999999999E-3</v>
      </c>
      <c r="AD13" s="88">
        <f t="shared" ca="1" si="13"/>
        <v>2.7749999999999997E-3</v>
      </c>
      <c r="AE13" s="89">
        <f t="shared" ca="1" si="14"/>
        <v>1.8628333333333333E-5</v>
      </c>
      <c r="AF13" s="89">
        <f t="shared" ca="1" si="15"/>
        <v>3.253666666666667E-5</v>
      </c>
      <c r="AG13" s="89">
        <f t="shared" ca="1" si="16"/>
        <v>2.6283666666666664E-5</v>
      </c>
      <c r="AH13" s="89">
        <f t="shared" ca="1" si="17"/>
        <v>1.8795333333333333E-5</v>
      </c>
      <c r="AI13" s="89">
        <f t="shared" ca="1" si="18"/>
        <v>2.4258999999999999E-5</v>
      </c>
      <c r="AJ13" s="89">
        <f t="shared" ca="1" si="19"/>
        <v>2.7749999999999997E-5</v>
      </c>
      <c r="AK13" s="90">
        <f t="shared" ca="1" si="20"/>
        <v>240.36559139784947</v>
      </c>
      <c r="AL13" s="90">
        <f t="shared" ca="1" si="21"/>
        <v>390.59623849539821</v>
      </c>
      <c r="AM13" s="90">
        <f t="shared" ca="1" si="22"/>
        <v>273.7881944444444</v>
      </c>
      <c r="AN13" s="90">
        <f t="shared" ca="1" si="23"/>
        <v>188.14147480814148</v>
      </c>
      <c r="AO13" s="90">
        <f t="shared" ca="1" si="24"/>
        <v>231.03809523809525</v>
      </c>
      <c r="AP13" s="90">
        <f t="shared" ca="1" si="25"/>
        <v>318.23394495412839</v>
      </c>
      <c r="AQ13" s="90">
        <f t="shared" ca="1" si="26"/>
        <v>1642.1635393380573</v>
      </c>
      <c r="AR13" s="91">
        <f t="shared" ca="1" si="27"/>
        <v>14.637128741436975</v>
      </c>
      <c r="AS13" s="91">
        <f t="shared" ca="1" si="28"/>
        <v>23.785465280324296</v>
      </c>
      <c r="AT13" s="91">
        <f t="shared" ca="1" si="29"/>
        <v>16.672407338601989</v>
      </c>
      <c r="AU13" s="91">
        <f t="shared" ca="1" si="30"/>
        <v>11.456926810345562</v>
      </c>
      <c r="AV13" s="91">
        <f t="shared" ca="1" si="31"/>
        <v>14.069128299561736</v>
      </c>
      <c r="AW13" s="91">
        <f t="shared" ca="1" si="32"/>
        <v>19.37894352972944</v>
      </c>
      <c r="AX13" s="89">
        <f ca="1">'F3 Warszawa'!AK6</f>
        <v>1.7799999999999997E-3</v>
      </c>
      <c r="AY13" s="89">
        <f t="shared" ca="1" si="33"/>
        <v>1.7799999999999996E-5</v>
      </c>
      <c r="AZ13" s="90">
        <f t="shared" ca="1" si="34"/>
        <v>229.67741935483869</v>
      </c>
      <c r="BA13" s="90">
        <f t="shared" ca="1" si="35"/>
        <v>4.4466314753511789</v>
      </c>
      <c r="BB13" s="89">
        <f>ARM!G9</f>
        <v>1.0346781440260145E-2</v>
      </c>
      <c r="BC13" s="89">
        <f t="shared" si="36"/>
        <v>1.0346781440260146E-8</v>
      </c>
      <c r="BD13" s="92">
        <f t="shared" si="37"/>
        <v>2.8879016642148317E-7</v>
      </c>
      <c r="BE13" s="93">
        <f t="shared" si="38"/>
        <v>28.879016642148319</v>
      </c>
      <c r="BF13" s="95">
        <f>ARM!G152</f>
        <v>3.2219766829833407E-2</v>
      </c>
      <c r="BG13" s="89">
        <f t="shared" si="39"/>
        <v>3.2219766829833405E-8</v>
      </c>
      <c r="BH13" s="94">
        <f t="shared" si="40"/>
        <v>8.9928949196157235E-7</v>
      </c>
      <c r="BI13" s="93">
        <f t="shared" si="41"/>
        <v>89.928949196157234</v>
      </c>
      <c r="BJ13" s="1" t="s">
        <v>18</v>
      </c>
      <c r="BK13" s="89" t="e">
        <f t="shared" si="42"/>
        <v>#VALUE!</v>
      </c>
      <c r="BL13" s="94" t="e">
        <f t="shared" si="43"/>
        <v>#VALUE!</v>
      </c>
      <c r="BM13" s="93" t="e">
        <f t="shared" si="44"/>
        <v>#VALUE!</v>
      </c>
      <c r="BN13" s="1"/>
      <c r="BO13" s="95">
        <f t="shared" si="45"/>
        <v>0</v>
      </c>
      <c r="BP13" s="95">
        <f t="shared" si="46"/>
        <v>0</v>
      </c>
      <c r="BQ13" s="96">
        <f t="shared" si="47"/>
        <v>0</v>
      </c>
      <c r="BR13" s="1"/>
      <c r="BS13" s="95">
        <f t="shared" si="48"/>
        <v>0</v>
      </c>
      <c r="BT13" s="95">
        <f t="shared" si="49"/>
        <v>0</v>
      </c>
      <c r="BU13" s="96">
        <f t="shared" si="50"/>
        <v>0</v>
      </c>
      <c r="BV13" s="1" t="s">
        <v>18</v>
      </c>
      <c r="BW13" s="89" t="e">
        <f t="shared" si="51"/>
        <v>#VALUE!</v>
      </c>
      <c r="BX13" s="94" t="e">
        <f t="shared" si="52"/>
        <v>#VALUE!</v>
      </c>
      <c r="BY13" s="93" t="e">
        <f t="shared" si="53"/>
        <v>#VALUE!</v>
      </c>
      <c r="BZ13" s="97">
        <f>VSM!D6</f>
        <v>152.34800000000001</v>
      </c>
      <c r="CA13" s="97">
        <f>VSM!E6</f>
        <v>14.612</v>
      </c>
      <c r="CB13" s="98">
        <f t="shared" si="54"/>
        <v>9.5911990968046826E-2</v>
      </c>
      <c r="CC13" s="97">
        <f>VSM!F6</f>
        <v>8.49</v>
      </c>
      <c r="CD13" s="97">
        <f>ABS(VSM!G6)</f>
        <v>27.02</v>
      </c>
      <c r="CE13" s="99">
        <f t="shared" si="55"/>
        <v>3.182567726737338</v>
      </c>
      <c r="CF13" s="97">
        <f>VSM!H6</f>
        <v>137.11000000000001</v>
      </c>
      <c r="CG13" s="97">
        <f>VSM!K6</f>
        <v>6.1</v>
      </c>
      <c r="CH13" s="97">
        <f>VSM!D108</f>
        <v>314.93799999999999</v>
      </c>
      <c r="CI13" s="97">
        <f>VSM!E108</f>
        <v>40.387999999999998</v>
      </c>
      <c r="CJ13" s="98">
        <f t="shared" si="56"/>
        <v>0.12824111412404982</v>
      </c>
      <c r="CK13" s="97">
        <f>VSM!F108</f>
        <v>9.44</v>
      </c>
      <c r="CL13" s="97">
        <f>ABS(VSM!G108)</f>
        <v>25.03</v>
      </c>
      <c r="CM13" s="99">
        <f t="shared" si="57"/>
        <v>2.6514830508474581</v>
      </c>
      <c r="CN13" s="97">
        <f>VSM!H108</f>
        <v>283.44</v>
      </c>
      <c r="CO13" s="97" t="str">
        <f>VSM!K108</f>
        <v xml:space="preserve">    4,2</v>
      </c>
      <c r="CP13" s="97" t="str">
        <f>VSM!D210</f>
        <v>NaN</v>
      </c>
      <c r="CQ13" s="97" t="str">
        <f>VSM!E210</f>
        <v>NaN</v>
      </c>
      <c r="CR13" s="98" t="e">
        <f t="shared" si="58"/>
        <v>#VALUE!</v>
      </c>
      <c r="CS13" s="97" t="str">
        <f>VSM!F210</f>
        <v>NaN</v>
      </c>
      <c r="CT13" s="97" t="e">
        <f>ABS(VSM!G210)</f>
        <v>#VALUE!</v>
      </c>
      <c r="CU13" s="99" t="e">
        <f t="shared" si="59"/>
        <v>#VALUE!</v>
      </c>
      <c r="CV13" s="97" t="str">
        <f>VSM!H210</f>
        <v>NaN</v>
      </c>
      <c r="CW13" s="97" t="str">
        <f>VSM!K210</f>
        <v>NaN</v>
      </c>
      <c r="CX13" s="97" t="str">
        <f>VSM!D516</f>
        <v>NaN</v>
      </c>
      <c r="CY13" s="97" t="str">
        <f>VSM!E516</f>
        <v>NaN</v>
      </c>
      <c r="CZ13" s="98" t="e">
        <f t="shared" si="60"/>
        <v>#VALUE!</v>
      </c>
      <c r="DA13" s="97" t="str">
        <f>VSM!F516</f>
        <v>NaN</v>
      </c>
      <c r="DB13" s="97" t="e">
        <f>ABS(VSM!G516)</f>
        <v>#VALUE!</v>
      </c>
      <c r="DC13" s="99" t="e">
        <f t="shared" si="61"/>
        <v>#VALUE!</v>
      </c>
      <c r="DD13" s="97" t="str">
        <f>VSM!H516</f>
        <v>NaN</v>
      </c>
      <c r="DE13" s="97" t="str">
        <f>VSM!K516</f>
        <v>NaN</v>
      </c>
      <c r="DF13" s="97"/>
      <c r="DG13" s="97"/>
      <c r="DH13" s="97"/>
      <c r="DI13" s="97"/>
      <c r="DJ13" s="97"/>
      <c r="DK13" s="97"/>
      <c r="DL13" s="97"/>
      <c r="DM13" s="97"/>
    </row>
    <row r="14" spans="1:117" ht="16.5" customHeight="1">
      <c r="A14" s="81">
        <v>6</v>
      </c>
      <c r="B14" s="82" t="str">
        <f>Lokalizacje!D8</f>
        <v xml:space="preserve">52° 08' 31.79"N </v>
      </c>
      <c r="C14" s="82" t="str">
        <f>Lokalizacje!C8</f>
        <v>21° 00' 2.70"E</v>
      </c>
      <c r="D14" s="83">
        <f>Lokalizacje!B8</f>
        <v>45173</v>
      </c>
      <c r="E14" s="84">
        <f>'Analiza sitowa'!B7-'Analiza sitowa'!H7</f>
        <v>712.15</v>
      </c>
      <c r="F14" s="84">
        <f>'Analiza sitowa'!C7-'Analiza sitowa'!J7</f>
        <v>23.22</v>
      </c>
      <c r="G14" s="84">
        <f>'Analiza sitowa'!D7-'Analiza sitowa'!K7</f>
        <v>35.19</v>
      </c>
      <c r="H14" s="84">
        <f>'Analiza sitowa'!E7-'Analiza sitowa'!L7</f>
        <v>87.75</v>
      </c>
      <c r="I14" s="84">
        <f>'Analiza sitowa'!F7-'Analiza sitowa'!M7</f>
        <v>309.44</v>
      </c>
      <c r="J14" s="84">
        <f>'Analiza sitowa'!G7-'Analiza sitowa'!N7</f>
        <v>253.92999999999998</v>
      </c>
      <c r="K14" s="85">
        <f t="shared" si="0"/>
        <v>709.53</v>
      </c>
      <c r="L14" s="85">
        <f t="shared" si="1"/>
        <v>2.6200000000000045</v>
      </c>
      <c r="M14" s="86">
        <f t="shared" si="2"/>
        <v>100</v>
      </c>
      <c r="N14" s="86">
        <f t="shared" si="3"/>
        <v>3.2605490416344871</v>
      </c>
      <c r="O14" s="86">
        <f t="shared" si="4"/>
        <v>4.9413747103840482</v>
      </c>
      <c r="P14" s="86">
        <f t="shared" si="5"/>
        <v>12.321842308502424</v>
      </c>
      <c r="Q14" s="86">
        <f t="shared" si="6"/>
        <v>43.451520044934355</v>
      </c>
      <c r="R14" s="86">
        <f t="shared" si="7"/>
        <v>35.65681387348171</v>
      </c>
      <c r="S14" s="87">
        <f>'Masa Warszawa'!D8</f>
        <v>9.23</v>
      </c>
      <c r="T14" s="87">
        <f>'Masa Warszawa'!G8</f>
        <v>9.3099999999999987</v>
      </c>
      <c r="U14" s="87">
        <f>'Masa Warszawa'!J8</f>
        <v>9.629999999999999</v>
      </c>
      <c r="V14" s="87">
        <f>'Masa Warszawa'!M8</f>
        <v>9.34</v>
      </c>
      <c r="W14" s="87">
        <f>'Masa Warszawa'!P8</f>
        <v>9.98</v>
      </c>
      <c r="X14" s="87">
        <f>'Masa Warszawa'!S8</f>
        <v>8.4200000000000017</v>
      </c>
      <c r="Y14" s="88">
        <f t="shared" ca="1" si="8"/>
        <v>1.1247E-3</v>
      </c>
      <c r="Z14" s="88">
        <f t="shared" ca="1" si="9"/>
        <v>3.0255333333333335E-3</v>
      </c>
      <c r="AA14" s="88">
        <f t="shared" ca="1" si="10"/>
        <v>1.7292E-3</v>
      </c>
      <c r="AB14" s="88">
        <f t="shared" ca="1" si="11"/>
        <v>9.9218333333333316E-4</v>
      </c>
      <c r="AC14" s="88">
        <f t="shared" ca="1" si="12"/>
        <v>8.2566666666666671E-4</v>
      </c>
      <c r="AD14" s="88">
        <f t="shared" ca="1" si="13"/>
        <v>1.1948999999999998E-3</v>
      </c>
      <c r="AE14" s="89">
        <f t="shared" ca="1" si="14"/>
        <v>1.1246999999999999E-5</v>
      </c>
      <c r="AF14" s="89">
        <f t="shared" ca="1" si="15"/>
        <v>3.0255333333333335E-5</v>
      </c>
      <c r="AG14" s="89">
        <f t="shared" ca="1" si="16"/>
        <v>1.7292E-5</v>
      </c>
      <c r="AH14" s="89">
        <f t="shared" ca="1" si="17"/>
        <v>9.9218333333333322E-6</v>
      </c>
      <c r="AI14" s="89">
        <f t="shared" ca="1" si="18"/>
        <v>8.2566666666666667E-6</v>
      </c>
      <c r="AJ14" s="89">
        <f t="shared" ca="1" si="19"/>
        <v>1.1948999999999999E-5</v>
      </c>
      <c r="AK14" s="90">
        <f t="shared" ca="1" si="20"/>
        <v>121.85265438786564</v>
      </c>
      <c r="AL14" s="90">
        <f t="shared" ca="1" si="21"/>
        <v>324.97672753311861</v>
      </c>
      <c r="AM14" s="90">
        <f t="shared" ca="1" si="22"/>
        <v>179.56386292834893</v>
      </c>
      <c r="AN14" s="90">
        <f t="shared" ca="1" si="23"/>
        <v>106.2294789436117</v>
      </c>
      <c r="AO14" s="90">
        <f t="shared" ca="1" si="24"/>
        <v>82.732130928523702</v>
      </c>
      <c r="AP14" s="90">
        <f t="shared" ca="1" si="25"/>
        <v>141.91211401425176</v>
      </c>
      <c r="AQ14" s="90">
        <f t="shared" ca="1" si="26"/>
        <v>957.26696873572041</v>
      </c>
      <c r="AR14" s="91">
        <f t="shared" ca="1" si="27"/>
        <v>12.729223755500371</v>
      </c>
      <c r="AS14" s="91">
        <f t="shared" ca="1" si="28"/>
        <v>33.948390380827739</v>
      </c>
      <c r="AT14" s="91">
        <f t="shared" ca="1" si="29"/>
        <v>18.757971265372515</v>
      </c>
      <c r="AU14" s="91">
        <f t="shared" ca="1" si="30"/>
        <v>11.097163321524702</v>
      </c>
      <c r="AV14" s="91">
        <f t="shared" ca="1" si="31"/>
        <v>8.6425348027822899</v>
      </c>
      <c r="AW14" s="91">
        <f t="shared" ca="1" si="32"/>
        <v>14.824716473992371</v>
      </c>
      <c r="AX14" s="89">
        <f ca="1">'F3 Warszawa'!AK7</f>
        <v>1.07E-3</v>
      </c>
      <c r="AY14" s="89">
        <f t="shared" ca="1" si="33"/>
        <v>1.0699999999999999E-5</v>
      </c>
      <c r="AZ14" s="90">
        <f t="shared" ca="1" si="34"/>
        <v>115.92632719393281</v>
      </c>
      <c r="BA14" s="90">
        <f t="shared" ca="1" si="35"/>
        <v>4.8635191606650725</v>
      </c>
      <c r="BB14" s="89">
        <f>ARM!G10</f>
        <v>9.3683784943350036E-3</v>
      </c>
      <c r="BC14" s="89">
        <f t="shared" si="36"/>
        <v>9.3683784943350037E-9</v>
      </c>
      <c r="BD14" s="92">
        <f t="shared" si="37"/>
        <v>2.614818530863281E-7</v>
      </c>
      <c r="BE14" s="93">
        <f t="shared" si="38"/>
        <v>26.148185308632808</v>
      </c>
      <c r="BF14" s="1" t="s">
        <v>18</v>
      </c>
      <c r="BG14" s="89" t="e">
        <f t="shared" si="39"/>
        <v>#VALUE!</v>
      </c>
      <c r="BH14" s="94" t="e">
        <f t="shared" si="40"/>
        <v>#VALUE!</v>
      </c>
      <c r="BI14" s="93" t="e">
        <f t="shared" si="41"/>
        <v>#VALUE!</v>
      </c>
      <c r="BJ14" s="1" t="s">
        <v>18</v>
      </c>
      <c r="BK14" s="89" t="e">
        <f t="shared" si="42"/>
        <v>#VALUE!</v>
      </c>
      <c r="BL14" s="94" t="e">
        <f t="shared" si="43"/>
        <v>#VALUE!</v>
      </c>
      <c r="BM14" s="93" t="e">
        <f t="shared" si="44"/>
        <v>#VALUE!</v>
      </c>
      <c r="BN14" s="1"/>
      <c r="BO14" s="95">
        <f t="shared" si="45"/>
        <v>0</v>
      </c>
      <c r="BP14" s="95">
        <f t="shared" si="46"/>
        <v>0</v>
      </c>
      <c r="BQ14" s="96">
        <f t="shared" si="47"/>
        <v>0</v>
      </c>
      <c r="BR14" s="1"/>
      <c r="BS14" s="95">
        <f t="shared" si="48"/>
        <v>0</v>
      </c>
      <c r="BT14" s="95">
        <f t="shared" si="49"/>
        <v>0</v>
      </c>
      <c r="BU14" s="96">
        <f t="shared" si="50"/>
        <v>0</v>
      </c>
      <c r="BV14" s="1" t="s">
        <v>18</v>
      </c>
      <c r="BW14" s="89" t="e">
        <f t="shared" si="51"/>
        <v>#VALUE!</v>
      </c>
      <c r="BX14" s="94" t="e">
        <f t="shared" si="52"/>
        <v>#VALUE!</v>
      </c>
      <c r="BY14" s="93" t="e">
        <f t="shared" si="53"/>
        <v>#VALUE!</v>
      </c>
      <c r="BZ14" s="97">
        <f>VSM!D7</f>
        <v>116.117</v>
      </c>
      <c r="CA14" s="97">
        <f>VSM!E7</f>
        <v>11.257</v>
      </c>
      <c r="CB14" s="98">
        <f t="shared" si="54"/>
        <v>9.6945322390347657E-2</v>
      </c>
      <c r="CC14" s="97">
        <f>VSM!F7</f>
        <v>8.08</v>
      </c>
      <c r="CD14" s="97">
        <f>ABS(VSM!G7)</f>
        <v>21.81</v>
      </c>
      <c r="CE14" s="99">
        <f t="shared" si="55"/>
        <v>2.6992574257425739</v>
      </c>
      <c r="CF14" s="97">
        <f>VSM!H7</f>
        <v>104.51</v>
      </c>
      <c r="CG14" s="97">
        <f>VSM!K7</f>
        <v>3.8</v>
      </c>
      <c r="CH14" s="97" t="str">
        <f>VSM!D109</f>
        <v>NaN</v>
      </c>
      <c r="CI14" s="97" t="str">
        <f>VSM!E109</f>
        <v>NaN</v>
      </c>
      <c r="CJ14" s="98" t="e">
        <f t="shared" si="56"/>
        <v>#VALUE!</v>
      </c>
      <c r="CK14" s="97" t="str">
        <f>VSM!F109</f>
        <v>NaN</v>
      </c>
      <c r="CL14" s="97" t="e">
        <f>ABS(VSM!G109)</f>
        <v>#VALUE!</v>
      </c>
      <c r="CM14" s="99" t="e">
        <f t="shared" si="57"/>
        <v>#VALUE!</v>
      </c>
      <c r="CN14" s="97" t="str">
        <f>VSM!H109</f>
        <v>NaN</v>
      </c>
      <c r="CO14" s="97" t="str">
        <f>VSM!K109</f>
        <v>NaN</v>
      </c>
      <c r="CP14" s="97" t="str">
        <f>VSM!D211</f>
        <v>NaN</v>
      </c>
      <c r="CQ14" s="97" t="str">
        <f>VSM!E211</f>
        <v>NaN</v>
      </c>
      <c r="CR14" s="98" t="e">
        <f t="shared" si="58"/>
        <v>#VALUE!</v>
      </c>
      <c r="CS14" s="97" t="str">
        <f>VSM!F211</f>
        <v>NaN</v>
      </c>
      <c r="CT14" s="97" t="e">
        <f>ABS(VSM!G211)</f>
        <v>#VALUE!</v>
      </c>
      <c r="CU14" s="99" t="e">
        <f t="shared" si="59"/>
        <v>#VALUE!</v>
      </c>
      <c r="CV14" s="97" t="str">
        <f>VSM!H211</f>
        <v>NaN</v>
      </c>
      <c r="CW14" s="97" t="str">
        <f>VSM!K211</f>
        <v>NaN</v>
      </c>
      <c r="CX14" s="97" t="str">
        <f>VSM!D517</f>
        <v>NaN</v>
      </c>
      <c r="CY14" s="97" t="str">
        <f>VSM!E517</f>
        <v>NaN</v>
      </c>
      <c r="CZ14" s="98" t="e">
        <f t="shared" si="60"/>
        <v>#VALUE!</v>
      </c>
      <c r="DA14" s="97" t="str">
        <f>VSM!F517</f>
        <v>NaN</v>
      </c>
      <c r="DB14" s="97" t="e">
        <f>ABS(VSM!G517)</f>
        <v>#VALUE!</v>
      </c>
      <c r="DC14" s="99" t="e">
        <f t="shared" si="61"/>
        <v>#VALUE!</v>
      </c>
      <c r="DD14" s="97" t="str">
        <f>VSM!H517</f>
        <v>NaN</v>
      </c>
      <c r="DE14" s="97" t="str">
        <f>VSM!K517</f>
        <v>NaN</v>
      </c>
      <c r="DF14" s="97"/>
      <c r="DG14" s="97"/>
      <c r="DH14" s="97"/>
      <c r="DI14" s="97"/>
      <c r="DJ14" s="97"/>
      <c r="DK14" s="97"/>
      <c r="DL14" s="97"/>
      <c r="DM14" s="97"/>
    </row>
    <row r="15" spans="1:117" ht="16.5" customHeight="1">
      <c r="A15" s="81">
        <v>7</v>
      </c>
      <c r="B15" s="82" t="str">
        <f>Lokalizacje!D9</f>
        <v xml:space="preserve">52° 09' 34.25"N </v>
      </c>
      <c r="C15" s="82" t="str">
        <f>Lokalizacje!C9</f>
        <v>20° 59' 33.46"E</v>
      </c>
      <c r="D15" s="83">
        <f>Lokalizacje!B9</f>
        <v>45173</v>
      </c>
      <c r="E15" s="84">
        <f>'Analiza sitowa'!B8-'Analiza sitowa'!H8</f>
        <v>1087.49</v>
      </c>
      <c r="F15" s="84">
        <f>'Analiza sitowa'!C8-'Analiza sitowa'!J8</f>
        <v>22.93</v>
      </c>
      <c r="G15" s="84">
        <f>'Analiza sitowa'!D8-'Analiza sitowa'!K8</f>
        <v>79.91</v>
      </c>
      <c r="H15" s="84">
        <f>'Analiza sitowa'!E8-'Analiza sitowa'!L8</f>
        <v>319.74</v>
      </c>
      <c r="I15" s="84">
        <f>'Analiza sitowa'!F8-'Analiza sitowa'!M8</f>
        <v>515.44000000000005</v>
      </c>
      <c r="J15" s="84">
        <f>'Analiza sitowa'!G8-'Analiza sitowa'!N8</f>
        <v>147.61000000000001</v>
      </c>
      <c r="K15" s="85">
        <f t="shared" si="0"/>
        <v>1085.6300000000001</v>
      </c>
      <c r="L15" s="85">
        <f t="shared" si="1"/>
        <v>1.8599999999999</v>
      </c>
      <c r="M15" s="86">
        <f t="shared" si="2"/>
        <v>100</v>
      </c>
      <c r="N15" s="86">
        <f t="shared" si="3"/>
        <v>2.1085251358633181</v>
      </c>
      <c r="O15" s="86">
        <f t="shared" si="4"/>
        <v>7.3481135458716862</v>
      </c>
      <c r="P15" s="86">
        <f t="shared" si="5"/>
        <v>29.401649670341794</v>
      </c>
      <c r="Q15" s="86">
        <f t="shared" si="6"/>
        <v>47.397217445677661</v>
      </c>
      <c r="R15" s="86">
        <f t="shared" si="7"/>
        <v>13.573458146741579</v>
      </c>
      <c r="S15" s="87">
        <f>'Masa Warszawa'!D9</f>
        <v>8.3800000000000008</v>
      </c>
      <c r="T15" s="87">
        <f>'Masa Warszawa'!G9</f>
        <v>8.08</v>
      </c>
      <c r="U15" s="87">
        <f>'Masa Warszawa'!J9</f>
        <v>9.0400000000000009</v>
      </c>
      <c r="V15" s="87">
        <f>'Masa Warszawa'!M9</f>
        <v>9.879999999999999</v>
      </c>
      <c r="W15" s="87">
        <f>'Masa Warszawa'!P9</f>
        <v>9.9499999999999993</v>
      </c>
      <c r="X15" s="87">
        <f>'Masa Warszawa'!S9</f>
        <v>8.23</v>
      </c>
      <c r="Y15" s="88">
        <f t="shared" ca="1" si="8"/>
        <v>6.9693000000000001E-4</v>
      </c>
      <c r="Z15" s="88">
        <f t="shared" ca="1" si="9"/>
        <v>1.1257999999999999E-3</v>
      </c>
      <c r="AA15" s="88">
        <f t="shared" ca="1" si="10"/>
        <v>1.0196999999999999E-3</v>
      </c>
      <c r="AB15" s="88">
        <f t="shared" ca="1" si="11"/>
        <v>6.9299333333333341E-4</v>
      </c>
      <c r="AC15" s="88">
        <f t="shared" ca="1" si="12"/>
        <v>7.8971E-4</v>
      </c>
      <c r="AD15" s="88">
        <f t="shared" ca="1" si="13"/>
        <v>1.2940333333333334E-3</v>
      </c>
      <c r="AE15" s="89">
        <f t="shared" ca="1" si="14"/>
        <v>6.9693000000000003E-6</v>
      </c>
      <c r="AF15" s="89">
        <f t="shared" ca="1" si="15"/>
        <v>1.1258E-5</v>
      </c>
      <c r="AG15" s="89">
        <f t="shared" ca="1" si="16"/>
        <v>1.0196999999999999E-5</v>
      </c>
      <c r="AH15" s="89">
        <f t="shared" ca="1" si="17"/>
        <v>6.9299333333333338E-6</v>
      </c>
      <c r="AI15" s="89">
        <f t="shared" ca="1" si="18"/>
        <v>7.8970999999999993E-6</v>
      </c>
      <c r="AJ15" s="89">
        <f t="shared" ca="1" si="19"/>
        <v>1.2940333333333334E-5</v>
      </c>
      <c r="AK15" s="90">
        <f t="shared" ca="1" si="20"/>
        <v>83.165871121718382</v>
      </c>
      <c r="AL15" s="90">
        <f t="shared" ca="1" si="21"/>
        <v>139.33168316831683</v>
      </c>
      <c r="AM15" s="90">
        <f t="shared" ca="1" si="22"/>
        <v>112.79867256637166</v>
      </c>
      <c r="AN15" s="90">
        <f t="shared" ca="1" si="23"/>
        <v>70.141025641025649</v>
      </c>
      <c r="AO15" s="90">
        <f t="shared" ca="1" si="24"/>
        <v>79.367839195979897</v>
      </c>
      <c r="AP15" s="90">
        <f t="shared" ca="1" si="25"/>
        <v>157.23369785338193</v>
      </c>
      <c r="AQ15" s="90">
        <f t="shared" ca="1" si="26"/>
        <v>642.03878954679431</v>
      </c>
      <c r="AR15" s="91">
        <f t="shared" ca="1" si="27"/>
        <v>12.953402890255889</v>
      </c>
      <c r="AS15" s="91">
        <f t="shared" ca="1" si="28"/>
        <v>21.701443189541401</v>
      </c>
      <c r="AT15" s="91">
        <f t="shared" ca="1" si="29"/>
        <v>17.568825186714122</v>
      </c>
      <c r="AU15" s="91">
        <f t="shared" ca="1" si="30"/>
        <v>10.924733331227101</v>
      </c>
      <c r="AV15" s="91">
        <f t="shared" ca="1" si="31"/>
        <v>12.361844874202147</v>
      </c>
      <c r="AW15" s="91">
        <f t="shared" ca="1" si="32"/>
        <v>24.48975052805935</v>
      </c>
      <c r="AX15" s="89">
        <f ca="1">'F3 Warszawa'!AK8</f>
        <v>6.7795333333333339E-4</v>
      </c>
      <c r="AY15" s="89">
        <f t="shared" ca="1" si="33"/>
        <v>6.7795333333333343E-6</v>
      </c>
      <c r="AZ15" s="90">
        <f t="shared" ca="1" si="34"/>
        <v>80.901352426412103</v>
      </c>
      <c r="BA15" s="90">
        <f t="shared" ca="1" si="35"/>
        <v>2.7228942170184403</v>
      </c>
      <c r="BB15" s="89">
        <f>ARM!G11</f>
        <v>4.3416555019862926E-3</v>
      </c>
      <c r="BC15" s="89">
        <f t="shared" si="36"/>
        <v>4.3416555019862926E-9</v>
      </c>
      <c r="BD15" s="92">
        <f t="shared" si="37"/>
        <v>1.2118042912210628E-7</v>
      </c>
      <c r="BE15" s="93">
        <f t="shared" si="38"/>
        <v>12.118042912210628</v>
      </c>
      <c r="BF15" s="1" t="s">
        <v>18</v>
      </c>
      <c r="BG15" s="89" t="e">
        <f t="shared" si="39"/>
        <v>#VALUE!</v>
      </c>
      <c r="BH15" s="94" t="e">
        <f t="shared" si="40"/>
        <v>#VALUE!</v>
      </c>
      <c r="BI15" s="93" t="e">
        <f t="shared" si="41"/>
        <v>#VALUE!</v>
      </c>
      <c r="BJ15" s="1" t="s">
        <v>18</v>
      </c>
      <c r="BK15" s="89" t="e">
        <f t="shared" si="42"/>
        <v>#VALUE!</v>
      </c>
      <c r="BL15" s="94" t="e">
        <f t="shared" si="43"/>
        <v>#VALUE!</v>
      </c>
      <c r="BM15" s="93" t="e">
        <f t="shared" si="44"/>
        <v>#VALUE!</v>
      </c>
      <c r="BN15" s="1"/>
      <c r="BO15" s="95">
        <f t="shared" si="45"/>
        <v>0</v>
      </c>
      <c r="BP15" s="95">
        <f t="shared" si="46"/>
        <v>0</v>
      </c>
      <c r="BQ15" s="96">
        <f t="shared" si="47"/>
        <v>0</v>
      </c>
      <c r="BR15" s="1"/>
      <c r="BS15" s="95">
        <f t="shared" si="48"/>
        <v>0</v>
      </c>
      <c r="BT15" s="95">
        <f t="shared" si="49"/>
        <v>0</v>
      </c>
      <c r="BU15" s="96">
        <f t="shared" si="50"/>
        <v>0</v>
      </c>
      <c r="BV15" s="1" t="s">
        <v>18</v>
      </c>
      <c r="BW15" s="89" t="e">
        <f t="shared" si="51"/>
        <v>#VALUE!</v>
      </c>
      <c r="BX15" s="94" t="e">
        <f t="shared" si="52"/>
        <v>#VALUE!</v>
      </c>
      <c r="BY15" s="93" t="e">
        <f t="shared" si="53"/>
        <v>#VALUE!</v>
      </c>
      <c r="BZ15" s="97">
        <f>VSM!D8</f>
        <v>66.873999999999995</v>
      </c>
      <c r="CA15" s="97">
        <f>VSM!E8</f>
        <v>6.3029999999999999</v>
      </c>
      <c r="CB15" s="98">
        <f t="shared" si="54"/>
        <v>9.4251876663576289E-2</v>
      </c>
      <c r="CC15" s="97">
        <f>VSM!F8</f>
        <v>8.0399999999999991</v>
      </c>
      <c r="CD15" s="97">
        <f>ABS(VSM!G8)</f>
        <v>25.08</v>
      </c>
      <c r="CE15" s="99">
        <f t="shared" si="55"/>
        <v>3.1194029850746268</v>
      </c>
      <c r="CF15" s="97">
        <f>VSM!H8</f>
        <v>60.19</v>
      </c>
      <c r="CG15" s="97">
        <f>VSM!K8</f>
        <v>3.8</v>
      </c>
      <c r="CH15" s="97" t="str">
        <f>VSM!D110</f>
        <v>NaN</v>
      </c>
      <c r="CI15" s="97" t="str">
        <f>VSM!E110</f>
        <v>NaN</v>
      </c>
      <c r="CJ15" s="98" t="e">
        <f t="shared" si="56"/>
        <v>#VALUE!</v>
      </c>
      <c r="CK15" s="97" t="str">
        <f>VSM!F110</f>
        <v>NaN</v>
      </c>
      <c r="CL15" s="97" t="e">
        <f>ABS(VSM!G110)</f>
        <v>#VALUE!</v>
      </c>
      <c r="CM15" s="99" t="e">
        <f t="shared" si="57"/>
        <v>#VALUE!</v>
      </c>
      <c r="CN15" s="97" t="str">
        <f>VSM!H110</f>
        <v>NaN</v>
      </c>
      <c r="CO15" s="97" t="str">
        <f>VSM!K110</f>
        <v>NaN</v>
      </c>
      <c r="CP15" s="97" t="str">
        <f>VSM!D212</f>
        <v>NaN</v>
      </c>
      <c r="CQ15" s="97" t="str">
        <f>VSM!E212</f>
        <v>NaN</v>
      </c>
      <c r="CR15" s="98" t="e">
        <f t="shared" si="58"/>
        <v>#VALUE!</v>
      </c>
      <c r="CS15" s="97" t="str">
        <f>VSM!F212</f>
        <v>NaN</v>
      </c>
      <c r="CT15" s="97" t="e">
        <f>ABS(VSM!G212)</f>
        <v>#VALUE!</v>
      </c>
      <c r="CU15" s="99" t="e">
        <f t="shared" si="59"/>
        <v>#VALUE!</v>
      </c>
      <c r="CV15" s="97" t="str">
        <f>VSM!H212</f>
        <v>NaN</v>
      </c>
      <c r="CW15" s="97" t="str">
        <f>VSM!K212</f>
        <v>NaN</v>
      </c>
      <c r="CX15" s="97" t="str">
        <f>VSM!D518</f>
        <v>NaN</v>
      </c>
      <c r="CY15" s="97" t="str">
        <f>VSM!E518</f>
        <v>NaN</v>
      </c>
      <c r="CZ15" s="98" t="e">
        <f t="shared" si="60"/>
        <v>#VALUE!</v>
      </c>
      <c r="DA15" s="97" t="str">
        <f>VSM!F518</f>
        <v>NaN</v>
      </c>
      <c r="DB15" s="97" t="e">
        <f>ABS(VSM!G518)</f>
        <v>#VALUE!</v>
      </c>
      <c r="DC15" s="99" t="e">
        <f t="shared" si="61"/>
        <v>#VALUE!</v>
      </c>
      <c r="DD15" s="97" t="str">
        <f>VSM!H518</f>
        <v>NaN</v>
      </c>
      <c r="DE15" s="97" t="str">
        <f>VSM!K518</f>
        <v>NaN</v>
      </c>
      <c r="DF15" s="97"/>
      <c r="DG15" s="97"/>
      <c r="DH15" s="97"/>
      <c r="DI15" s="97"/>
      <c r="DJ15" s="97"/>
      <c r="DK15" s="97"/>
      <c r="DL15" s="97"/>
      <c r="DM15" s="97"/>
    </row>
    <row r="16" spans="1:117" ht="16.5" customHeight="1">
      <c r="A16" s="81">
        <v>8</v>
      </c>
      <c r="B16" s="82" t="str">
        <f>Lokalizacje!D10</f>
        <v xml:space="preserve">52° 09' 28.71"N </v>
      </c>
      <c r="C16" s="82" t="str">
        <f>Lokalizacje!C10</f>
        <v>21° 01' 16.18"E</v>
      </c>
      <c r="D16" s="83">
        <f>Lokalizacje!B10</f>
        <v>45173</v>
      </c>
      <c r="E16" s="84">
        <f>'Analiza sitowa'!B9-'Analiza sitowa'!H9</f>
        <v>1426.1399999999999</v>
      </c>
      <c r="F16" s="84">
        <f>'Analiza sitowa'!C9-'Analiza sitowa'!J9</f>
        <v>59.48</v>
      </c>
      <c r="G16" s="84">
        <f>'Analiza sitowa'!D9-'Analiza sitowa'!K9</f>
        <v>138.72</v>
      </c>
      <c r="H16" s="84">
        <f>'Analiza sitowa'!E9-'Analiza sitowa'!L9</f>
        <v>445.25</v>
      </c>
      <c r="I16" s="84">
        <f>'Analiza sitowa'!F9-'Analiza sitowa'!M9</f>
        <v>621.78</v>
      </c>
      <c r="J16" s="84">
        <f>'Analiza sitowa'!G9-'Analiza sitowa'!N9</f>
        <v>157.13</v>
      </c>
      <c r="K16" s="85">
        <f t="shared" si="0"/>
        <v>1422.3600000000001</v>
      </c>
      <c r="L16" s="85">
        <f t="shared" si="1"/>
        <v>3.7799999999997453</v>
      </c>
      <c r="M16" s="86">
        <f t="shared" si="2"/>
        <v>100</v>
      </c>
      <c r="N16" s="86">
        <f t="shared" si="3"/>
        <v>4.1706985288961818</v>
      </c>
      <c r="O16" s="86">
        <f t="shared" si="4"/>
        <v>9.7269552778829578</v>
      </c>
      <c r="P16" s="86">
        <f t="shared" si="5"/>
        <v>31.220637525067669</v>
      </c>
      <c r="Q16" s="86">
        <f t="shared" si="6"/>
        <v>43.598805166393198</v>
      </c>
      <c r="R16" s="86">
        <f t="shared" si="7"/>
        <v>11.017852384758859</v>
      </c>
      <c r="S16" s="87">
        <f>'Masa Warszawa'!D10</f>
        <v>8.41</v>
      </c>
      <c r="T16" s="87">
        <f>'Masa Warszawa'!G10</f>
        <v>9.120000000000001</v>
      </c>
      <c r="U16" s="87">
        <f>'Masa Warszawa'!J10</f>
        <v>8.9600000000000009</v>
      </c>
      <c r="V16" s="87">
        <f>'Masa Warszawa'!M10</f>
        <v>10.34</v>
      </c>
      <c r="W16" s="87">
        <f>'Masa Warszawa'!P10</f>
        <v>10.199999999999999</v>
      </c>
      <c r="X16" s="87">
        <f>'Masa Warszawa'!S10</f>
        <v>9.0399999999999991</v>
      </c>
      <c r="Y16" s="88">
        <f t="shared" ca="1" si="8"/>
        <v>1.2916666666666667E-3</v>
      </c>
      <c r="Z16" s="88">
        <f t="shared" ca="1" si="9"/>
        <v>2.3904666666666667E-3</v>
      </c>
      <c r="AA16" s="88">
        <f t="shared" ca="1" si="10"/>
        <v>1.4692666666666666E-3</v>
      </c>
      <c r="AB16" s="88">
        <f t="shared" ca="1" si="11"/>
        <v>1.0027666666666667E-3</v>
      </c>
      <c r="AC16" s="88">
        <f t="shared" ca="1" si="12"/>
        <v>1.1115333333333334E-3</v>
      </c>
      <c r="AD16" s="88">
        <f t="shared" ca="1" si="13"/>
        <v>2.8029333333333332E-3</v>
      </c>
      <c r="AE16" s="89">
        <f t="shared" ca="1" si="14"/>
        <v>1.2916666666666666E-5</v>
      </c>
      <c r="AF16" s="89">
        <f t="shared" ca="1" si="15"/>
        <v>2.3904666666666668E-5</v>
      </c>
      <c r="AG16" s="89">
        <f t="shared" ca="1" si="16"/>
        <v>1.4692666666666666E-5</v>
      </c>
      <c r="AH16" s="89">
        <f t="shared" ca="1" si="17"/>
        <v>1.0027666666666667E-5</v>
      </c>
      <c r="AI16" s="89">
        <f t="shared" ca="1" si="18"/>
        <v>1.1115333333333334E-5</v>
      </c>
      <c r="AJ16" s="89">
        <f t="shared" ca="1" si="19"/>
        <v>2.8029333333333333E-5</v>
      </c>
      <c r="AK16" s="90">
        <f t="shared" ca="1" si="20"/>
        <v>153.58699960364643</v>
      </c>
      <c r="AL16" s="90">
        <f t="shared" ca="1" si="21"/>
        <v>262.11257309941521</v>
      </c>
      <c r="AM16" s="90">
        <f t="shared" ca="1" si="22"/>
        <v>163.98065476190473</v>
      </c>
      <c r="AN16" s="90">
        <f t="shared" ca="1" si="23"/>
        <v>96.979368149580935</v>
      </c>
      <c r="AO16" s="90">
        <f t="shared" ca="1" si="24"/>
        <v>108.97385620915033</v>
      </c>
      <c r="AP16" s="90">
        <f t="shared" ca="1" si="25"/>
        <v>310.05899705014752</v>
      </c>
      <c r="AQ16" s="90">
        <f t="shared" ca="1" si="26"/>
        <v>1095.6924488738453</v>
      </c>
      <c r="AR16" s="91">
        <f t="shared" ca="1" si="27"/>
        <v>14.017345812823976</v>
      </c>
      <c r="AS16" s="91">
        <f t="shared" ca="1" si="28"/>
        <v>23.922093591939507</v>
      </c>
      <c r="AT16" s="91">
        <f t="shared" ca="1" si="29"/>
        <v>14.965938200125805</v>
      </c>
      <c r="AU16" s="91">
        <f t="shared" ca="1" si="30"/>
        <v>8.8509661857445945</v>
      </c>
      <c r="AV16" s="91">
        <f t="shared" ca="1" si="31"/>
        <v>9.9456609672863827</v>
      </c>
      <c r="AW16" s="91">
        <f t="shared" ca="1" si="32"/>
        <v>28.297995242079722</v>
      </c>
      <c r="AX16" s="89">
        <f ca="1">'F3 Warszawa'!AK9</f>
        <v>1.24E-3</v>
      </c>
      <c r="AY16" s="89">
        <f t="shared" ca="1" si="33"/>
        <v>1.24E-5</v>
      </c>
      <c r="AZ16" s="90">
        <f t="shared" ca="1" si="34"/>
        <v>147.44351961950059</v>
      </c>
      <c r="BA16" s="90">
        <f t="shared" ca="1" si="35"/>
        <v>3.9999999999999898</v>
      </c>
      <c r="BB16" s="89">
        <f>ARM!G12</f>
        <v>9.4417040647978203E-3</v>
      </c>
      <c r="BC16" s="89">
        <f t="shared" si="36"/>
        <v>9.4417040647978197E-9</v>
      </c>
      <c r="BD16" s="92">
        <f t="shared" si="37"/>
        <v>2.6352845123080136E-7</v>
      </c>
      <c r="BE16" s="93">
        <f t="shared" si="38"/>
        <v>26.352845123080137</v>
      </c>
      <c r="BF16" s="1" t="s">
        <v>18</v>
      </c>
      <c r="BG16" s="89" t="e">
        <f t="shared" si="39"/>
        <v>#VALUE!</v>
      </c>
      <c r="BH16" s="94" t="e">
        <f t="shared" si="40"/>
        <v>#VALUE!</v>
      </c>
      <c r="BI16" s="93" t="e">
        <f t="shared" si="41"/>
        <v>#VALUE!</v>
      </c>
      <c r="BJ16" s="1" t="s">
        <v>18</v>
      </c>
      <c r="BK16" s="89" t="e">
        <f t="shared" si="42"/>
        <v>#VALUE!</v>
      </c>
      <c r="BL16" s="94" t="e">
        <f t="shared" si="43"/>
        <v>#VALUE!</v>
      </c>
      <c r="BM16" s="93" t="e">
        <f t="shared" si="44"/>
        <v>#VALUE!</v>
      </c>
      <c r="BN16" s="1"/>
      <c r="BO16" s="95">
        <f t="shared" si="45"/>
        <v>0</v>
      </c>
      <c r="BP16" s="95">
        <f t="shared" si="46"/>
        <v>0</v>
      </c>
      <c r="BQ16" s="96">
        <f t="shared" si="47"/>
        <v>0</v>
      </c>
      <c r="BR16" s="1"/>
      <c r="BS16" s="95">
        <f t="shared" si="48"/>
        <v>0</v>
      </c>
      <c r="BT16" s="95">
        <f t="shared" si="49"/>
        <v>0</v>
      </c>
      <c r="BU16" s="96">
        <f t="shared" si="50"/>
        <v>0</v>
      </c>
      <c r="BV16" s="1" t="s">
        <v>18</v>
      </c>
      <c r="BW16" s="89" t="e">
        <f t="shared" si="51"/>
        <v>#VALUE!</v>
      </c>
      <c r="BX16" s="94" t="e">
        <f t="shared" si="52"/>
        <v>#VALUE!</v>
      </c>
      <c r="BY16" s="93" t="e">
        <f t="shared" si="53"/>
        <v>#VALUE!</v>
      </c>
      <c r="BZ16" s="97">
        <f>VSM!D9</f>
        <v>146.26900000000001</v>
      </c>
      <c r="CA16" s="97">
        <f>VSM!E9</f>
        <v>17.329999999999998</v>
      </c>
      <c r="CB16" s="98">
        <f t="shared" si="54"/>
        <v>0.11848033417880752</v>
      </c>
      <c r="CC16" s="97">
        <f>VSM!F9</f>
        <v>9.14</v>
      </c>
      <c r="CD16" s="97">
        <f>ABS(VSM!G9)</f>
        <v>23.43</v>
      </c>
      <c r="CE16" s="99">
        <f t="shared" si="55"/>
        <v>2.5634573304157549</v>
      </c>
      <c r="CF16" s="97">
        <f>VSM!H9</f>
        <v>131.63999999999999</v>
      </c>
      <c r="CG16" s="97">
        <f>VSM!K9</f>
        <v>5</v>
      </c>
      <c r="CH16" s="97" t="str">
        <f>VSM!D111</f>
        <v>NaN</v>
      </c>
      <c r="CI16" s="97" t="str">
        <f>VSM!E111</f>
        <v>NaN</v>
      </c>
      <c r="CJ16" s="98" t="e">
        <f t="shared" si="56"/>
        <v>#VALUE!</v>
      </c>
      <c r="CK16" s="97" t="str">
        <f>VSM!F111</f>
        <v>NaN</v>
      </c>
      <c r="CL16" s="97" t="e">
        <f>ABS(VSM!G111)</f>
        <v>#VALUE!</v>
      </c>
      <c r="CM16" s="99" t="e">
        <f t="shared" si="57"/>
        <v>#VALUE!</v>
      </c>
      <c r="CN16" s="97" t="str">
        <f>VSM!H111</f>
        <v>NaN</v>
      </c>
      <c r="CO16" s="97" t="str">
        <f>VSM!K111</f>
        <v>NaN</v>
      </c>
      <c r="CP16" s="97" t="str">
        <f>VSM!D213</f>
        <v>NaN</v>
      </c>
      <c r="CQ16" s="97" t="str">
        <f>VSM!E213</f>
        <v>NaN</v>
      </c>
      <c r="CR16" s="98" t="e">
        <f t="shared" si="58"/>
        <v>#VALUE!</v>
      </c>
      <c r="CS16" s="97" t="str">
        <f>VSM!F213</f>
        <v>NaN</v>
      </c>
      <c r="CT16" s="97" t="e">
        <f>ABS(VSM!G213)</f>
        <v>#VALUE!</v>
      </c>
      <c r="CU16" s="99" t="e">
        <f t="shared" si="59"/>
        <v>#VALUE!</v>
      </c>
      <c r="CV16" s="97" t="str">
        <f>VSM!H213</f>
        <v>NaN</v>
      </c>
      <c r="CW16" s="97" t="str">
        <f>VSM!K213</f>
        <v>NaN</v>
      </c>
      <c r="CX16" s="97" t="str">
        <f>VSM!D519</f>
        <v>NaN</v>
      </c>
      <c r="CY16" s="97" t="str">
        <f>VSM!E519</f>
        <v>NaN</v>
      </c>
      <c r="CZ16" s="98" t="e">
        <f t="shared" si="60"/>
        <v>#VALUE!</v>
      </c>
      <c r="DA16" s="97" t="str">
        <f>VSM!F519</f>
        <v>NaN</v>
      </c>
      <c r="DB16" s="97" t="e">
        <f>ABS(VSM!G519)</f>
        <v>#VALUE!</v>
      </c>
      <c r="DC16" s="99" t="e">
        <f t="shared" si="61"/>
        <v>#VALUE!</v>
      </c>
      <c r="DD16" s="97" t="str">
        <f>VSM!H519</f>
        <v>NaN</v>
      </c>
      <c r="DE16" s="97" t="str">
        <f>VSM!K519</f>
        <v>NaN</v>
      </c>
      <c r="DF16" s="97"/>
      <c r="DG16" s="97"/>
      <c r="DH16" s="97"/>
      <c r="DI16" s="97"/>
      <c r="DJ16" s="97"/>
      <c r="DK16" s="97"/>
      <c r="DL16" s="97"/>
      <c r="DM16" s="97"/>
    </row>
    <row r="17" spans="1:117" ht="16.5" customHeight="1">
      <c r="A17" s="81">
        <v>9</v>
      </c>
      <c r="B17" s="82" t="str">
        <f>Lokalizacje!D11</f>
        <v xml:space="preserve">52° 09' 30.11"N </v>
      </c>
      <c r="C17" s="82" t="str">
        <f>Lokalizacje!C11</f>
        <v>21° 01' 53.72"E</v>
      </c>
      <c r="D17" s="83">
        <f>Lokalizacje!B11</f>
        <v>45173</v>
      </c>
      <c r="E17" s="84">
        <f>'Analiza sitowa'!B10-'Analiza sitowa'!H10</f>
        <v>1208.8499999999999</v>
      </c>
      <c r="F17" s="84">
        <f>'Analiza sitowa'!C10-'Analiza sitowa'!J10</f>
        <v>49.31</v>
      </c>
      <c r="G17" s="84">
        <f>'Analiza sitowa'!D10-'Analiza sitowa'!K10</f>
        <v>125.63</v>
      </c>
      <c r="H17" s="84">
        <f>'Analiza sitowa'!E10-'Analiza sitowa'!L10</f>
        <v>404.41999999999996</v>
      </c>
      <c r="I17" s="84">
        <f>'Analiza sitowa'!F10-'Analiza sitowa'!M10</f>
        <v>409.7</v>
      </c>
      <c r="J17" s="84">
        <f>'Analiza sitowa'!G10-'Analiza sitowa'!N10</f>
        <v>218.14</v>
      </c>
      <c r="K17" s="85">
        <f t="shared" si="0"/>
        <v>1207.1999999999998</v>
      </c>
      <c r="L17" s="85">
        <f t="shared" si="1"/>
        <v>1.6500000000000909</v>
      </c>
      <c r="M17" s="86">
        <f t="shared" si="2"/>
        <v>100</v>
      </c>
      <c r="N17" s="86">
        <f t="shared" si="3"/>
        <v>4.0790834263969895</v>
      </c>
      <c r="O17" s="86">
        <f t="shared" si="4"/>
        <v>10.392521818257022</v>
      </c>
      <c r="P17" s="86">
        <f t="shared" si="5"/>
        <v>33.454936509906105</v>
      </c>
      <c r="Q17" s="86">
        <f t="shared" si="6"/>
        <v>33.891715266575673</v>
      </c>
      <c r="R17" s="86">
        <f t="shared" si="7"/>
        <v>18.04524961740497</v>
      </c>
      <c r="S17" s="87">
        <f>'Masa Warszawa'!D11</f>
        <v>8.4200000000000017</v>
      </c>
      <c r="T17" s="87">
        <f>'Masa Warszawa'!G11</f>
        <v>8.0300000000000011</v>
      </c>
      <c r="U17" s="87">
        <f>'Masa Warszawa'!J11</f>
        <v>9.15</v>
      </c>
      <c r="V17" s="87">
        <f>'Masa Warszawa'!M11</f>
        <v>10.27</v>
      </c>
      <c r="W17" s="87">
        <f>'Masa Warszawa'!P11</f>
        <v>9.5599999999999987</v>
      </c>
      <c r="X17" s="87">
        <f>'Masa Warszawa'!S11</f>
        <v>7.7800000000000011</v>
      </c>
      <c r="Y17" s="88">
        <f t="shared" ca="1" si="8"/>
        <v>1.5098333333333333E-3</v>
      </c>
      <c r="Z17" s="88">
        <f t="shared" ca="1" si="9"/>
        <v>1.273E-3</v>
      </c>
      <c r="AA17" s="88">
        <f t="shared" ca="1" si="10"/>
        <v>8.1607000000000001E-4</v>
      </c>
      <c r="AB17" s="88">
        <f t="shared" ca="1" si="11"/>
        <v>1.0122666666666667E-3</v>
      </c>
      <c r="AC17" s="88">
        <f t="shared" ca="1" si="12"/>
        <v>1.2136333333333334E-3</v>
      </c>
      <c r="AD17" s="88">
        <f t="shared" ca="1" si="13"/>
        <v>2.7433666666666669E-3</v>
      </c>
      <c r="AE17" s="89">
        <f t="shared" ca="1" si="14"/>
        <v>1.5098333333333332E-5</v>
      </c>
      <c r="AF17" s="89">
        <f t="shared" ca="1" si="15"/>
        <v>1.273E-5</v>
      </c>
      <c r="AG17" s="89">
        <f t="shared" ca="1" si="16"/>
        <v>8.1606999999999996E-6</v>
      </c>
      <c r="AH17" s="89">
        <f t="shared" ca="1" si="17"/>
        <v>1.0122666666666667E-5</v>
      </c>
      <c r="AI17" s="89">
        <f t="shared" ca="1" si="18"/>
        <v>1.2136333333333334E-5</v>
      </c>
      <c r="AJ17" s="89">
        <f t="shared" ca="1" si="19"/>
        <v>2.7433666666666668E-5</v>
      </c>
      <c r="AK17" s="90">
        <f t="shared" ca="1" si="20"/>
        <v>179.31512272367374</v>
      </c>
      <c r="AL17" s="90">
        <f t="shared" ca="1" si="21"/>
        <v>158.53051058530508</v>
      </c>
      <c r="AM17" s="90">
        <f t="shared" ca="1" si="22"/>
        <v>89.187978142076489</v>
      </c>
      <c r="AN17" s="90">
        <f t="shared" ca="1" si="23"/>
        <v>98.565400843881875</v>
      </c>
      <c r="AO17" s="90">
        <f t="shared" ca="1" si="24"/>
        <v>126.94909344490937</v>
      </c>
      <c r="AP17" s="90">
        <f t="shared" ca="1" si="25"/>
        <v>352.61782347900595</v>
      </c>
      <c r="AQ17" s="90">
        <f t="shared" ca="1" si="26"/>
        <v>1005.1659292188524</v>
      </c>
      <c r="AR17" s="91">
        <f t="shared" ca="1" si="27"/>
        <v>17.839355424932222</v>
      </c>
      <c r="AS17" s="91">
        <f t="shared" ca="1" si="28"/>
        <v>15.77157621214881</v>
      </c>
      <c r="AT17" s="91">
        <f t="shared" ca="1" si="29"/>
        <v>8.8729607271296409</v>
      </c>
      <c r="AU17" s="91">
        <f t="shared" ca="1" si="30"/>
        <v>9.8058835838656311</v>
      </c>
      <c r="AV17" s="91">
        <f t="shared" ca="1" si="31"/>
        <v>12.629665387043678</v>
      </c>
      <c r="AW17" s="91">
        <f t="shared" ca="1" si="32"/>
        <v>35.080558664880023</v>
      </c>
      <c r="AX17" s="89">
        <f ca="1">'F3 Warszawa'!AK10</f>
        <v>1.5399999999999999E-3</v>
      </c>
      <c r="AY17" s="89">
        <f t="shared" ca="1" si="33"/>
        <v>1.5399999999999998E-5</v>
      </c>
      <c r="AZ17" s="90">
        <f t="shared" ca="1" si="34"/>
        <v>182.89786223277903</v>
      </c>
      <c r="BA17" s="100">
        <f t="shared" ca="1" si="35"/>
        <v>-1.9980130257202733</v>
      </c>
      <c r="BB17" s="89">
        <f>ARM!G13</f>
        <v>2.0755578445251339E-2</v>
      </c>
      <c r="BC17" s="89">
        <f t="shared" si="36"/>
        <v>2.0755578445251341E-8</v>
      </c>
      <c r="BD17" s="92">
        <f t="shared" si="37"/>
        <v>5.7931125616079297E-7</v>
      </c>
      <c r="BE17" s="93">
        <f t="shared" si="38"/>
        <v>57.931125616079299</v>
      </c>
      <c r="BF17" s="95">
        <f>ARM!G153</f>
        <v>9.7633446966469244E-3</v>
      </c>
      <c r="BG17" s="89">
        <f t="shared" si="39"/>
        <v>9.7633446966469243E-9</v>
      </c>
      <c r="BH17" s="94">
        <f t="shared" si="40"/>
        <v>2.7250579864418973E-7</v>
      </c>
      <c r="BI17" s="93">
        <f t="shared" si="41"/>
        <v>27.250579864418974</v>
      </c>
      <c r="BJ17" s="95">
        <f>ARM!G154</f>
        <v>1.9395260154803674E-2</v>
      </c>
      <c r="BK17" s="89">
        <f t="shared" si="42"/>
        <v>1.9395260154803675E-8</v>
      </c>
      <c r="BL17" s="94">
        <f t="shared" si="43"/>
        <v>5.4134326120963147E-7</v>
      </c>
      <c r="BM17" s="93">
        <f t="shared" si="44"/>
        <v>54.134326120963145</v>
      </c>
      <c r="BN17" s="95">
        <f>ARM!G155</f>
        <v>6.6536795355952852E-3</v>
      </c>
      <c r="BO17" s="95">
        <f t="shared" si="45"/>
        <v>6.6536795355952849E-9</v>
      </c>
      <c r="BP17" s="95">
        <f t="shared" si="46"/>
        <v>1.8571158881572616E-7</v>
      </c>
      <c r="BQ17" s="96">
        <f t="shared" si="47"/>
        <v>18.571158881572615</v>
      </c>
      <c r="BR17" s="95">
        <f>ARM!G156</f>
        <v>7.6988019452383085E-3</v>
      </c>
      <c r="BS17" s="95">
        <f t="shared" si="48"/>
        <v>7.6988019452383089E-9</v>
      </c>
      <c r="BT17" s="95">
        <f t="shared" si="49"/>
        <v>2.1488211651598479E-7</v>
      </c>
      <c r="BU17" s="96">
        <f t="shared" si="50"/>
        <v>21.48821165159848</v>
      </c>
      <c r="BV17" s="95">
        <f>ARM!G157</f>
        <v>1.7008335200863096E-2</v>
      </c>
      <c r="BW17" s="89">
        <f t="shared" si="51"/>
        <v>1.7008335200863097E-8</v>
      </c>
      <c r="BX17" s="94">
        <f t="shared" si="52"/>
        <v>4.7472153360631223E-7</v>
      </c>
      <c r="BY17" s="93">
        <f t="shared" si="53"/>
        <v>47.472153360631225</v>
      </c>
      <c r="BZ17" s="97">
        <f>VSM!D10</f>
        <v>152.505</v>
      </c>
      <c r="CA17" s="97">
        <f>VSM!E10</f>
        <v>14.584</v>
      </c>
      <c r="CB17" s="98">
        <f t="shared" si="54"/>
        <v>9.5629651486836498E-2</v>
      </c>
      <c r="CC17" s="97">
        <f>VSM!F10</f>
        <v>7.82</v>
      </c>
      <c r="CD17" s="97">
        <f>ABS(VSM!G10)</f>
        <v>23.43</v>
      </c>
      <c r="CE17" s="99">
        <f t="shared" si="55"/>
        <v>2.99616368286445</v>
      </c>
      <c r="CF17" s="97">
        <f>VSM!H10</f>
        <v>137.26</v>
      </c>
      <c r="CG17" s="97">
        <f>VSM!K10</f>
        <v>6.3</v>
      </c>
      <c r="CH17" s="97">
        <f>VSM!D112</f>
        <v>95.004999999999995</v>
      </c>
      <c r="CI17" s="97">
        <f>VSM!E112</f>
        <v>11.458</v>
      </c>
      <c r="CJ17" s="98">
        <f t="shared" si="56"/>
        <v>0.12060417872743541</v>
      </c>
      <c r="CK17" s="97">
        <f>VSM!F112</f>
        <v>7.86</v>
      </c>
      <c r="CL17" s="97">
        <f>ABS(VSM!G112)</f>
        <v>20.91</v>
      </c>
      <c r="CM17" s="99">
        <f t="shared" si="57"/>
        <v>2.6603053435114501</v>
      </c>
      <c r="CN17" s="97">
        <f>VSM!H112</f>
        <v>85.51</v>
      </c>
      <c r="CO17" s="97" t="str">
        <f>VSM!K112</f>
        <v xml:space="preserve">    7,2</v>
      </c>
      <c r="CP17" s="97">
        <f>VSM!D214</f>
        <v>122.58</v>
      </c>
      <c r="CQ17" s="97">
        <f>VSM!E214</f>
        <v>19.241</v>
      </c>
      <c r="CR17" s="98">
        <f t="shared" si="58"/>
        <v>0.15696687877304619</v>
      </c>
      <c r="CS17" s="97">
        <f>VSM!F214</f>
        <v>11.92</v>
      </c>
      <c r="CT17" s="97">
        <f>ABS(VSM!G214)</f>
        <v>27.54</v>
      </c>
      <c r="CU17" s="99">
        <f t="shared" si="59"/>
        <v>2.3104026845637584</v>
      </c>
      <c r="CV17" s="97">
        <f>VSM!H214</f>
        <v>110.32</v>
      </c>
      <c r="CW17" s="97" t="str">
        <f>VSM!K214</f>
        <v xml:space="preserve">    5,1</v>
      </c>
      <c r="CX17" s="97">
        <f>VSM!D520</f>
        <v>188.584</v>
      </c>
      <c r="CY17" s="97">
        <f>VSM!E520</f>
        <v>14.877000000000001</v>
      </c>
      <c r="CZ17" s="98">
        <f t="shared" si="60"/>
        <v>7.8887922623340268E-2</v>
      </c>
      <c r="DA17" s="97">
        <f>VSM!F520</f>
        <v>6.96</v>
      </c>
      <c r="DB17" s="97">
        <f>ABS(VSM!G520)</f>
        <v>28.43</v>
      </c>
      <c r="DC17" s="99">
        <f t="shared" si="61"/>
        <v>4.0847701149425291</v>
      </c>
      <c r="DD17" s="97">
        <f>VSM!H520</f>
        <v>169.72</v>
      </c>
      <c r="DE17" s="97" t="str">
        <f>VSM!K520</f>
        <v xml:space="preserve">   10,5</v>
      </c>
      <c r="DF17" s="97"/>
      <c r="DG17" s="97"/>
      <c r="DH17" s="97"/>
      <c r="DI17" s="97"/>
      <c r="DJ17" s="97"/>
      <c r="DK17" s="97"/>
      <c r="DL17" s="97"/>
      <c r="DM17" s="97"/>
    </row>
    <row r="18" spans="1:117" ht="16.5" customHeight="1">
      <c r="A18" s="81">
        <v>10</v>
      </c>
      <c r="B18" s="82" t="str">
        <f>Lokalizacje!D12</f>
        <v xml:space="preserve">52° 09' 26.97"N </v>
      </c>
      <c r="C18" s="82" t="str">
        <f>Lokalizacje!C12</f>
        <v>21° 02' 47.71"E</v>
      </c>
      <c r="D18" s="83">
        <f>Lokalizacje!B12</f>
        <v>45173</v>
      </c>
      <c r="E18" s="84">
        <f>'Analiza sitowa'!B11-'Analiza sitowa'!H11</f>
        <v>1205.08</v>
      </c>
      <c r="F18" s="84">
        <f>'Analiza sitowa'!C11-'Analiza sitowa'!J11</f>
        <v>62.66</v>
      </c>
      <c r="G18" s="84">
        <f>'Analiza sitowa'!D11-'Analiza sitowa'!K11</f>
        <v>186.58</v>
      </c>
      <c r="H18" s="84">
        <f>'Analiza sitowa'!E11-'Analiza sitowa'!L11</f>
        <v>414.57</v>
      </c>
      <c r="I18" s="84">
        <f>'Analiza sitowa'!F11-'Analiza sitowa'!M11</f>
        <v>355.82</v>
      </c>
      <c r="J18" s="84">
        <f>'Analiza sitowa'!G11-'Analiza sitowa'!N11</f>
        <v>183.44</v>
      </c>
      <c r="K18" s="85">
        <f t="shared" si="0"/>
        <v>1203.07</v>
      </c>
      <c r="L18" s="85">
        <f t="shared" si="1"/>
        <v>2.0099999999999909</v>
      </c>
      <c r="M18" s="86">
        <f t="shared" si="2"/>
        <v>100</v>
      </c>
      <c r="N18" s="86">
        <f t="shared" si="3"/>
        <v>5.1996547947024263</v>
      </c>
      <c r="O18" s="86">
        <f t="shared" si="4"/>
        <v>15.482789524346932</v>
      </c>
      <c r="P18" s="86">
        <f t="shared" si="5"/>
        <v>34.401865436319582</v>
      </c>
      <c r="Q18" s="86">
        <f t="shared" si="6"/>
        <v>29.526670428519271</v>
      </c>
      <c r="R18" s="86">
        <f t="shared" si="7"/>
        <v>15.222225910313009</v>
      </c>
      <c r="S18" s="87">
        <f>'Masa Warszawa'!D12</f>
        <v>7.84</v>
      </c>
      <c r="T18" s="87">
        <f>'Masa Warszawa'!G12</f>
        <v>6.76</v>
      </c>
      <c r="U18" s="87">
        <f>'Masa Warszawa'!J12</f>
        <v>10.02</v>
      </c>
      <c r="V18" s="87">
        <f>'Masa Warszawa'!M12</f>
        <v>10.199999999999999</v>
      </c>
      <c r="W18" s="87">
        <f>'Masa Warszawa'!P12</f>
        <v>9.2100000000000009</v>
      </c>
      <c r="X18" s="87">
        <f>'Masa Warszawa'!S12</f>
        <v>7.1999999999999993</v>
      </c>
      <c r="Y18" s="88">
        <f t="shared" ca="1" si="8"/>
        <v>6.9544333333333328E-4</v>
      </c>
      <c r="Z18" s="88">
        <f t="shared" ca="1" si="9"/>
        <v>8.4164333333333326E-4</v>
      </c>
      <c r="AA18" s="88">
        <f t="shared" ca="1" si="10"/>
        <v>6.6957666666666671E-4</v>
      </c>
      <c r="AB18" s="88">
        <f t="shared" ca="1" si="11"/>
        <v>6.1558999999999995E-4</v>
      </c>
      <c r="AC18" s="88">
        <f t="shared" ca="1" si="12"/>
        <v>7.5182999999999988E-4</v>
      </c>
      <c r="AD18" s="88">
        <f t="shared" ca="1" si="13"/>
        <v>1.1881666666666666E-3</v>
      </c>
      <c r="AE18" s="89">
        <f t="shared" ca="1" si="14"/>
        <v>6.9544333333333324E-6</v>
      </c>
      <c r="AF18" s="89">
        <f t="shared" ca="1" si="15"/>
        <v>8.416433333333333E-6</v>
      </c>
      <c r="AG18" s="89">
        <f t="shared" ca="1" si="16"/>
        <v>6.6957666666666669E-6</v>
      </c>
      <c r="AH18" s="89">
        <f t="shared" ca="1" si="17"/>
        <v>6.1558999999999998E-6</v>
      </c>
      <c r="AI18" s="89">
        <f t="shared" ca="1" si="18"/>
        <v>7.5182999999999988E-6</v>
      </c>
      <c r="AJ18" s="89">
        <f t="shared" ca="1" si="19"/>
        <v>1.1881666666666665E-5</v>
      </c>
      <c r="AK18" s="90">
        <f t="shared" ca="1" si="20"/>
        <v>88.70450680272107</v>
      </c>
      <c r="AL18" s="90">
        <f t="shared" ca="1" si="21"/>
        <v>124.5034516765286</v>
      </c>
      <c r="AM18" s="90">
        <f t="shared" ca="1" si="22"/>
        <v>66.82401862940786</v>
      </c>
      <c r="AN18" s="90">
        <f t="shared" ca="1" si="23"/>
        <v>60.351960784313725</v>
      </c>
      <c r="AO18" s="90">
        <f t="shared" ca="1" si="24"/>
        <v>81.631921824104211</v>
      </c>
      <c r="AP18" s="90">
        <f t="shared" ca="1" si="25"/>
        <v>165.02314814814812</v>
      </c>
      <c r="AQ18" s="90">
        <f t="shared" ca="1" si="26"/>
        <v>587.03900786522365</v>
      </c>
      <c r="AR18" s="91">
        <f t="shared" ca="1" si="27"/>
        <v>15.110496170483861</v>
      </c>
      <c r="AS18" s="91">
        <f t="shared" ca="1" si="28"/>
        <v>21.208718672595079</v>
      </c>
      <c r="AT18" s="91">
        <f t="shared" ca="1" si="29"/>
        <v>11.383233095942709</v>
      </c>
      <c r="AU18" s="91">
        <f t="shared" ca="1" si="30"/>
        <v>10.280741139125414</v>
      </c>
      <c r="AV18" s="91">
        <f t="shared" ca="1" si="31"/>
        <v>13.905706559596432</v>
      </c>
      <c r="AW18" s="91">
        <f t="shared" ca="1" si="32"/>
        <v>28.111104362256494</v>
      </c>
      <c r="AX18" s="89">
        <f ca="1">'F3 Warszawa'!AK11</f>
        <v>6.7761333333333324E-4</v>
      </c>
      <c r="AY18" s="89">
        <f t="shared" ca="1" si="33"/>
        <v>6.7761333333333328E-6</v>
      </c>
      <c r="AZ18" s="90">
        <f t="shared" ca="1" si="34"/>
        <v>86.430272108843525</v>
      </c>
      <c r="BA18" s="90">
        <f t="shared" ca="1" si="35"/>
        <v>2.5638321837868352</v>
      </c>
      <c r="BB18" s="89">
        <f>ARM!G14</f>
        <v>5.2200894194309126E-3</v>
      </c>
      <c r="BC18" s="89">
        <f t="shared" si="36"/>
        <v>5.2200894194309128E-9</v>
      </c>
      <c r="BD18" s="92">
        <f t="shared" si="37"/>
        <v>1.4569849579567171E-7</v>
      </c>
      <c r="BE18" s="93">
        <f t="shared" si="38"/>
        <v>14.569849579567171</v>
      </c>
      <c r="BF18" s="1" t="s">
        <v>18</v>
      </c>
      <c r="BG18" s="89" t="e">
        <f t="shared" si="39"/>
        <v>#VALUE!</v>
      </c>
      <c r="BH18" s="94" t="e">
        <f t="shared" si="40"/>
        <v>#VALUE!</v>
      </c>
      <c r="BI18" s="93" t="e">
        <f t="shared" si="41"/>
        <v>#VALUE!</v>
      </c>
      <c r="BJ18" s="1" t="s">
        <v>18</v>
      </c>
      <c r="BK18" s="89" t="e">
        <f t="shared" si="42"/>
        <v>#VALUE!</v>
      </c>
      <c r="BL18" s="94" t="e">
        <f t="shared" si="43"/>
        <v>#VALUE!</v>
      </c>
      <c r="BM18" s="93" t="e">
        <f t="shared" si="44"/>
        <v>#VALUE!</v>
      </c>
      <c r="BN18" s="1"/>
      <c r="BO18" s="95">
        <f t="shared" si="45"/>
        <v>0</v>
      </c>
      <c r="BP18" s="95">
        <f t="shared" si="46"/>
        <v>0</v>
      </c>
      <c r="BQ18" s="96">
        <f t="shared" si="47"/>
        <v>0</v>
      </c>
      <c r="BR18" s="1"/>
      <c r="BS18" s="95">
        <f t="shared" si="48"/>
        <v>0</v>
      </c>
      <c r="BT18" s="95">
        <f t="shared" si="49"/>
        <v>0</v>
      </c>
      <c r="BU18" s="96">
        <f t="shared" si="50"/>
        <v>0</v>
      </c>
      <c r="BV18" s="1" t="s">
        <v>18</v>
      </c>
      <c r="BW18" s="89" t="e">
        <f t="shared" si="51"/>
        <v>#VALUE!</v>
      </c>
      <c r="BX18" s="94" t="e">
        <f t="shared" si="52"/>
        <v>#VALUE!</v>
      </c>
      <c r="BY18" s="93" t="e">
        <f t="shared" si="53"/>
        <v>#VALUE!</v>
      </c>
      <c r="BZ18" s="97">
        <f>VSM!D11</f>
        <v>75.132999999999996</v>
      </c>
      <c r="CA18" s="97">
        <f>VSM!E11</f>
        <v>5.6269999999999998</v>
      </c>
      <c r="CB18" s="98">
        <f t="shared" si="54"/>
        <v>7.4893854897315426E-2</v>
      </c>
      <c r="CC18" s="97">
        <f>VSM!F11</f>
        <v>6.74</v>
      </c>
      <c r="CD18" s="97">
        <f>ABS(VSM!G11)</f>
        <v>23.07</v>
      </c>
      <c r="CE18" s="99">
        <f t="shared" si="55"/>
        <v>3.4228486646884271</v>
      </c>
      <c r="CF18" s="97">
        <f>VSM!H11</f>
        <v>67.62</v>
      </c>
      <c r="CG18" s="97">
        <f>VSM!K11</f>
        <v>5.5</v>
      </c>
      <c r="CH18" s="97" t="str">
        <f>VSM!D113</f>
        <v>NaN</v>
      </c>
      <c r="CI18" s="97" t="str">
        <f>VSM!E113</f>
        <v>NaN</v>
      </c>
      <c r="CJ18" s="98" t="e">
        <f t="shared" si="56"/>
        <v>#VALUE!</v>
      </c>
      <c r="CK18" s="97" t="str">
        <f>VSM!F113</f>
        <v>NaN</v>
      </c>
      <c r="CL18" s="97" t="e">
        <f>ABS(VSM!G113)</f>
        <v>#VALUE!</v>
      </c>
      <c r="CM18" s="99" t="e">
        <f t="shared" si="57"/>
        <v>#VALUE!</v>
      </c>
      <c r="CN18" s="97" t="str">
        <f>VSM!H113</f>
        <v>NaN</v>
      </c>
      <c r="CO18" s="97" t="str">
        <f>VSM!K113</f>
        <v>NaN</v>
      </c>
      <c r="CP18" s="97" t="str">
        <f>VSM!D215</f>
        <v>NaN</v>
      </c>
      <c r="CQ18" s="97" t="str">
        <f>VSM!E215</f>
        <v>NaN</v>
      </c>
      <c r="CR18" s="98" t="e">
        <f t="shared" si="58"/>
        <v>#VALUE!</v>
      </c>
      <c r="CS18" s="97" t="str">
        <f>VSM!F215</f>
        <v>NaN</v>
      </c>
      <c r="CT18" s="97" t="e">
        <f>ABS(VSM!G215)</f>
        <v>#VALUE!</v>
      </c>
      <c r="CU18" s="99" t="e">
        <f t="shared" si="59"/>
        <v>#VALUE!</v>
      </c>
      <c r="CV18" s="97" t="str">
        <f>VSM!H215</f>
        <v>NaN</v>
      </c>
      <c r="CW18" s="97" t="str">
        <f>VSM!K215</f>
        <v>NaN</v>
      </c>
      <c r="CX18" s="97" t="str">
        <f>VSM!D521</f>
        <v>NaN</v>
      </c>
      <c r="CY18" s="97" t="str">
        <f>VSM!E521</f>
        <v>NaN</v>
      </c>
      <c r="CZ18" s="98" t="e">
        <f t="shared" si="60"/>
        <v>#VALUE!</v>
      </c>
      <c r="DA18" s="97" t="str">
        <f>VSM!F521</f>
        <v>NaN</v>
      </c>
      <c r="DB18" s="97" t="e">
        <f>ABS(VSM!G521)</f>
        <v>#VALUE!</v>
      </c>
      <c r="DC18" s="99" t="e">
        <f t="shared" si="61"/>
        <v>#VALUE!</v>
      </c>
      <c r="DD18" s="97" t="str">
        <f>VSM!H521</f>
        <v>NaN</v>
      </c>
      <c r="DE18" s="97" t="str">
        <f>VSM!K521</f>
        <v>NaN</v>
      </c>
      <c r="DF18" s="97"/>
      <c r="DG18" s="97"/>
      <c r="DH18" s="97"/>
      <c r="DI18" s="97"/>
      <c r="DJ18" s="97"/>
      <c r="DK18" s="97"/>
      <c r="DL18" s="97"/>
      <c r="DM18" s="97"/>
    </row>
    <row r="19" spans="1:117" ht="16.5" customHeight="1">
      <c r="A19" s="81">
        <v>11</v>
      </c>
      <c r="B19" s="82" t="str">
        <f>Lokalizacje!D13</f>
        <v xml:space="preserve">52° 09' 38.28"N </v>
      </c>
      <c r="C19" s="82" t="str">
        <f>Lokalizacje!C13</f>
        <v>21° 04' 20.17"E</v>
      </c>
      <c r="D19" s="83">
        <f>Lokalizacje!B13</f>
        <v>45173</v>
      </c>
      <c r="E19" s="84">
        <f>'Analiza sitowa'!B12-'Analiza sitowa'!H12</f>
        <v>1189.46</v>
      </c>
      <c r="F19" s="84">
        <f>'Analiza sitowa'!C12-'Analiza sitowa'!J12</f>
        <v>58.239999999999995</v>
      </c>
      <c r="G19" s="84">
        <f>'Analiza sitowa'!D12-'Analiza sitowa'!K12</f>
        <v>120.42</v>
      </c>
      <c r="H19" s="84">
        <f>'Analiza sitowa'!E12-'Analiza sitowa'!L12</f>
        <v>258.33999999999997</v>
      </c>
      <c r="I19" s="84">
        <f>'Analiza sitowa'!F12-'Analiza sitowa'!M12</f>
        <v>530.04000000000008</v>
      </c>
      <c r="J19" s="84">
        <f>'Analiza sitowa'!G12-'Analiza sitowa'!N12</f>
        <v>219.65</v>
      </c>
      <c r="K19" s="85">
        <f t="shared" si="0"/>
        <v>1186.69</v>
      </c>
      <c r="L19" s="85">
        <f t="shared" si="1"/>
        <v>2.7699999999999818</v>
      </c>
      <c r="M19" s="86">
        <f t="shared" si="2"/>
        <v>100</v>
      </c>
      <c r="N19" s="86">
        <f t="shared" si="3"/>
        <v>4.8963395154103537</v>
      </c>
      <c r="O19" s="86">
        <f t="shared" si="4"/>
        <v>10.123921779631093</v>
      </c>
      <c r="P19" s="86">
        <f t="shared" si="5"/>
        <v>21.7190994232677</v>
      </c>
      <c r="Q19" s="86">
        <f t="shared" si="6"/>
        <v>44.561397608999052</v>
      </c>
      <c r="R19" s="86">
        <f t="shared" si="7"/>
        <v>18.466362887360653</v>
      </c>
      <c r="S19" s="87">
        <f>'Masa Warszawa'!D13</f>
        <v>8.11</v>
      </c>
      <c r="T19" s="87">
        <f>'Masa Warszawa'!G13</f>
        <v>9.3099999999999987</v>
      </c>
      <c r="U19" s="87">
        <f>'Masa Warszawa'!J13</f>
        <v>9.370000000000001</v>
      </c>
      <c r="V19" s="87">
        <f>'Masa Warszawa'!M13</f>
        <v>9.14</v>
      </c>
      <c r="W19" s="87">
        <f>'Masa Warszawa'!P13</f>
        <v>8.93</v>
      </c>
      <c r="X19" s="87">
        <f>'Masa Warszawa'!S13</f>
        <v>8.82</v>
      </c>
      <c r="Y19" s="88">
        <f t="shared" ca="1" si="8"/>
        <v>5.9364999999999993E-4</v>
      </c>
      <c r="Z19" s="88">
        <f t="shared" ca="1" si="9"/>
        <v>9.0232999999999991E-4</v>
      </c>
      <c r="AA19" s="88">
        <f t="shared" ca="1" si="10"/>
        <v>5.4184666666666666E-4</v>
      </c>
      <c r="AB19" s="88">
        <f t="shared" ca="1" si="11"/>
        <v>2.5960000000000002E-4</v>
      </c>
      <c r="AC19" s="88">
        <f t="shared" ca="1" si="12"/>
        <v>4.1417E-4</v>
      </c>
      <c r="AD19" s="88">
        <f t="shared" ca="1" si="13"/>
        <v>1.1289000000000002E-3</v>
      </c>
      <c r="AE19" s="89">
        <f t="shared" ca="1" si="14"/>
        <v>5.936499999999999E-6</v>
      </c>
      <c r="AF19" s="89">
        <f t="shared" ca="1" si="15"/>
        <v>9.0232999999999988E-6</v>
      </c>
      <c r="AG19" s="89">
        <f t="shared" ca="1" si="16"/>
        <v>5.4184666666666665E-6</v>
      </c>
      <c r="AH19" s="89">
        <f t="shared" ca="1" si="17"/>
        <v>2.5960000000000002E-6</v>
      </c>
      <c r="AI19" s="89">
        <f t="shared" ca="1" si="18"/>
        <v>4.1416999999999997E-6</v>
      </c>
      <c r="AJ19" s="89">
        <f t="shared" ca="1" si="19"/>
        <v>1.1289000000000002E-5</v>
      </c>
      <c r="AK19" s="90">
        <f t="shared" ca="1" si="20"/>
        <v>73.199753390875458</v>
      </c>
      <c r="AL19" s="90">
        <f t="shared" ca="1" si="21"/>
        <v>96.920515574650906</v>
      </c>
      <c r="AM19" s="90">
        <f t="shared" ca="1" si="22"/>
        <v>57.827819281394511</v>
      </c>
      <c r="AN19" s="90">
        <f t="shared" ca="1" si="23"/>
        <v>28.402625820568925</v>
      </c>
      <c r="AO19" s="90">
        <f t="shared" ca="1" si="24"/>
        <v>46.379619260918254</v>
      </c>
      <c r="AP19" s="90">
        <f t="shared" ca="1" si="25"/>
        <v>127.99319727891158</v>
      </c>
      <c r="AQ19" s="90">
        <f t="shared" ca="1" si="26"/>
        <v>430.72353060731962</v>
      </c>
      <c r="AR19" s="91">
        <f t="shared" ca="1" si="27"/>
        <v>16.994602845974981</v>
      </c>
      <c r="AS19" s="91">
        <f t="shared" ca="1" si="28"/>
        <v>22.501792608821049</v>
      </c>
      <c r="AT19" s="91">
        <f t="shared" ca="1" si="29"/>
        <v>13.425739522486122</v>
      </c>
      <c r="AU19" s="91">
        <f t="shared" ca="1" si="30"/>
        <v>6.5941662812155304</v>
      </c>
      <c r="AV19" s="91">
        <f t="shared" ca="1" si="31"/>
        <v>10.767839684895563</v>
      </c>
      <c r="AW19" s="91">
        <f t="shared" ca="1" si="32"/>
        <v>29.715859056606757</v>
      </c>
      <c r="AX19" s="89">
        <f ca="1">'F3 Warszawa'!AK12</f>
        <v>5.9212000000000002E-4</v>
      </c>
      <c r="AY19" s="89">
        <f t="shared" ca="1" si="33"/>
        <v>5.9212000000000002E-6</v>
      </c>
      <c r="AZ19" s="90">
        <f t="shared" ca="1" si="34"/>
        <v>73.011097410604194</v>
      </c>
      <c r="BA19" s="90">
        <f t="shared" ca="1" si="35"/>
        <v>0.2577276172829025</v>
      </c>
      <c r="BB19" s="89">
        <f>ARM!G15</f>
        <v>3.1986854687694921E-3</v>
      </c>
      <c r="BC19" s="89">
        <f t="shared" si="36"/>
        <v>3.198685468769492E-9</v>
      </c>
      <c r="BD19" s="92">
        <f t="shared" si="37"/>
        <v>8.9278865528321821E-8</v>
      </c>
      <c r="BE19" s="93">
        <f t="shared" si="38"/>
        <v>8.9278865528321827</v>
      </c>
      <c r="BF19" s="1" t="s">
        <v>18</v>
      </c>
      <c r="BG19" s="89" t="e">
        <f t="shared" si="39"/>
        <v>#VALUE!</v>
      </c>
      <c r="BH19" s="94" t="e">
        <f t="shared" si="40"/>
        <v>#VALUE!</v>
      </c>
      <c r="BI19" s="93" t="e">
        <f t="shared" si="41"/>
        <v>#VALUE!</v>
      </c>
      <c r="BJ19" s="1" t="s">
        <v>18</v>
      </c>
      <c r="BK19" s="89" t="e">
        <f t="shared" si="42"/>
        <v>#VALUE!</v>
      </c>
      <c r="BL19" s="94" t="e">
        <f t="shared" si="43"/>
        <v>#VALUE!</v>
      </c>
      <c r="BM19" s="93" t="e">
        <f t="shared" si="44"/>
        <v>#VALUE!</v>
      </c>
      <c r="BN19" s="1"/>
      <c r="BO19" s="95">
        <f t="shared" si="45"/>
        <v>0</v>
      </c>
      <c r="BP19" s="95">
        <f t="shared" si="46"/>
        <v>0</v>
      </c>
      <c r="BQ19" s="96">
        <f t="shared" si="47"/>
        <v>0</v>
      </c>
      <c r="BR19" s="1"/>
      <c r="BS19" s="95">
        <f t="shared" si="48"/>
        <v>0</v>
      </c>
      <c r="BT19" s="95">
        <f t="shared" si="49"/>
        <v>0</v>
      </c>
      <c r="BU19" s="96">
        <f t="shared" si="50"/>
        <v>0</v>
      </c>
      <c r="BV19" s="1" t="s">
        <v>18</v>
      </c>
      <c r="BW19" s="89" t="e">
        <f t="shared" si="51"/>
        <v>#VALUE!</v>
      </c>
      <c r="BX19" s="94" t="e">
        <f t="shared" si="52"/>
        <v>#VALUE!</v>
      </c>
      <c r="BY19" s="93" t="e">
        <f t="shared" si="53"/>
        <v>#VALUE!</v>
      </c>
      <c r="BZ19" s="97">
        <f>VSM!D12</f>
        <v>42.3</v>
      </c>
      <c r="CA19" s="97">
        <f>VSM!E12</f>
        <v>3.9630000000000001</v>
      </c>
      <c r="CB19" s="98">
        <f t="shared" si="54"/>
        <v>9.3687943262411352E-2</v>
      </c>
      <c r="CC19" s="97">
        <f>VSM!F12</f>
        <v>8.18</v>
      </c>
      <c r="CD19" s="97">
        <f>ABS(VSM!G12)</f>
        <v>24.79</v>
      </c>
      <c r="CE19" s="99">
        <f t="shared" si="55"/>
        <v>3.0305623471882641</v>
      </c>
      <c r="CF19" s="97">
        <f>VSM!H12</f>
        <v>38.07</v>
      </c>
      <c r="CG19" s="97">
        <f>VSM!K12</f>
        <v>6</v>
      </c>
      <c r="CH19" s="97" t="str">
        <f>VSM!D114</f>
        <v>NaN</v>
      </c>
      <c r="CI19" s="97" t="str">
        <f>VSM!E114</f>
        <v>NaN</v>
      </c>
      <c r="CJ19" s="98" t="e">
        <f t="shared" si="56"/>
        <v>#VALUE!</v>
      </c>
      <c r="CK19" s="97" t="str">
        <f>VSM!F114</f>
        <v>NaN</v>
      </c>
      <c r="CL19" s="97" t="e">
        <f>ABS(VSM!G114)</f>
        <v>#VALUE!</v>
      </c>
      <c r="CM19" s="99" t="e">
        <f t="shared" si="57"/>
        <v>#VALUE!</v>
      </c>
      <c r="CN19" s="97" t="str">
        <f>VSM!H114</f>
        <v>NaN</v>
      </c>
      <c r="CO19" s="97" t="str">
        <f>VSM!K114</f>
        <v>NaN</v>
      </c>
      <c r="CP19" s="97" t="str">
        <f>VSM!D216</f>
        <v>NaN</v>
      </c>
      <c r="CQ19" s="97" t="str">
        <f>VSM!E216</f>
        <v>NaN</v>
      </c>
      <c r="CR19" s="98" t="e">
        <f t="shared" si="58"/>
        <v>#VALUE!</v>
      </c>
      <c r="CS19" s="97" t="str">
        <f>VSM!F216</f>
        <v>NaN</v>
      </c>
      <c r="CT19" s="97" t="e">
        <f>ABS(VSM!G216)</f>
        <v>#VALUE!</v>
      </c>
      <c r="CU19" s="99" t="e">
        <f t="shared" si="59"/>
        <v>#VALUE!</v>
      </c>
      <c r="CV19" s="97" t="str">
        <f>VSM!H216</f>
        <v>NaN</v>
      </c>
      <c r="CW19" s="97" t="str">
        <f>VSM!K216</f>
        <v>NaN</v>
      </c>
      <c r="CX19" s="97" t="str">
        <f>VSM!D522</f>
        <v>NaN</v>
      </c>
      <c r="CY19" s="97" t="str">
        <f>VSM!E522</f>
        <v>NaN</v>
      </c>
      <c r="CZ19" s="98" t="e">
        <f t="shared" si="60"/>
        <v>#VALUE!</v>
      </c>
      <c r="DA19" s="97" t="str">
        <f>VSM!F522</f>
        <v>NaN</v>
      </c>
      <c r="DB19" s="97" t="e">
        <f>ABS(VSM!G522)</f>
        <v>#VALUE!</v>
      </c>
      <c r="DC19" s="99" t="e">
        <f t="shared" si="61"/>
        <v>#VALUE!</v>
      </c>
      <c r="DD19" s="97" t="str">
        <f>VSM!H522</f>
        <v>NaN</v>
      </c>
      <c r="DE19" s="97" t="str">
        <f>VSM!K522</f>
        <v>NaN</v>
      </c>
      <c r="DF19" s="30"/>
      <c r="DG19" s="30"/>
      <c r="DH19" s="30"/>
      <c r="DI19" s="30"/>
      <c r="DJ19" s="30"/>
      <c r="DK19" s="30"/>
      <c r="DL19" s="30"/>
      <c r="DM19" s="30"/>
    </row>
    <row r="20" spans="1:117" ht="16.5" customHeight="1">
      <c r="A20" s="81">
        <v>12</v>
      </c>
      <c r="B20" s="82" t="str">
        <f>Lokalizacje!D14</f>
        <v>52° 10' 27.57"N</v>
      </c>
      <c r="C20" s="82" t="str">
        <f>Lokalizacje!C14</f>
        <v>21° 04' 42.33"E</v>
      </c>
      <c r="D20" s="83">
        <f>Lokalizacje!B14</f>
        <v>45173</v>
      </c>
      <c r="E20" s="84">
        <f>'Analiza sitowa'!B13-'Analiza sitowa'!H13</f>
        <v>1289.73</v>
      </c>
      <c r="F20" s="84">
        <f>'Analiza sitowa'!C13-'Analiza sitowa'!J13</f>
        <v>50.54</v>
      </c>
      <c r="G20" s="84">
        <f>'Analiza sitowa'!D13-'Analiza sitowa'!K13</f>
        <v>170.75</v>
      </c>
      <c r="H20" s="84">
        <f>'Analiza sitowa'!E13-'Analiza sitowa'!L13</f>
        <v>523.51</v>
      </c>
      <c r="I20" s="84">
        <f>'Analiza sitowa'!F13-'Analiza sitowa'!M13</f>
        <v>394.72999999999996</v>
      </c>
      <c r="J20" s="84">
        <f>'Analiza sitowa'!G13-'Analiza sitowa'!N13</f>
        <v>148.35</v>
      </c>
      <c r="K20" s="85">
        <f t="shared" si="0"/>
        <v>1287.8799999999999</v>
      </c>
      <c r="L20" s="85">
        <f t="shared" si="1"/>
        <v>1.8500000000001364</v>
      </c>
      <c r="M20" s="86">
        <f t="shared" si="2"/>
        <v>100</v>
      </c>
      <c r="N20" s="86">
        <f t="shared" si="3"/>
        <v>3.9186496398470991</v>
      </c>
      <c r="O20" s="86">
        <f t="shared" si="4"/>
        <v>13.239205104944446</v>
      </c>
      <c r="P20" s="86">
        <f t="shared" si="5"/>
        <v>40.590666263481502</v>
      </c>
      <c r="Q20" s="86">
        <f t="shared" si="6"/>
        <v>30.605630635869517</v>
      </c>
      <c r="R20" s="86">
        <f t="shared" si="7"/>
        <v>11.502407480635481</v>
      </c>
      <c r="S20" s="87">
        <f>'Masa Warszawa'!D14</f>
        <v>8.4600000000000009</v>
      </c>
      <c r="T20" s="87">
        <f>'Masa Warszawa'!G14</f>
        <v>8.5</v>
      </c>
      <c r="U20" s="87">
        <f>'Masa Warszawa'!J14</f>
        <v>9.7600000000000016</v>
      </c>
      <c r="V20" s="87">
        <f>'Masa Warszawa'!M14</f>
        <v>8.52</v>
      </c>
      <c r="W20" s="87">
        <f>'Masa Warszawa'!P14</f>
        <v>7.77</v>
      </c>
      <c r="X20" s="87">
        <f>'Masa Warszawa'!S14</f>
        <v>7.73</v>
      </c>
      <c r="Y20" s="88">
        <f t="shared" ca="1" si="8"/>
        <v>1.1804666666666668E-3</v>
      </c>
      <c r="Z20" s="88">
        <f t="shared" ca="1" si="9"/>
        <v>1.7588666666666667E-3</v>
      </c>
      <c r="AA20" s="88">
        <f t="shared" ca="1" si="10"/>
        <v>1.1770333333333332E-3</v>
      </c>
      <c r="AB20" s="88">
        <f t="shared" ca="1" si="11"/>
        <v>8.1890000000000001E-4</v>
      </c>
      <c r="AC20" s="88">
        <f t="shared" ca="1" si="12"/>
        <v>9.2573666666666667E-4</v>
      </c>
      <c r="AD20" s="88">
        <f t="shared" ca="1" si="13"/>
        <v>2.4124000000000003E-3</v>
      </c>
      <c r="AE20" s="89">
        <f t="shared" ca="1" si="14"/>
        <v>1.1804666666666667E-5</v>
      </c>
      <c r="AF20" s="89">
        <f t="shared" ca="1" si="15"/>
        <v>1.7588666666666666E-5</v>
      </c>
      <c r="AG20" s="89">
        <f t="shared" ca="1" si="16"/>
        <v>1.1770333333333331E-5</v>
      </c>
      <c r="AH20" s="89">
        <f t="shared" ca="1" si="17"/>
        <v>8.1890000000000007E-6</v>
      </c>
      <c r="AI20" s="89">
        <f t="shared" ca="1" si="18"/>
        <v>9.2573666666666671E-6</v>
      </c>
      <c r="AJ20" s="89">
        <f t="shared" ca="1" si="19"/>
        <v>2.4124000000000001E-5</v>
      </c>
      <c r="AK20" s="90">
        <f t="shared" ca="1" si="20"/>
        <v>139.53506698187547</v>
      </c>
      <c r="AL20" s="90">
        <f t="shared" ca="1" si="21"/>
        <v>206.92549019607844</v>
      </c>
      <c r="AM20" s="90">
        <f t="shared" ca="1" si="22"/>
        <v>120.59767759562838</v>
      </c>
      <c r="AN20" s="90">
        <f t="shared" ca="1" si="23"/>
        <v>96.115023474178415</v>
      </c>
      <c r="AO20" s="90">
        <f t="shared" ca="1" si="24"/>
        <v>119.14242814242816</v>
      </c>
      <c r="AP20" s="90">
        <f t="shared" ca="1" si="25"/>
        <v>312.08279430789133</v>
      </c>
      <c r="AQ20" s="90">
        <f t="shared" ca="1" si="26"/>
        <v>994.39848069808022</v>
      </c>
      <c r="AR20" s="91">
        <f t="shared" ca="1" si="27"/>
        <v>14.032107820993462</v>
      </c>
      <c r="AS20" s="91">
        <f t="shared" ca="1" si="28"/>
        <v>20.809111660228417</v>
      </c>
      <c r="AT20" s="91">
        <f t="shared" ca="1" si="29"/>
        <v>12.127701312553022</v>
      </c>
      <c r="AU20" s="91">
        <f t="shared" ca="1" si="30"/>
        <v>9.6656446424480116</v>
      </c>
      <c r="AV20" s="91">
        <f t="shared" ca="1" si="31"/>
        <v>11.981356614582586</v>
      </c>
      <c r="AW20" s="91">
        <f t="shared" ca="1" si="32"/>
        <v>31.384077949194499</v>
      </c>
      <c r="AX20" s="89">
        <f ca="1">'F3 Warszawa'!AK13</f>
        <v>1.14E-3</v>
      </c>
      <c r="AY20" s="89">
        <f t="shared" ca="1" si="33"/>
        <v>1.1399999999999999E-5</v>
      </c>
      <c r="AZ20" s="90">
        <f t="shared" ca="1" si="34"/>
        <v>134.75177304964535</v>
      </c>
      <c r="BA20" s="90">
        <f t="shared" ca="1" si="35"/>
        <v>3.4280228158355603</v>
      </c>
      <c r="BB20" s="89">
        <f>ARM!G16</f>
        <v>5.2052952822262705E-3</v>
      </c>
      <c r="BC20" s="89">
        <f t="shared" si="36"/>
        <v>5.2052952822262709E-9</v>
      </c>
      <c r="BD20" s="92">
        <f t="shared" si="37"/>
        <v>1.4528557498835993E-7</v>
      </c>
      <c r="BE20" s="93">
        <f t="shared" si="38"/>
        <v>14.528557498835992</v>
      </c>
      <c r="BF20" s="1" t="s">
        <v>18</v>
      </c>
      <c r="BG20" s="89" t="e">
        <f t="shared" si="39"/>
        <v>#VALUE!</v>
      </c>
      <c r="BH20" s="94" t="e">
        <f t="shared" si="40"/>
        <v>#VALUE!</v>
      </c>
      <c r="BI20" s="93" t="e">
        <f t="shared" si="41"/>
        <v>#VALUE!</v>
      </c>
      <c r="BJ20" s="1" t="s">
        <v>18</v>
      </c>
      <c r="BK20" s="89" t="e">
        <f t="shared" si="42"/>
        <v>#VALUE!</v>
      </c>
      <c r="BL20" s="94" t="e">
        <f t="shared" si="43"/>
        <v>#VALUE!</v>
      </c>
      <c r="BM20" s="93" t="e">
        <f t="shared" si="44"/>
        <v>#VALUE!</v>
      </c>
      <c r="BN20" s="1"/>
      <c r="BO20" s="95">
        <f t="shared" si="45"/>
        <v>0</v>
      </c>
      <c r="BP20" s="95">
        <f t="shared" si="46"/>
        <v>0</v>
      </c>
      <c r="BQ20" s="96">
        <f t="shared" si="47"/>
        <v>0</v>
      </c>
      <c r="BR20" s="1"/>
      <c r="BS20" s="95">
        <f t="shared" si="48"/>
        <v>0</v>
      </c>
      <c r="BT20" s="95">
        <f t="shared" si="49"/>
        <v>0</v>
      </c>
      <c r="BU20" s="96">
        <f t="shared" si="50"/>
        <v>0</v>
      </c>
      <c r="BV20" s="1" t="s">
        <v>18</v>
      </c>
      <c r="BW20" s="89" t="e">
        <f t="shared" si="51"/>
        <v>#VALUE!</v>
      </c>
      <c r="BX20" s="94" t="e">
        <f t="shared" si="52"/>
        <v>#VALUE!</v>
      </c>
      <c r="BY20" s="93" t="e">
        <f t="shared" si="53"/>
        <v>#VALUE!</v>
      </c>
      <c r="BZ20" s="97">
        <f>VSM!D13</f>
        <v>105.676</v>
      </c>
      <c r="CA20" s="97">
        <f>VSM!E13</f>
        <v>8.5739999999999998</v>
      </c>
      <c r="CB20" s="98">
        <f t="shared" si="54"/>
        <v>8.1134789356145195E-2</v>
      </c>
      <c r="CC20" s="97">
        <f>VSM!F13</f>
        <v>5.88</v>
      </c>
      <c r="CD20" s="97">
        <f>ABS(VSM!G13)</f>
        <v>17.75</v>
      </c>
      <c r="CE20" s="99">
        <f t="shared" si="55"/>
        <v>3.0187074829931975</v>
      </c>
      <c r="CF20" s="97">
        <f>VSM!H13</f>
        <v>95.11</v>
      </c>
      <c r="CG20" s="97">
        <f>VSM!K13</f>
        <v>4.5</v>
      </c>
      <c r="CH20" s="97" t="str">
        <f>VSM!D115</f>
        <v>NaN</v>
      </c>
      <c r="CI20" s="97" t="str">
        <f>VSM!E115</f>
        <v>NaN</v>
      </c>
      <c r="CJ20" s="98" t="e">
        <f t="shared" si="56"/>
        <v>#VALUE!</v>
      </c>
      <c r="CK20" s="97" t="str">
        <f>VSM!F115</f>
        <v>NaN</v>
      </c>
      <c r="CL20" s="97" t="e">
        <f>ABS(VSM!G115)</f>
        <v>#VALUE!</v>
      </c>
      <c r="CM20" s="99" t="e">
        <f t="shared" si="57"/>
        <v>#VALUE!</v>
      </c>
      <c r="CN20" s="97" t="str">
        <f>VSM!H115</f>
        <v>NaN</v>
      </c>
      <c r="CO20" s="97" t="str">
        <f>VSM!K115</f>
        <v>NaN</v>
      </c>
      <c r="CP20" s="97" t="str">
        <f>VSM!D217</f>
        <v>NaN</v>
      </c>
      <c r="CQ20" s="97" t="str">
        <f>VSM!E217</f>
        <v>NaN</v>
      </c>
      <c r="CR20" s="98" t="e">
        <f t="shared" si="58"/>
        <v>#VALUE!</v>
      </c>
      <c r="CS20" s="97" t="str">
        <f>VSM!F217</f>
        <v>NaN</v>
      </c>
      <c r="CT20" s="97" t="e">
        <f>ABS(VSM!G217)</f>
        <v>#VALUE!</v>
      </c>
      <c r="CU20" s="99" t="e">
        <f t="shared" si="59"/>
        <v>#VALUE!</v>
      </c>
      <c r="CV20" s="97" t="str">
        <f>VSM!H217</f>
        <v>NaN</v>
      </c>
      <c r="CW20" s="97" t="str">
        <f>VSM!K217</f>
        <v>NaN</v>
      </c>
      <c r="CX20" s="97" t="str">
        <f>VSM!D523</f>
        <v>NaN</v>
      </c>
      <c r="CY20" s="97" t="str">
        <f>VSM!E523</f>
        <v>NaN</v>
      </c>
      <c r="CZ20" s="98" t="e">
        <f t="shared" si="60"/>
        <v>#VALUE!</v>
      </c>
      <c r="DA20" s="97" t="str">
        <f>VSM!F523</f>
        <v>NaN</v>
      </c>
      <c r="DB20" s="97" t="e">
        <f>ABS(VSM!G523)</f>
        <v>#VALUE!</v>
      </c>
      <c r="DC20" s="99" t="e">
        <f t="shared" si="61"/>
        <v>#VALUE!</v>
      </c>
      <c r="DD20" s="97" t="str">
        <f>VSM!H523</f>
        <v>NaN</v>
      </c>
      <c r="DE20" s="97" t="str">
        <f>VSM!K523</f>
        <v>NaN</v>
      </c>
      <c r="DF20" s="30"/>
      <c r="DG20" s="30"/>
      <c r="DH20" s="30"/>
      <c r="DI20" s="30"/>
      <c r="DJ20" s="30"/>
      <c r="DK20" s="30"/>
      <c r="DL20" s="30"/>
      <c r="DM20" s="30"/>
    </row>
    <row r="21" spans="1:117" ht="16.5" customHeight="1">
      <c r="A21" s="81">
        <v>13</v>
      </c>
      <c r="B21" s="82" t="str">
        <f>Lokalizacje!D15</f>
        <v xml:space="preserve">52° 12' 14.31"N </v>
      </c>
      <c r="C21" s="82" t="str">
        <f>Lokalizacje!C15</f>
        <v>21° 04' 29.00"E</v>
      </c>
      <c r="D21" s="83">
        <f>Lokalizacje!B15</f>
        <v>45173</v>
      </c>
      <c r="E21" s="84">
        <f>'Analiza sitowa'!B14-'Analiza sitowa'!H14</f>
        <v>1079.8700000000001</v>
      </c>
      <c r="F21" s="84">
        <f>'Analiza sitowa'!C14-'Analiza sitowa'!J14</f>
        <v>61.639999999999993</v>
      </c>
      <c r="G21" s="84">
        <f>'Analiza sitowa'!D14-'Analiza sitowa'!K14</f>
        <v>106.85</v>
      </c>
      <c r="H21" s="84">
        <f>'Analiza sitowa'!E14-'Analiza sitowa'!L14</f>
        <v>186.51000000000002</v>
      </c>
      <c r="I21" s="84">
        <f>'Analiza sitowa'!F14-'Analiza sitowa'!M14</f>
        <v>269.94</v>
      </c>
      <c r="J21" s="84">
        <f>'Analiza sitowa'!G14-'Analiza sitowa'!N14</f>
        <v>454.06</v>
      </c>
      <c r="K21" s="85">
        <f t="shared" si="0"/>
        <v>1079</v>
      </c>
      <c r="L21" s="85">
        <f t="shared" si="1"/>
        <v>0.87000000000011823</v>
      </c>
      <c r="M21" s="86">
        <f t="shared" si="2"/>
        <v>100</v>
      </c>
      <c r="N21" s="86">
        <f t="shared" si="3"/>
        <v>5.7080944928556203</v>
      </c>
      <c r="O21" s="86">
        <f t="shared" si="4"/>
        <v>9.8947095483715621</v>
      </c>
      <c r="P21" s="86">
        <f t="shared" si="5"/>
        <v>17.271523424115863</v>
      </c>
      <c r="Q21" s="86">
        <f t="shared" si="6"/>
        <v>24.997453397168172</v>
      </c>
      <c r="R21" s="86">
        <f t="shared" si="7"/>
        <v>42.047653884263845</v>
      </c>
      <c r="S21" s="87">
        <f>'Masa Warszawa'!D15</f>
        <v>7.9399999999999995</v>
      </c>
      <c r="T21" s="87">
        <f>'Masa Warszawa'!G15</f>
        <v>8.77</v>
      </c>
      <c r="U21" s="87">
        <f>'Masa Warszawa'!J15</f>
        <v>8.9699999999999989</v>
      </c>
      <c r="V21" s="87">
        <f>'Masa Warszawa'!M15</f>
        <v>8.89</v>
      </c>
      <c r="W21" s="87">
        <f>'Masa Warszawa'!P15</f>
        <v>9.16</v>
      </c>
      <c r="X21" s="87">
        <f>'Masa Warszawa'!S15</f>
        <v>7.4200000000000008</v>
      </c>
      <c r="Y21" s="88">
        <f t="shared" ca="1" si="8"/>
        <v>8.0205666666666663E-4</v>
      </c>
      <c r="Z21" s="88">
        <f t="shared" ca="1" si="9"/>
        <v>2.0002666666666664E-3</v>
      </c>
      <c r="AA21" s="88">
        <f t="shared" ca="1" si="10"/>
        <v>1.1602333333333333E-3</v>
      </c>
      <c r="AB21" s="88">
        <f t="shared" ca="1" si="11"/>
        <v>7.2008666666666663E-4</v>
      </c>
      <c r="AC21" s="88">
        <f t="shared" ca="1" si="12"/>
        <v>8.4942999999999998E-4</v>
      </c>
      <c r="AD21" s="88">
        <f t="shared" ca="1" si="13"/>
        <v>8.4541999999999994E-4</v>
      </c>
      <c r="AE21" s="89">
        <f t="shared" ca="1" si="14"/>
        <v>8.0205666666666657E-6</v>
      </c>
      <c r="AF21" s="89">
        <f t="shared" ca="1" si="15"/>
        <v>2.0002666666666664E-5</v>
      </c>
      <c r="AG21" s="89">
        <f t="shared" ca="1" si="16"/>
        <v>1.1602333333333332E-5</v>
      </c>
      <c r="AH21" s="89">
        <f t="shared" ca="1" si="17"/>
        <v>7.2008666666666665E-6</v>
      </c>
      <c r="AI21" s="89">
        <f t="shared" ca="1" si="18"/>
        <v>8.4942999999999993E-6</v>
      </c>
      <c r="AJ21" s="89">
        <f t="shared" ca="1" si="19"/>
        <v>8.4541999999999995E-6</v>
      </c>
      <c r="AK21" s="90">
        <f t="shared" ca="1" si="20"/>
        <v>101.01469353484467</v>
      </c>
      <c r="AL21" s="90">
        <f t="shared" ca="1" si="21"/>
        <v>228.08057772709992</v>
      </c>
      <c r="AM21" s="90">
        <f t="shared" ca="1" si="22"/>
        <v>129.34596804162021</v>
      </c>
      <c r="AN21" s="90">
        <f t="shared" ca="1" si="23"/>
        <v>80.999625046869127</v>
      </c>
      <c r="AO21" s="90">
        <f t="shared" ca="1" si="24"/>
        <v>92.732532751091696</v>
      </c>
      <c r="AP21" s="90">
        <f t="shared" ca="1" si="25"/>
        <v>113.93800539083556</v>
      </c>
      <c r="AQ21" s="90">
        <f t="shared" ca="1" si="26"/>
        <v>746.11140249236109</v>
      </c>
      <c r="AR21" s="91">
        <f t="shared" ca="1" si="27"/>
        <v>13.538821843146792</v>
      </c>
      <c r="AS21" s="91">
        <f t="shared" ca="1" si="28"/>
        <v>30.569238985653364</v>
      </c>
      <c r="AT21" s="91">
        <f t="shared" ca="1" si="29"/>
        <v>17.336012773634629</v>
      </c>
      <c r="AU21" s="91">
        <f t="shared" ca="1" si="30"/>
        <v>10.85623738979092</v>
      </c>
      <c r="AV21" s="91">
        <f t="shared" ca="1" si="31"/>
        <v>12.428778389034353</v>
      </c>
      <c r="AW21" s="91">
        <f t="shared" ca="1" si="32"/>
        <v>15.270910618739952</v>
      </c>
      <c r="AX21" s="89">
        <f ca="1">'F3 Warszawa'!AK14</f>
        <v>7.6373666666666674E-4</v>
      </c>
      <c r="AY21" s="89">
        <f t="shared" ca="1" si="33"/>
        <v>7.6373666666666674E-6</v>
      </c>
      <c r="AZ21" s="90">
        <f t="shared" ca="1" si="34"/>
        <v>96.188497061293035</v>
      </c>
      <c r="BA21" s="90">
        <f t="shared" ca="1" si="35"/>
        <v>4.7777172851460996</v>
      </c>
      <c r="BB21" s="89">
        <f>ARM!G17</f>
        <v>1.0339414465789946E-2</v>
      </c>
      <c r="BC21" s="89">
        <f t="shared" si="36"/>
        <v>1.0339414465789946E-8</v>
      </c>
      <c r="BD21" s="92">
        <f t="shared" si="37"/>
        <v>2.885845459784927E-7</v>
      </c>
      <c r="BE21" s="93">
        <f t="shared" si="38"/>
        <v>28.858454597849271</v>
      </c>
      <c r="BF21" s="1" t="s">
        <v>18</v>
      </c>
      <c r="BG21" s="89" t="e">
        <f t="shared" si="39"/>
        <v>#VALUE!</v>
      </c>
      <c r="BH21" s="94" t="e">
        <f t="shared" si="40"/>
        <v>#VALUE!</v>
      </c>
      <c r="BI21" s="93" t="e">
        <f t="shared" si="41"/>
        <v>#VALUE!</v>
      </c>
      <c r="BJ21" s="1" t="s">
        <v>18</v>
      </c>
      <c r="BK21" s="89" t="e">
        <f t="shared" si="42"/>
        <v>#VALUE!</v>
      </c>
      <c r="BL21" s="94" t="e">
        <f t="shared" si="43"/>
        <v>#VALUE!</v>
      </c>
      <c r="BM21" s="93" t="e">
        <f t="shared" si="44"/>
        <v>#VALUE!</v>
      </c>
      <c r="BN21" s="1"/>
      <c r="BO21" s="95">
        <f t="shared" si="45"/>
        <v>0</v>
      </c>
      <c r="BP21" s="95">
        <f t="shared" si="46"/>
        <v>0</v>
      </c>
      <c r="BQ21" s="96">
        <f t="shared" si="47"/>
        <v>0</v>
      </c>
      <c r="BR21" s="1"/>
      <c r="BS21" s="95">
        <f t="shared" si="48"/>
        <v>0</v>
      </c>
      <c r="BT21" s="95">
        <f t="shared" si="49"/>
        <v>0</v>
      </c>
      <c r="BU21" s="96">
        <f t="shared" si="50"/>
        <v>0</v>
      </c>
      <c r="BV21" s="1" t="s">
        <v>18</v>
      </c>
      <c r="BW21" s="89" t="e">
        <f t="shared" si="51"/>
        <v>#VALUE!</v>
      </c>
      <c r="BX21" s="94" t="e">
        <f t="shared" si="52"/>
        <v>#VALUE!</v>
      </c>
      <c r="BY21" s="93" t="e">
        <f t="shared" si="53"/>
        <v>#VALUE!</v>
      </c>
      <c r="BZ21" s="97">
        <f>VSM!D14</f>
        <v>137.892</v>
      </c>
      <c r="CA21" s="97">
        <f>VSM!E14</f>
        <v>10.429</v>
      </c>
      <c r="CB21" s="98">
        <f t="shared" si="54"/>
        <v>7.563165375801352E-2</v>
      </c>
      <c r="CC21" s="97">
        <f>VSM!F14</f>
        <v>6.49</v>
      </c>
      <c r="CD21" s="97">
        <f>ABS(VSM!G14)</f>
        <v>18.48</v>
      </c>
      <c r="CE21" s="99">
        <f t="shared" si="55"/>
        <v>2.847457627118644</v>
      </c>
      <c r="CF21" s="97">
        <f>VSM!H14</f>
        <v>124.11</v>
      </c>
      <c r="CG21" s="97">
        <f>VSM!K14</f>
        <v>3.3</v>
      </c>
      <c r="CH21" s="97" t="str">
        <f>VSM!D116</f>
        <v>NaN</v>
      </c>
      <c r="CI21" s="97" t="str">
        <f>VSM!E116</f>
        <v>NaN</v>
      </c>
      <c r="CJ21" s="98" t="e">
        <f t="shared" si="56"/>
        <v>#VALUE!</v>
      </c>
      <c r="CK21" s="97" t="str">
        <f>VSM!F116</f>
        <v>NaN</v>
      </c>
      <c r="CL21" s="97" t="e">
        <f>ABS(VSM!G116)</f>
        <v>#VALUE!</v>
      </c>
      <c r="CM21" s="99" t="e">
        <f t="shared" si="57"/>
        <v>#VALUE!</v>
      </c>
      <c r="CN21" s="97" t="str">
        <f>VSM!H116</f>
        <v>NaN</v>
      </c>
      <c r="CO21" s="97" t="str">
        <f>VSM!K116</f>
        <v>NaN</v>
      </c>
      <c r="CP21" s="97" t="str">
        <f>VSM!D218</f>
        <v>NaN</v>
      </c>
      <c r="CQ21" s="97" t="str">
        <f>VSM!E218</f>
        <v>NaN</v>
      </c>
      <c r="CR21" s="98" t="e">
        <f t="shared" si="58"/>
        <v>#VALUE!</v>
      </c>
      <c r="CS21" s="97" t="str">
        <f>VSM!F218</f>
        <v>NaN</v>
      </c>
      <c r="CT21" s="97" t="e">
        <f>ABS(VSM!G218)</f>
        <v>#VALUE!</v>
      </c>
      <c r="CU21" s="99" t="e">
        <f t="shared" si="59"/>
        <v>#VALUE!</v>
      </c>
      <c r="CV21" s="97" t="str">
        <f>VSM!H218</f>
        <v>NaN</v>
      </c>
      <c r="CW21" s="97" t="str">
        <f>VSM!K218</f>
        <v>NaN</v>
      </c>
      <c r="CX21" s="97" t="str">
        <f>VSM!D524</f>
        <v>NaN</v>
      </c>
      <c r="CY21" s="97" t="str">
        <f>VSM!E524</f>
        <v>NaN</v>
      </c>
      <c r="CZ21" s="98" t="e">
        <f t="shared" si="60"/>
        <v>#VALUE!</v>
      </c>
      <c r="DA21" s="97" t="str">
        <f>VSM!F524</f>
        <v>NaN</v>
      </c>
      <c r="DB21" s="97" t="e">
        <f>ABS(VSM!G524)</f>
        <v>#VALUE!</v>
      </c>
      <c r="DC21" s="99" t="e">
        <f t="shared" si="61"/>
        <v>#VALUE!</v>
      </c>
      <c r="DD21" s="97" t="str">
        <f>VSM!H524</f>
        <v>NaN</v>
      </c>
      <c r="DE21" s="97" t="str">
        <f>VSM!K524</f>
        <v>NaN</v>
      </c>
      <c r="DF21" s="30"/>
      <c r="DG21" s="30"/>
      <c r="DH21" s="30"/>
      <c r="DI21" s="30"/>
      <c r="DJ21" s="30"/>
      <c r="DK21" s="30"/>
      <c r="DL21" s="30"/>
      <c r="DM21" s="30"/>
    </row>
    <row r="22" spans="1:117" ht="16.5" customHeight="1">
      <c r="A22" s="81">
        <v>14</v>
      </c>
      <c r="B22" s="82" t="str">
        <f>Lokalizacje!D16</f>
        <v xml:space="preserve">52° 12' 44.55"N </v>
      </c>
      <c r="C22" s="82" t="str">
        <f>Lokalizacje!C16</f>
        <v>21° 04' 5.031"E</v>
      </c>
      <c r="D22" s="83">
        <f>Lokalizacje!B16</f>
        <v>45173</v>
      </c>
      <c r="E22" s="84">
        <f>'Analiza sitowa'!B15-'Analiza sitowa'!H15</f>
        <v>1221.29</v>
      </c>
      <c r="F22" s="84">
        <f>'Analiza sitowa'!C15-'Analiza sitowa'!J15</f>
        <v>37.369999999999997</v>
      </c>
      <c r="G22" s="84">
        <f>'Analiza sitowa'!D15-'Analiza sitowa'!K15</f>
        <v>173.20999999999998</v>
      </c>
      <c r="H22" s="84">
        <f>'Analiza sitowa'!E15-'Analiza sitowa'!L15</f>
        <v>478.71000000000004</v>
      </c>
      <c r="I22" s="84">
        <f>'Analiza sitowa'!F15-'Analiza sitowa'!M15</f>
        <v>405.34999999999997</v>
      </c>
      <c r="J22" s="84">
        <f>'Analiza sitowa'!G15-'Analiza sitowa'!N15</f>
        <v>126.21000000000001</v>
      </c>
      <c r="K22" s="85">
        <f t="shared" si="0"/>
        <v>1220.8499999999999</v>
      </c>
      <c r="L22" s="85">
        <f t="shared" si="1"/>
        <v>0.44000000000005457</v>
      </c>
      <c r="M22" s="86">
        <f t="shared" si="2"/>
        <v>100</v>
      </c>
      <c r="N22" s="86">
        <f t="shared" si="3"/>
        <v>3.0598793079448781</v>
      </c>
      <c r="O22" s="86">
        <f t="shared" si="4"/>
        <v>14.182544686356231</v>
      </c>
      <c r="P22" s="86">
        <f t="shared" si="5"/>
        <v>39.197078498964217</v>
      </c>
      <c r="Q22" s="86">
        <f t="shared" si="6"/>
        <v>33.190315158561845</v>
      </c>
      <c r="R22" s="86">
        <f t="shared" si="7"/>
        <v>10.334154869031927</v>
      </c>
      <c r="S22" s="87">
        <f>'Masa Warszawa'!D16</f>
        <v>8.9499999999999993</v>
      </c>
      <c r="T22" s="87">
        <f>'Masa Warszawa'!G16</f>
        <v>9.2900000000000009</v>
      </c>
      <c r="U22" s="87">
        <f>'Masa Warszawa'!J16</f>
        <v>9.25</v>
      </c>
      <c r="V22" s="87">
        <f>'Masa Warszawa'!M16</f>
        <v>9.67</v>
      </c>
      <c r="W22" s="87">
        <f>'Masa Warszawa'!P16</f>
        <v>9.7800000000000011</v>
      </c>
      <c r="X22" s="87">
        <f>'Masa Warszawa'!S16</f>
        <v>8.0500000000000007</v>
      </c>
      <c r="Y22" s="88">
        <f t="shared" ca="1" si="8"/>
        <v>8.3270000000000002E-4</v>
      </c>
      <c r="Z22" s="88">
        <f t="shared" ca="1" si="9"/>
        <v>1.2278999999999999E-3</v>
      </c>
      <c r="AA22" s="88">
        <f t="shared" ca="1" si="10"/>
        <v>8.5316999999999999E-4</v>
      </c>
      <c r="AB22" s="88">
        <f t="shared" ca="1" si="11"/>
        <v>6.3089333333333337E-4</v>
      </c>
      <c r="AC22" s="88">
        <f t="shared" ca="1" si="12"/>
        <v>7.3880333333333327E-4</v>
      </c>
      <c r="AD22" s="88">
        <f t="shared" ca="1" si="13"/>
        <v>1.4996E-3</v>
      </c>
      <c r="AE22" s="89">
        <f t="shared" ca="1" si="14"/>
        <v>8.3270000000000001E-6</v>
      </c>
      <c r="AF22" s="89">
        <f t="shared" ca="1" si="15"/>
        <v>1.2278999999999999E-5</v>
      </c>
      <c r="AG22" s="89">
        <f t="shared" ca="1" si="16"/>
        <v>8.5317E-6</v>
      </c>
      <c r="AH22" s="89">
        <f t="shared" ca="1" si="17"/>
        <v>6.3089333333333333E-6</v>
      </c>
      <c r="AI22" s="89">
        <f t="shared" ca="1" si="18"/>
        <v>7.3880333333333328E-6</v>
      </c>
      <c r="AJ22" s="89">
        <f t="shared" ca="1" si="19"/>
        <v>1.4996E-5</v>
      </c>
      <c r="AK22" s="90">
        <f t="shared" ca="1" si="20"/>
        <v>93.039106145251395</v>
      </c>
      <c r="AL22" s="90">
        <f t="shared" ca="1" si="21"/>
        <v>132.17438105489771</v>
      </c>
      <c r="AM22" s="90">
        <f t="shared" ca="1" si="22"/>
        <v>92.234594594594597</v>
      </c>
      <c r="AN22" s="90">
        <f t="shared" ca="1" si="23"/>
        <v>65.242330230954849</v>
      </c>
      <c r="AO22" s="90">
        <f t="shared" ca="1" si="24"/>
        <v>75.542263122017701</v>
      </c>
      <c r="AP22" s="90">
        <f t="shared" ca="1" si="25"/>
        <v>186.28571428571428</v>
      </c>
      <c r="AQ22" s="90">
        <f t="shared" ca="1" si="26"/>
        <v>644.51838943343046</v>
      </c>
      <c r="AR22" s="91">
        <f t="shared" ca="1" si="27"/>
        <v>14.435446322491782</v>
      </c>
      <c r="AS22" s="91">
        <f t="shared" ca="1" si="28"/>
        <v>20.50746467778627</v>
      </c>
      <c r="AT22" s="91">
        <f t="shared" ca="1" si="29"/>
        <v>14.31062264579824</v>
      </c>
      <c r="AU22" s="91">
        <f t="shared" ca="1" si="30"/>
        <v>10.122648368234566</v>
      </c>
      <c r="AV22" s="91">
        <f t="shared" ca="1" si="31"/>
        <v>11.720730449355182</v>
      </c>
      <c r="AW22" s="91">
        <f t="shared" ca="1" si="32"/>
        <v>28.90308753633397</v>
      </c>
      <c r="AX22" s="89">
        <f ca="1">'F3 Warszawa'!AK15</f>
        <v>7.9420000000000011E-4</v>
      </c>
      <c r="AY22" s="89">
        <f t="shared" ca="1" si="33"/>
        <v>7.9420000000000012E-6</v>
      </c>
      <c r="AZ22" s="90">
        <f t="shared" ca="1" si="34"/>
        <v>88.737430167597779</v>
      </c>
      <c r="BA22" s="90">
        <f t="shared" ca="1" si="35"/>
        <v>4.6235138705415952</v>
      </c>
      <c r="BB22" s="89">
        <f>ARM!G18</f>
        <v>5.5720950022378479E-3</v>
      </c>
      <c r="BC22" s="89">
        <f t="shared" si="36"/>
        <v>5.5720950022378477E-9</v>
      </c>
      <c r="BD22" s="92">
        <f t="shared" si="37"/>
        <v>1.5552336272912747E-7</v>
      </c>
      <c r="BE22" s="93">
        <f t="shared" si="38"/>
        <v>15.552336272912747</v>
      </c>
      <c r="BF22" s="1" t="s">
        <v>18</v>
      </c>
      <c r="BG22" s="89" t="e">
        <f t="shared" si="39"/>
        <v>#VALUE!</v>
      </c>
      <c r="BH22" s="94" t="e">
        <f t="shared" si="40"/>
        <v>#VALUE!</v>
      </c>
      <c r="BI22" s="93" t="e">
        <f t="shared" si="41"/>
        <v>#VALUE!</v>
      </c>
      <c r="BJ22" s="1" t="s">
        <v>18</v>
      </c>
      <c r="BK22" s="89" t="e">
        <f t="shared" si="42"/>
        <v>#VALUE!</v>
      </c>
      <c r="BL22" s="94" t="e">
        <f t="shared" si="43"/>
        <v>#VALUE!</v>
      </c>
      <c r="BM22" s="93" t="e">
        <f t="shared" si="44"/>
        <v>#VALUE!</v>
      </c>
      <c r="BN22" s="1"/>
      <c r="BO22" s="95">
        <f t="shared" si="45"/>
        <v>0</v>
      </c>
      <c r="BP22" s="95">
        <f t="shared" si="46"/>
        <v>0</v>
      </c>
      <c r="BQ22" s="96">
        <f t="shared" si="47"/>
        <v>0</v>
      </c>
      <c r="BR22" s="1"/>
      <c r="BS22" s="95">
        <f t="shared" si="48"/>
        <v>0</v>
      </c>
      <c r="BT22" s="95">
        <f t="shared" si="49"/>
        <v>0</v>
      </c>
      <c r="BU22" s="96">
        <f t="shared" si="50"/>
        <v>0</v>
      </c>
      <c r="BV22" s="1" t="s">
        <v>18</v>
      </c>
      <c r="BW22" s="89" t="e">
        <f t="shared" si="51"/>
        <v>#VALUE!</v>
      </c>
      <c r="BX22" s="94" t="e">
        <f t="shared" si="52"/>
        <v>#VALUE!</v>
      </c>
      <c r="BY22" s="93" t="e">
        <f t="shared" si="53"/>
        <v>#VALUE!</v>
      </c>
      <c r="BZ22" s="97">
        <f>VSM!D15</f>
        <v>71.957999999999998</v>
      </c>
      <c r="CA22" s="97">
        <f>VSM!E15</f>
        <v>8.1449999999999996</v>
      </c>
      <c r="CB22" s="98">
        <f t="shared" si="54"/>
        <v>0.11319102809972484</v>
      </c>
      <c r="CC22" s="97">
        <f>VSM!F15</f>
        <v>10.36</v>
      </c>
      <c r="CD22" s="97">
        <f>ABS(VSM!G15)</f>
        <v>30.68</v>
      </c>
      <c r="CE22" s="99">
        <f t="shared" si="55"/>
        <v>2.9613899613899615</v>
      </c>
      <c r="CF22" s="97">
        <f>VSM!H15</f>
        <v>64.760000000000005</v>
      </c>
      <c r="CG22" s="97">
        <f>VSM!K15</f>
        <v>5</v>
      </c>
      <c r="CH22" s="97" t="str">
        <f>VSM!D117</f>
        <v>NaN</v>
      </c>
      <c r="CI22" s="97" t="str">
        <f>VSM!E117</f>
        <v>NaN</v>
      </c>
      <c r="CJ22" s="98" t="e">
        <f t="shared" si="56"/>
        <v>#VALUE!</v>
      </c>
      <c r="CK22" s="97" t="str">
        <f>VSM!F117</f>
        <v>NaN</v>
      </c>
      <c r="CL22" s="97" t="e">
        <f>ABS(VSM!G117)</f>
        <v>#VALUE!</v>
      </c>
      <c r="CM22" s="99" t="e">
        <f t="shared" si="57"/>
        <v>#VALUE!</v>
      </c>
      <c r="CN22" s="97" t="str">
        <f>VSM!H117</f>
        <v>NaN</v>
      </c>
      <c r="CO22" s="97" t="str">
        <f>VSM!K117</f>
        <v>NaN</v>
      </c>
      <c r="CP22" s="97" t="str">
        <f>VSM!D219</f>
        <v>NaN</v>
      </c>
      <c r="CQ22" s="97" t="str">
        <f>VSM!E219</f>
        <v>NaN</v>
      </c>
      <c r="CR22" s="98" t="e">
        <f t="shared" si="58"/>
        <v>#VALUE!</v>
      </c>
      <c r="CS22" s="97" t="str">
        <f>VSM!F219</f>
        <v>NaN</v>
      </c>
      <c r="CT22" s="97" t="e">
        <f>ABS(VSM!G219)</f>
        <v>#VALUE!</v>
      </c>
      <c r="CU22" s="99" t="e">
        <f t="shared" si="59"/>
        <v>#VALUE!</v>
      </c>
      <c r="CV22" s="97" t="str">
        <f>VSM!H219</f>
        <v>NaN</v>
      </c>
      <c r="CW22" s="97" t="str">
        <f>VSM!K219</f>
        <v>NaN</v>
      </c>
      <c r="CX22" s="97" t="str">
        <f>VSM!D525</f>
        <v>NaN</v>
      </c>
      <c r="CY22" s="97" t="str">
        <f>VSM!E525</f>
        <v>NaN</v>
      </c>
      <c r="CZ22" s="98" t="e">
        <f t="shared" si="60"/>
        <v>#VALUE!</v>
      </c>
      <c r="DA22" s="97" t="str">
        <f>VSM!F525</f>
        <v>NaN</v>
      </c>
      <c r="DB22" s="97" t="e">
        <f>ABS(VSM!G525)</f>
        <v>#VALUE!</v>
      </c>
      <c r="DC22" s="99" t="e">
        <f t="shared" si="61"/>
        <v>#VALUE!</v>
      </c>
      <c r="DD22" s="97" t="str">
        <f>VSM!H525</f>
        <v>NaN</v>
      </c>
      <c r="DE22" s="97" t="str">
        <f>VSM!K525</f>
        <v>NaN</v>
      </c>
      <c r="DF22" s="30"/>
      <c r="DG22" s="30"/>
      <c r="DH22" s="30"/>
      <c r="DI22" s="30"/>
      <c r="DJ22" s="30"/>
      <c r="DK22" s="30"/>
      <c r="DL22" s="30"/>
      <c r="DM22" s="30"/>
    </row>
    <row r="23" spans="1:117" ht="16.5" customHeight="1">
      <c r="A23" s="81">
        <v>15</v>
      </c>
      <c r="B23" s="82" t="str">
        <f>Lokalizacje!D17</f>
        <v>52° 16.088'N</v>
      </c>
      <c r="C23" s="82" t="str">
        <f>Lokalizacje!C17</f>
        <v>21° 00.123' E</v>
      </c>
      <c r="D23" s="83">
        <f>Lokalizacje!B17</f>
        <v>45175</v>
      </c>
      <c r="E23" s="84">
        <f>'Analiza sitowa'!B16-'Analiza sitowa'!H16</f>
        <v>824.16</v>
      </c>
      <c r="F23" s="84">
        <f>'Analiza sitowa'!C16-'Analiza sitowa'!J16</f>
        <v>23.330000000000002</v>
      </c>
      <c r="G23" s="84">
        <f>'Analiza sitowa'!D16-'Analiza sitowa'!K16</f>
        <v>44.16</v>
      </c>
      <c r="H23" s="84">
        <f>'Analiza sitowa'!E16-'Analiza sitowa'!L16</f>
        <v>130</v>
      </c>
      <c r="I23" s="84">
        <f>'Analiza sitowa'!F16-'Analiza sitowa'!M16</f>
        <v>359.5</v>
      </c>
      <c r="J23" s="84">
        <f>'Analiza sitowa'!G16-'Analiza sitowa'!N16</f>
        <v>265.39</v>
      </c>
      <c r="K23" s="85">
        <f t="shared" si="0"/>
        <v>822.38</v>
      </c>
      <c r="L23" s="85">
        <f t="shared" si="1"/>
        <v>1.7799999999999727</v>
      </c>
      <c r="M23" s="86">
        <f t="shared" si="2"/>
        <v>100</v>
      </c>
      <c r="N23" s="86">
        <f t="shared" si="3"/>
        <v>2.8307610172781987</v>
      </c>
      <c r="O23" s="86">
        <f t="shared" si="4"/>
        <v>5.3581828771112399</v>
      </c>
      <c r="P23" s="86">
        <f t="shared" si="5"/>
        <v>15.773636187148126</v>
      </c>
      <c r="Q23" s="86">
        <f t="shared" si="6"/>
        <v>43.620170840613476</v>
      </c>
      <c r="R23" s="86">
        <f t="shared" si="7"/>
        <v>32.201271597748011</v>
      </c>
      <c r="S23" s="87">
        <f>'Masa Warszawa'!D17</f>
        <v>8.5100000000000016</v>
      </c>
      <c r="T23" s="87">
        <f>'Masa Warszawa'!G17</f>
        <v>5.35</v>
      </c>
      <c r="U23" s="87">
        <f>'Masa Warszawa'!J17</f>
        <v>7.19</v>
      </c>
      <c r="V23" s="87">
        <f>'Masa Warszawa'!M17</f>
        <v>7.9</v>
      </c>
      <c r="W23" s="87">
        <f>'Masa Warszawa'!P17</f>
        <v>9.17</v>
      </c>
      <c r="X23" s="87">
        <f>'Masa Warszawa'!S17</f>
        <v>8.2100000000000009</v>
      </c>
      <c r="Y23" s="88">
        <f t="shared" ca="1" si="8"/>
        <v>1.3949333333333333E-3</v>
      </c>
      <c r="Z23" s="88">
        <f t="shared" ca="1" si="9"/>
        <v>1.1066666666666666E-3</v>
      </c>
      <c r="AA23" s="88">
        <f t="shared" ca="1" si="10"/>
        <v>8.9321333333333339E-4</v>
      </c>
      <c r="AB23" s="88">
        <f t="shared" ca="1" si="11"/>
        <v>8.5699000000000007E-4</v>
      </c>
      <c r="AC23" s="88">
        <f t="shared" ca="1" si="12"/>
        <v>9.1919666666666659E-4</v>
      </c>
      <c r="AD23" s="88">
        <f t="shared" ca="1" si="13"/>
        <v>2.2862999999999998E-3</v>
      </c>
      <c r="AE23" s="89">
        <f t="shared" ca="1" si="14"/>
        <v>1.3949333333333332E-5</v>
      </c>
      <c r="AF23" s="89">
        <f t="shared" ca="1" si="15"/>
        <v>1.1066666666666667E-5</v>
      </c>
      <c r="AG23" s="89">
        <f t="shared" ca="1" si="16"/>
        <v>8.9321333333333338E-6</v>
      </c>
      <c r="AH23" s="89">
        <f t="shared" ca="1" si="17"/>
        <v>8.5699000000000007E-6</v>
      </c>
      <c r="AI23" s="89">
        <f t="shared" ca="1" si="18"/>
        <v>9.191966666666666E-6</v>
      </c>
      <c r="AJ23" s="89">
        <f t="shared" ca="1" si="19"/>
        <v>2.2862999999999998E-5</v>
      </c>
      <c r="AK23" s="90">
        <f t="shared" ca="1" si="20"/>
        <v>163.91696043869953</v>
      </c>
      <c r="AL23" s="90">
        <f t="shared" ca="1" si="21"/>
        <v>206.85358255451715</v>
      </c>
      <c r="AM23" s="90">
        <f t="shared" ca="1" si="22"/>
        <v>124.22994900324524</v>
      </c>
      <c r="AN23" s="90">
        <f t="shared" ca="1" si="23"/>
        <v>108.47974683544305</v>
      </c>
      <c r="AO23" s="90">
        <f t="shared" ca="1" si="24"/>
        <v>100.23954925481642</v>
      </c>
      <c r="AP23" s="90">
        <f t="shared" ca="1" si="25"/>
        <v>278.47746650426302</v>
      </c>
      <c r="AQ23" s="90">
        <f t="shared" ca="1" si="26"/>
        <v>982.19725459098436</v>
      </c>
      <c r="AR23" s="91">
        <f t="shared" ca="1" si="27"/>
        <v>16.68880254679182</v>
      </c>
      <c r="AS23" s="91">
        <f t="shared" ca="1" si="28"/>
        <v>21.060289222724109</v>
      </c>
      <c r="AT23" s="91">
        <f t="shared" ca="1" si="29"/>
        <v>12.648166997267593</v>
      </c>
      <c r="AU23" s="91">
        <f t="shared" ca="1" si="30"/>
        <v>11.044598865287726</v>
      </c>
      <c r="AV23" s="91">
        <f t="shared" ca="1" si="31"/>
        <v>10.205643396606632</v>
      </c>
      <c r="AW23" s="91">
        <f t="shared" ca="1" si="32"/>
        <v>28.352498971322127</v>
      </c>
      <c r="AX23" s="89">
        <f ca="1">'F3 Warszawa'!AK16</f>
        <v>1.3300000000000002E-3</v>
      </c>
      <c r="AY23" s="89">
        <f t="shared" ca="1" si="33"/>
        <v>1.3300000000000003E-5</v>
      </c>
      <c r="AZ23" s="90">
        <f t="shared" ca="1" si="34"/>
        <v>156.28672150411282</v>
      </c>
      <c r="BA23" s="90">
        <f t="shared" ca="1" si="35"/>
        <v>4.6549416937487775</v>
      </c>
      <c r="BB23" s="89">
        <f>ARM!G19</f>
        <v>6.1155230124321416E-3</v>
      </c>
      <c r="BC23" s="89">
        <f t="shared" si="36"/>
        <v>6.1155230124321417E-9</v>
      </c>
      <c r="BD23" s="92">
        <f t="shared" si="37"/>
        <v>1.7069104230255042E-7</v>
      </c>
      <c r="BE23" s="93">
        <f t="shared" si="38"/>
        <v>17.069104230255043</v>
      </c>
      <c r="BF23" s="1" t="s">
        <v>18</v>
      </c>
      <c r="BG23" s="89" t="e">
        <f t="shared" si="39"/>
        <v>#VALUE!</v>
      </c>
      <c r="BH23" s="94" t="e">
        <f t="shared" si="40"/>
        <v>#VALUE!</v>
      </c>
      <c r="BI23" s="93" t="e">
        <f t="shared" si="41"/>
        <v>#VALUE!</v>
      </c>
      <c r="BJ23" s="1" t="s">
        <v>18</v>
      </c>
      <c r="BK23" s="89" t="e">
        <f t="shared" si="42"/>
        <v>#VALUE!</v>
      </c>
      <c r="BL23" s="94" t="e">
        <f t="shared" si="43"/>
        <v>#VALUE!</v>
      </c>
      <c r="BM23" s="93" t="e">
        <f t="shared" si="44"/>
        <v>#VALUE!</v>
      </c>
      <c r="BN23" s="1"/>
      <c r="BO23" s="95">
        <f t="shared" si="45"/>
        <v>0</v>
      </c>
      <c r="BP23" s="95">
        <f t="shared" si="46"/>
        <v>0</v>
      </c>
      <c r="BQ23" s="96">
        <f t="shared" si="47"/>
        <v>0</v>
      </c>
      <c r="BR23" s="1"/>
      <c r="BS23" s="95">
        <f t="shared" si="48"/>
        <v>0</v>
      </c>
      <c r="BT23" s="95">
        <f t="shared" si="49"/>
        <v>0</v>
      </c>
      <c r="BU23" s="96">
        <f t="shared" si="50"/>
        <v>0</v>
      </c>
      <c r="BV23" s="1" t="s">
        <v>18</v>
      </c>
      <c r="BW23" s="89" t="e">
        <f t="shared" si="51"/>
        <v>#VALUE!</v>
      </c>
      <c r="BX23" s="94" t="e">
        <f t="shared" si="52"/>
        <v>#VALUE!</v>
      </c>
      <c r="BY23" s="93" t="e">
        <f t="shared" si="53"/>
        <v>#VALUE!</v>
      </c>
      <c r="BZ23" s="97">
        <f>VSM!D16</f>
        <v>140.61699999999999</v>
      </c>
      <c r="CA23" s="97">
        <f>VSM!E16</f>
        <v>13.667</v>
      </c>
      <c r="CB23" s="98">
        <f t="shared" si="54"/>
        <v>9.7193084762155366E-2</v>
      </c>
      <c r="CC23" s="97">
        <f>VSM!F16</f>
        <v>7.89</v>
      </c>
      <c r="CD23" s="97">
        <f>ABS(VSM!G16)</f>
        <v>24.85</v>
      </c>
      <c r="CE23" s="99">
        <f t="shared" si="55"/>
        <v>3.1495564005069712</v>
      </c>
      <c r="CF23" s="97">
        <f>VSM!H16</f>
        <v>126.55</v>
      </c>
      <c r="CG23" s="97">
        <f>VSM!K16</f>
        <v>5.2</v>
      </c>
      <c r="CH23" s="97" t="str">
        <f>VSM!D118</f>
        <v>NaN</v>
      </c>
      <c r="CI23" s="97" t="str">
        <f>VSM!E118</f>
        <v>NaN</v>
      </c>
      <c r="CJ23" s="98" t="e">
        <f t="shared" si="56"/>
        <v>#VALUE!</v>
      </c>
      <c r="CK23" s="97" t="str">
        <f>VSM!F118</f>
        <v>NaN</v>
      </c>
      <c r="CL23" s="97" t="e">
        <f>ABS(VSM!G118)</f>
        <v>#VALUE!</v>
      </c>
      <c r="CM23" s="99" t="e">
        <f t="shared" si="57"/>
        <v>#VALUE!</v>
      </c>
      <c r="CN23" s="97" t="str">
        <f>VSM!H118</f>
        <v>NaN</v>
      </c>
      <c r="CO23" s="97" t="str">
        <f>VSM!K118</f>
        <v>NaN</v>
      </c>
      <c r="CP23" s="97" t="str">
        <f>VSM!D220</f>
        <v>NaN</v>
      </c>
      <c r="CQ23" s="97" t="str">
        <f>VSM!E220</f>
        <v>NaN</v>
      </c>
      <c r="CR23" s="98" t="e">
        <f t="shared" si="58"/>
        <v>#VALUE!</v>
      </c>
      <c r="CS23" s="97" t="str">
        <f>VSM!F220</f>
        <v>NaN</v>
      </c>
      <c r="CT23" s="97" t="e">
        <f>ABS(VSM!G220)</f>
        <v>#VALUE!</v>
      </c>
      <c r="CU23" s="99" t="e">
        <f t="shared" si="59"/>
        <v>#VALUE!</v>
      </c>
      <c r="CV23" s="97" t="str">
        <f>VSM!H220</f>
        <v>NaN</v>
      </c>
      <c r="CW23" s="97" t="str">
        <f>VSM!K220</f>
        <v>NaN</v>
      </c>
      <c r="CX23" s="97" t="str">
        <f>VSM!D526</f>
        <v>NaN</v>
      </c>
      <c r="CY23" s="97" t="str">
        <f>VSM!E526</f>
        <v>NaN</v>
      </c>
      <c r="CZ23" s="98" t="e">
        <f t="shared" si="60"/>
        <v>#VALUE!</v>
      </c>
      <c r="DA23" s="97" t="str">
        <f>VSM!F526</f>
        <v>NaN</v>
      </c>
      <c r="DB23" s="97" t="e">
        <f>ABS(VSM!G526)</f>
        <v>#VALUE!</v>
      </c>
      <c r="DC23" s="99" t="e">
        <f t="shared" si="61"/>
        <v>#VALUE!</v>
      </c>
      <c r="DD23" s="97" t="str">
        <f>VSM!H526</f>
        <v>NaN</v>
      </c>
      <c r="DE23" s="97" t="str">
        <f>VSM!K526</f>
        <v>NaN</v>
      </c>
      <c r="DF23" s="30"/>
      <c r="DG23" s="30"/>
      <c r="DH23" s="30"/>
      <c r="DI23" s="30"/>
      <c r="DJ23" s="30"/>
      <c r="DK23" s="30"/>
      <c r="DL23" s="30"/>
      <c r="DM23" s="30"/>
    </row>
    <row r="24" spans="1:117" ht="16.5" customHeight="1">
      <c r="A24" s="81">
        <v>16</v>
      </c>
      <c r="B24" s="82" t="str">
        <f>Lokalizacje!D18</f>
        <v>52° 17.099'N</v>
      </c>
      <c r="C24" s="82" t="str">
        <f>Lokalizacje!C18</f>
        <v>20° 54.722'E</v>
      </c>
      <c r="D24" s="83">
        <f>Lokalizacje!B18</f>
        <v>45175</v>
      </c>
      <c r="E24" s="84">
        <f>'Analiza sitowa'!B17-'Analiza sitowa'!H17</f>
        <v>692.42000000000007</v>
      </c>
      <c r="F24" s="84">
        <f>'Analiza sitowa'!C17-'Analiza sitowa'!J17</f>
        <v>32.51</v>
      </c>
      <c r="G24" s="84">
        <f>'Analiza sitowa'!D17-'Analiza sitowa'!K17</f>
        <v>56.239999999999995</v>
      </c>
      <c r="H24" s="84">
        <f>'Analiza sitowa'!E17-'Analiza sitowa'!L17</f>
        <v>132.4</v>
      </c>
      <c r="I24" s="84">
        <f>'Analiza sitowa'!F17-'Analiza sitowa'!M17</f>
        <v>311.15999999999997</v>
      </c>
      <c r="J24" s="84">
        <f>'Analiza sitowa'!G17-'Analiza sitowa'!N17</f>
        <v>159.56</v>
      </c>
      <c r="K24" s="85">
        <f t="shared" si="0"/>
        <v>691.86999999999989</v>
      </c>
      <c r="L24" s="85">
        <f t="shared" si="1"/>
        <v>0.5500000000001819</v>
      </c>
      <c r="M24" s="86">
        <f t="shared" si="2"/>
        <v>100</v>
      </c>
      <c r="N24" s="86">
        <f t="shared" si="3"/>
        <v>4.6951272349152244</v>
      </c>
      <c r="O24" s="86">
        <f t="shared" si="4"/>
        <v>8.1222379480661999</v>
      </c>
      <c r="P24" s="86">
        <f t="shared" si="5"/>
        <v>19.121342537766097</v>
      </c>
      <c r="Q24" s="86">
        <f t="shared" si="6"/>
        <v>44.938043384073239</v>
      </c>
      <c r="R24" s="86">
        <f t="shared" si="7"/>
        <v>23.043817336298776</v>
      </c>
      <c r="S24" s="87">
        <f>'Masa Warszawa'!D18</f>
        <v>7.96</v>
      </c>
      <c r="T24" s="87">
        <f>'Masa Warszawa'!G18</f>
        <v>8.14</v>
      </c>
      <c r="U24" s="87">
        <f>'Masa Warszawa'!J18</f>
        <v>7.8000000000000007</v>
      </c>
      <c r="V24" s="87">
        <f>'Masa Warszawa'!M18</f>
        <v>9.2899999999999991</v>
      </c>
      <c r="W24" s="87">
        <f>'Masa Warszawa'!P18</f>
        <v>8.43</v>
      </c>
      <c r="X24" s="87">
        <f>'Masa Warszawa'!S18</f>
        <v>7.3900000000000006</v>
      </c>
      <c r="Y24" s="88">
        <f t="shared" ca="1" si="8"/>
        <v>2.7934666666666664E-3</v>
      </c>
      <c r="Z24" s="88">
        <f t="shared" ca="1" si="9"/>
        <v>4.0390333333333332E-3</v>
      </c>
      <c r="AA24" s="88">
        <f t="shared" ca="1" si="10"/>
        <v>2.3993E-3</v>
      </c>
      <c r="AB24" s="88">
        <f t="shared" ca="1" si="11"/>
        <v>1.8672666666666666E-3</v>
      </c>
      <c r="AC24" s="88">
        <f t="shared" ca="1" si="12"/>
        <v>1.9705666666666663E-3</v>
      </c>
      <c r="AD24" s="88">
        <f t="shared" ca="1" si="13"/>
        <v>4.2089333333333338E-3</v>
      </c>
      <c r="AE24" s="89">
        <f t="shared" ca="1" si="14"/>
        <v>2.7934666666666665E-5</v>
      </c>
      <c r="AF24" s="89">
        <f t="shared" ca="1" si="15"/>
        <v>4.0390333333333332E-5</v>
      </c>
      <c r="AG24" s="89">
        <f t="shared" ca="1" si="16"/>
        <v>2.3992999999999999E-5</v>
      </c>
      <c r="AH24" s="89">
        <f t="shared" ca="1" si="17"/>
        <v>1.8672666666666665E-5</v>
      </c>
      <c r="AI24" s="89">
        <f t="shared" ca="1" si="18"/>
        <v>1.9705666666666663E-5</v>
      </c>
      <c r="AJ24" s="89">
        <f t="shared" ca="1" si="19"/>
        <v>4.2089333333333337E-5</v>
      </c>
      <c r="AK24" s="90">
        <f t="shared" ca="1" si="20"/>
        <v>350.93802345058623</v>
      </c>
      <c r="AL24" s="90">
        <f t="shared" ca="1" si="21"/>
        <v>496.19574119574116</v>
      </c>
      <c r="AM24" s="90">
        <f t="shared" ca="1" si="22"/>
        <v>307.60256410256403</v>
      </c>
      <c r="AN24" s="90">
        <f t="shared" ca="1" si="23"/>
        <v>200.99748833871544</v>
      </c>
      <c r="AO24" s="90">
        <f t="shared" ca="1" si="24"/>
        <v>233.75642546461049</v>
      </c>
      <c r="AP24" s="90">
        <f t="shared" ca="1" si="25"/>
        <v>569.54442940911144</v>
      </c>
      <c r="AQ24" s="90">
        <f t="shared" ca="1" si="26"/>
        <v>2159.0346719613285</v>
      </c>
      <c r="AR24" s="91">
        <f t="shared" ca="1" si="27"/>
        <v>16.254394985319255</v>
      </c>
      <c r="AS24" s="91">
        <f t="shared" ca="1" si="28"/>
        <v>22.982296099255453</v>
      </c>
      <c r="AT24" s="91">
        <f t="shared" ca="1" si="29"/>
        <v>14.247226693359636</v>
      </c>
      <c r="AU24" s="91">
        <f t="shared" ca="1" si="30"/>
        <v>9.3095998387151244</v>
      </c>
      <c r="AV24" s="91">
        <f t="shared" ca="1" si="31"/>
        <v>10.826895394517194</v>
      </c>
      <c r="AW24" s="91">
        <f t="shared" ca="1" si="32"/>
        <v>26.379586988833353</v>
      </c>
      <c r="AX24" s="89">
        <f ca="1">'F3 Warszawa'!AK17</f>
        <v>2.6999999999999997E-3</v>
      </c>
      <c r="AY24" s="89">
        <f t="shared" ca="1" si="33"/>
        <v>2.6999999999999996E-5</v>
      </c>
      <c r="AZ24" s="90">
        <f t="shared" ca="1" si="34"/>
        <v>339.19597989949744</v>
      </c>
      <c r="BA24" s="90">
        <f t="shared" ca="1" si="35"/>
        <v>3.3459023435635551</v>
      </c>
      <c r="BB24" s="89">
        <f>ARM!G20</f>
        <v>7.084800501450033E-3</v>
      </c>
      <c r="BC24" s="89">
        <f t="shared" si="36"/>
        <v>7.0848005014500331E-9</v>
      </c>
      <c r="BD24" s="92">
        <f t="shared" si="37"/>
        <v>1.9774465399602759E-7</v>
      </c>
      <c r="BE24" s="93">
        <f t="shared" si="38"/>
        <v>19.774465399602761</v>
      </c>
      <c r="BF24" s="89">
        <f>ARM!G126</f>
        <v>9.2055594124851852E-3</v>
      </c>
      <c r="BG24" s="89">
        <f t="shared" si="39"/>
        <v>9.2055594124851846E-9</v>
      </c>
      <c r="BH24" s="94">
        <f t="shared" si="40"/>
        <v>2.5693739160180874E-7</v>
      </c>
      <c r="BI24" s="93">
        <f t="shared" si="41"/>
        <v>25.693739160180876</v>
      </c>
      <c r="BJ24" s="1" t="s">
        <v>18</v>
      </c>
      <c r="BK24" s="89" t="e">
        <f t="shared" si="42"/>
        <v>#VALUE!</v>
      </c>
      <c r="BL24" s="94" t="e">
        <f t="shared" si="43"/>
        <v>#VALUE!</v>
      </c>
      <c r="BM24" s="93" t="e">
        <f t="shared" si="44"/>
        <v>#VALUE!</v>
      </c>
      <c r="BN24" s="1"/>
      <c r="BO24" s="95">
        <f t="shared" si="45"/>
        <v>0</v>
      </c>
      <c r="BP24" s="95">
        <f t="shared" si="46"/>
        <v>0</v>
      </c>
      <c r="BQ24" s="96">
        <f t="shared" si="47"/>
        <v>0</v>
      </c>
      <c r="BR24" s="1"/>
      <c r="BS24" s="95">
        <f t="shared" si="48"/>
        <v>0</v>
      </c>
      <c r="BT24" s="95">
        <f t="shared" si="49"/>
        <v>0</v>
      </c>
      <c r="BU24" s="96">
        <f t="shared" si="50"/>
        <v>0</v>
      </c>
      <c r="BV24" s="89">
        <f>ARM!G116</f>
        <v>2.7139252065411124E-2</v>
      </c>
      <c r="BW24" s="89">
        <f t="shared" si="51"/>
        <v>2.7139252065411123E-8</v>
      </c>
      <c r="BX24" s="94">
        <f t="shared" si="52"/>
        <v>7.574866798701415E-7</v>
      </c>
      <c r="BY24" s="93">
        <f t="shared" si="53"/>
        <v>75.748667987014144</v>
      </c>
      <c r="BZ24" s="97">
        <f>VSM!D17</f>
        <v>28.38</v>
      </c>
      <c r="CA24" s="97">
        <f>VSM!E17</f>
        <v>2.7850000000000001</v>
      </c>
      <c r="CB24" s="98">
        <f t="shared" si="54"/>
        <v>9.8132487667371399E-2</v>
      </c>
      <c r="CC24" s="97">
        <f>VSM!F17</f>
        <v>9.42</v>
      </c>
      <c r="CD24" s="97">
        <f>ABS(VSM!G17)</f>
        <v>29.12</v>
      </c>
      <c r="CE24" s="99">
        <f t="shared" si="55"/>
        <v>3.091295116772824</v>
      </c>
      <c r="CF24" s="97">
        <f>VSM!H17</f>
        <v>25.54</v>
      </c>
      <c r="CG24" s="97">
        <f>VSM!K17</f>
        <v>3</v>
      </c>
      <c r="CH24" s="97">
        <f>VSM!D119</f>
        <v>276.07499999999999</v>
      </c>
      <c r="CI24" s="97">
        <f>VSM!E119</f>
        <v>13.305999999999999</v>
      </c>
      <c r="CJ24" s="98">
        <f t="shared" si="56"/>
        <v>4.819704790364937E-2</v>
      </c>
      <c r="CK24" s="97">
        <f>VSM!F119</f>
        <v>4.03</v>
      </c>
      <c r="CL24" s="97">
        <f>ABS(VSM!G119)</f>
        <v>12.44</v>
      </c>
      <c r="CM24" s="99">
        <f t="shared" si="57"/>
        <v>3.0868486352357318</v>
      </c>
      <c r="CN24" s="97">
        <f>VSM!H119</f>
        <v>248.47</v>
      </c>
      <c r="CO24" s="97">
        <f>VSM!K119</f>
        <v>5.3</v>
      </c>
      <c r="CP24" s="97" t="str">
        <f>VSM!D221</f>
        <v>NaN</v>
      </c>
      <c r="CQ24" s="97" t="str">
        <f>VSM!E221</f>
        <v>NaN</v>
      </c>
      <c r="CR24" s="98" t="e">
        <f t="shared" si="58"/>
        <v>#VALUE!</v>
      </c>
      <c r="CS24" s="97" t="str">
        <f>VSM!F221</f>
        <v>NaN</v>
      </c>
      <c r="CT24" s="97" t="e">
        <f>ABS(VSM!G221)</f>
        <v>#VALUE!</v>
      </c>
      <c r="CU24" s="99" t="e">
        <f t="shared" si="59"/>
        <v>#VALUE!</v>
      </c>
      <c r="CV24" s="97" t="str">
        <f>VSM!H221</f>
        <v>NaN</v>
      </c>
      <c r="CW24" s="97" t="str">
        <f>VSM!K221</f>
        <v>NaN</v>
      </c>
      <c r="CX24" s="97">
        <f>VSM!D527</f>
        <v>416.89299999999997</v>
      </c>
      <c r="CY24" s="97">
        <f>VSM!E527</f>
        <v>33.770000000000003</v>
      </c>
      <c r="CZ24" s="98">
        <f t="shared" si="60"/>
        <v>8.1003998627945314E-2</v>
      </c>
      <c r="DA24" s="97">
        <f>VSM!F527</f>
        <v>8.36</v>
      </c>
      <c r="DB24" s="97">
        <f>ABS(VSM!G527)</f>
        <v>26.59</v>
      </c>
      <c r="DC24" s="99">
        <f t="shared" si="61"/>
        <v>3.1806220095693782</v>
      </c>
      <c r="DD24" s="97">
        <f>VSM!H527</f>
        <v>375.21</v>
      </c>
      <c r="DE24" s="97">
        <f>VSM!K527</f>
        <v>2.9</v>
      </c>
      <c r="DF24" s="30"/>
      <c r="DG24" s="30"/>
      <c r="DH24" s="30"/>
      <c r="DI24" s="30"/>
      <c r="DJ24" s="30"/>
      <c r="DK24" s="30"/>
      <c r="DL24" s="30"/>
      <c r="DM24" s="30"/>
    </row>
    <row r="25" spans="1:117" ht="16.5" customHeight="1">
      <c r="A25" s="81">
        <v>17</v>
      </c>
      <c r="B25" s="82" t="str">
        <f>Lokalizacje!D19</f>
        <v>52° 16.726'N</v>
      </c>
      <c r="C25" s="82" t="str">
        <f>Lokalizacje!C19</f>
        <v>20° 55.881'E</v>
      </c>
      <c r="D25" s="83">
        <f>Lokalizacje!B19</f>
        <v>45175</v>
      </c>
      <c r="E25" s="84">
        <f>'Analiza sitowa'!B18-'Analiza sitowa'!H18</f>
        <v>753.6</v>
      </c>
      <c r="F25" s="84">
        <f>'Analiza sitowa'!C18-'Analiza sitowa'!J18</f>
        <v>29.2</v>
      </c>
      <c r="G25" s="84">
        <f>'Analiza sitowa'!D18-'Analiza sitowa'!K18</f>
        <v>51.36</v>
      </c>
      <c r="H25" s="84">
        <f>'Analiza sitowa'!E18-'Analiza sitowa'!L18</f>
        <v>103.15</v>
      </c>
      <c r="I25" s="84">
        <f>'Analiza sitowa'!F18-'Analiza sitowa'!M18</f>
        <v>307.85000000000002</v>
      </c>
      <c r="J25" s="84">
        <f>'Analiza sitowa'!G18-'Analiza sitowa'!N18</f>
        <v>261.69</v>
      </c>
      <c r="K25" s="85">
        <f t="shared" si="0"/>
        <v>753.25</v>
      </c>
      <c r="L25" s="85">
        <f t="shared" si="1"/>
        <v>0.35000000000002274</v>
      </c>
      <c r="M25" s="86">
        <f t="shared" si="2"/>
        <v>100</v>
      </c>
      <c r="N25" s="86">
        <f t="shared" si="3"/>
        <v>3.8747346072186835</v>
      </c>
      <c r="O25" s="86">
        <f t="shared" si="4"/>
        <v>6.8152866242038215</v>
      </c>
      <c r="P25" s="86">
        <f t="shared" si="5"/>
        <v>13.687632696390658</v>
      </c>
      <c r="Q25" s="86">
        <f t="shared" si="6"/>
        <v>40.850583864118903</v>
      </c>
      <c r="R25" s="86">
        <f t="shared" si="7"/>
        <v>34.72531847133758</v>
      </c>
      <c r="S25" s="87">
        <f>'Masa Warszawa'!D19</f>
        <v>8.65</v>
      </c>
      <c r="T25" s="87">
        <f>'Masa Warszawa'!G19</f>
        <v>6.7299999999999995</v>
      </c>
      <c r="U25" s="87">
        <f>'Masa Warszawa'!J19</f>
        <v>9.0100000000000016</v>
      </c>
      <c r="V25" s="87">
        <f>'Masa Warszawa'!M19</f>
        <v>8.379999999999999</v>
      </c>
      <c r="W25" s="87">
        <f>'Masa Warszawa'!P19</f>
        <v>8.77</v>
      </c>
      <c r="X25" s="87">
        <f>'Masa Warszawa'!S19</f>
        <v>7.6899999999999995</v>
      </c>
      <c r="Y25" s="88">
        <f t="shared" ca="1" si="8"/>
        <v>2.2619666666666666E-3</v>
      </c>
      <c r="Z25" s="88">
        <f t="shared" ca="1" si="9"/>
        <v>1.5909666666666666E-3</v>
      </c>
      <c r="AA25" s="88">
        <f t="shared" ca="1" si="10"/>
        <v>1.5884999999999999E-3</v>
      </c>
      <c r="AB25" s="88">
        <f t="shared" ca="1" si="11"/>
        <v>9.5109333333333334E-4</v>
      </c>
      <c r="AC25" s="88">
        <f t="shared" ca="1" si="12"/>
        <v>1.2907333333333334E-3</v>
      </c>
      <c r="AD25" s="88">
        <f t="shared" ca="1" si="13"/>
        <v>3.0399999999999997E-3</v>
      </c>
      <c r="AE25" s="89">
        <f t="shared" ca="1" si="14"/>
        <v>2.2619666666666666E-5</v>
      </c>
      <c r="AF25" s="89">
        <f t="shared" ca="1" si="15"/>
        <v>1.5909666666666668E-5</v>
      </c>
      <c r="AG25" s="89">
        <f t="shared" ca="1" si="16"/>
        <v>1.5884999999999998E-5</v>
      </c>
      <c r="AH25" s="89">
        <f t="shared" ca="1" si="17"/>
        <v>9.5109333333333341E-6</v>
      </c>
      <c r="AI25" s="89">
        <f t="shared" ca="1" si="18"/>
        <v>1.2907333333333334E-5</v>
      </c>
      <c r="AJ25" s="89">
        <f t="shared" ca="1" si="19"/>
        <v>3.0399999999999997E-5</v>
      </c>
      <c r="AK25" s="90">
        <f t="shared" ca="1" si="20"/>
        <v>261.49903660886315</v>
      </c>
      <c r="AL25" s="90">
        <f t="shared" ca="1" si="21"/>
        <v>236.39920752847948</v>
      </c>
      <c r="AM25" s="90">
        <f t="shared" ca="1" si="22"/>
        <v>176.30410654827963</v>
      </c>
      <c r="AN25" s="90">
        <f t="shared" ca="1" si="23"/>
        <v>113.49562450278442</v>
      </c>
      <c r="AO25" s="90">
        <f t="shared" ca="1" si="24"/>
        <v>147.17597871531737</v>
      </c>
      <c r="AP25" s="90">
        <f t="shared" ca="1" si="25"/>
        <v>395.31859557867358</v>
      </c>
      <c r="AQ25" s="90">
        <f t="shared" ca="1" si="26"/>
        <v>1330.1925494823977</v>
      </c>
      <c r="AR25" s="91">
        <f t="shared" ca="1" si="27"/>
        <v>19.658735625200819</v>
      </c>
      <c r="AS25" s="91">
        <f t="shared" ca="1" si="28"/>
        <v>17.771803609971109</v>
      </c>
      <c r="AT25" s="91">
        <f t="shared" ca="1" si="29"/>
        <v>13.254029021353547</v>
      </c>
      <c r="AU25" s="91">
        <f t="shared" ca="1" si="30"/>
        <v>8.5322703504051098</v>
      </c>
      <c r="AV25" s="91">
        <f t="shared" ca="1" si="31"/>
        <v>11.064261243425715</v>
      </c>
      <c r="AW25" s="91">
        <f t="shared" ca="1" si="32"/>
        <v>29.718900149643694</v>
      </c>
      <c r="AX25" s="89">
        <f ca="1">'F3 Warszawa'!AK18</f>
        <v>2.1800000000000001E-3</v>
      </c>
      <c r="AY25" s="89">
        <f t="shared" ca="1" si="33"/>
        <v>2.1800000000000001E-5</v>
      </c>
      <c r="AZ25" s="90">
        <f t="shared" ca="1" si="34"/>
        <v>252.02312138728323</v>
      </c>
      <c r="BA25" s="90">
        <f t="shared" ca="1" si="35"/>
        <v>3.6236902990023294</v>
      </c>
      <c r="BB25" s="89">
        <f>ARM!G21</f>
        <v>1.1457374861082234E-2</v>
      </c>
      <c r="BC25" s="89">
        <f t="shared" si="36"/>
        <v>1.1457374861082234E-8</v>
      </c>
      <c r="BD25" s="92">
        <f t="shared" si="37"/>
        <v>3.1978806278931744E-7</v>
      </c>
      <c r="BE25" s="93">
        <f t="shared" si="38"/>
        <v>31.978806278931742</v>
      </c>
      <c r="BF25" s="1" t="s">
        <v>18</v>
      </c>
      <c r="BG25" s="89" t="e">
        <f t="shared" si="39"/>
        <v>#VALUE!</v>
      </c>
      <c r="BH25" s="94" t="e">
        <f t="shared" si="40"/>
        <v>#VALUE!</v>
      </c>
      <c r="BI25" s="93" t="e">
        <f t="shared" si="41"/>
        <v>#VALUE!</v>
      </c>
      <c r="BJ25" s="1" t="s">
        <v>18</v>
      </c>
      <c r="BK25" s="89" t="e">
        <f t="shared" si="42"/>
        <v>#VALUE!</v>
      </c>
      <c r="BL25" s="94" t="e">
        <f t="shared" si="43"/>
        <v>#VALUE!</v>
      </c>
      <c r="BM25" s="93" t="e">
        <f t="shared" si="44"/>
        <v>#VALUE!</v>
      </c>
      <c r="BN25" s="1"/>
      <c r="BO25" s="95">
        <f t="shared" si="45"/>
        <v>0</v>
      </c>
      <c r="BP25" s="95">
        <f t="shared" si="46"/>
        <v>0</v>
      </c>
      <c r="BQ25" s="96">
        <f t="shared" si="47"/>
        <v>0</v>
      </c>
      <c r="BR25" s="1"/>
      <c r="BS25" s="95">
        <f t="shared" si="48"/>
        <v>0</v>
      </c>
      <c r="BT25" s="95">
        <f t="shared" si="49"/>
        <v>0</v>
      </c>
      <c r="BU25" s="96">
        <f t="shared" si="50"/>
        <v>0</v>
      </c>
      <c r="BV25" s="95">
        <f>ARM!G158</f>
        <v>2.2926509641540468E-2</v>
      </c>
      <c r="BW25" s="89">
        <f t="shared" si="51"/>
        <v>2.2926509641540468E-8</v>
      </c>
      <c r="BX25" s="94">
        <f t="shared" si="52"/>
        <v>6.3990435799499609E-7</v>
      </c>
      <c r="BY25" s="93">
        <f t="shared" si="53"/>
        <v>63.990435799499608</v>
      </c>
      <c r="BZ25" s="97">
        <f>VSM!D18</f>
        <v>177.40299999999999</v>
      </c>
      <c r="CA25" s="97">
        <f>VSM!E18</f>
        <v>16.986000000000001</v>
      </c>
      <c r="CB25" s="98">
        <f t="shared" si="54"/>
        <v>9.5748098961122421E-2</v>
      </c>
      <c r="CC25" s="97">
        <f>VSM!F18</f>
        <v>8.4600000000000009</v>
      </c>
      <c r="CD25" s="97">
        <f>ABS(VSM!G18)</f>
        <v>26.64</v>
      </c>
      <c r="CE25" s="99">
        <f t="shared" si="55"/>
        <v>3.1489361702127656</v>
      </c>
      <c r="CF25" s="97">
        <f>VSM!H18</f>
        <v>159.66</v>
      </c>
      <c r="CG25" s="97">
        <f>VSM!K18</f>
        <v>5.0999999999999996</v>
      </c>
      <c r="CH25" s="97" t="str">
        <f>VSM!D120</f>
        <v>NaN</v>
      </c>
      <c r="CI25" s="97" t="str">
        <f>VSM!E120</f>
        <v>NaN</v>
      </c>
      <c r="CJ25" s="98" t="e">
        <f t="shared" si="56"/>
        <v>#VALUE!</v>
      </c>
      <c r="CK25" s="97" t="str">
        <f>VSM!F120</f>
        <v>NaN</v>
      </c>
      <c r="CL25" s="97" t="e">
        <f>ABS(VSM!G120)</f>
        <v>#VALUE!</v>
      </c>
      <c r="CM25" s="99" t="e">
        <f t="shared" si="57"/>
        <v>#VALUE!</v>
      </c>
      <c r="CN25" s="97" t="str">
        <f>VSM!H120</f>
        <v>NaN</v>
      </c>
      <c r="CO25" s="97" t="str">
        <f>VSM!K120</f>
        <v>NaN</v>
      </c>
      <c r="CP25" s="97" t="str">
        <f>VSM!D222</f>
        <v>NaN</v>
      </c>
      <c r="CQ25" s="97" t="str">
        <f>VSM!E222</f>
        <v>NaN</v>
      </c>
      <c r="CR25" s="98" t="e">
        <f t="shared" si="58"/>
        <v>#VALUE!</v>
      </c>
      <c r="CS25" s="97" t="str">
        <f>VSM!F222</f>
        <v>NaN</v>
      </c>
      <c r="CT25" s="97" t="e">
        <f>ABS(VSM!G222)</f>
        <v>#VALUE!</v>
      </c>
      <c r="CU25" s="99" t="e">
        <f t="shared" si="59"/>
        <v>#VALUE!</v>
      </c>
      <c r="CV25" s="97" t="str">
        <f>VSM!H222</f>
        <v>NaN</v>
      </c>
      <c r="CW25" s="97" t="str">
        <f>VSM!K222</f>
        <v>NaN</v>
      </c>
      <c r="CX25" s="97" t="str">
        <f>VSM!D528</f>
        <v>NaN</v>
      </c>
      <c r="CY25" s="97" t="str">
        <f>VSM!E528</f>
        <v>NaN</v>
      </c>
      <c r="CZ25" s="98" t="e">
        <f t="shared" si="60"/>
        <v>#VALUE!</v>
      </c>
      <c r="DA25" s="97" t="str">
        <f>VSM!F528</f>
        <v>NaN</v>
      </c>
      <c r="DB25" s="97" t="e">
        <f>ABS(VSM!G528)</f>
        <v>#VALUE!</v>
      </c>
      <c r="DC25" s="99" t="e">
        <f t="shared" si="61"/>
        <v>#VALUE!</v>
      </c>
      <c r="DD25" s="97" t="str">
        <f>VSM!H528</f>
        <v>NaN</v>
      </c>
      <c r="DE25" s="97" t="str">
        <f>VSM!K528</f>
        <v>NaN</v>
      </c>
      <c r="DF25" s="30"/>
      <c r="DG25" s="30"/>
      <c r="DH25" s="30"/>
      <c r="DI25" s="30"/>
      <c r="DJ25" s="30"/>
      <c r="DK25" s="30"/>
      <c r="DL25" s="30"/>
      <c r="DM25" s="30"/>
    </row>
    <row r="26" spans="1:117" ht="16.5" customHeight="1">
      <c r="A26" s="81">
        <v>18</v>
      </c>
      <c r="B26" s="82" t="str">
        <f>Lokalizacje!D20</f>
        <v>52° 16.328'N</v>
      </c>
      <c r="C26" s="82" t="str">
        <f>Lokalizacje!C20</f>
        <v>20° 54.947'E</v>
      </c>
      <c r="D26" s="83">
        <f>Lokalizacje!B20</f>
        <v>45175</v>
      </c>
      <c r="E26" s="84">
        <f>'Analiza sitowa'!B19-'Analiza sitowa'!H19</f>
        <v>980.79000000000008</v>
      </c>
      <c r="F26" s="84">
        <f>'Analiza sitowa'!C19-'Analiza sitowa'!J19</f>
        <v>21.740000000000002</v>
      </c>
      <c r="G26" s="84">
        <f>'Analiza sitowa'!D19-'Analiza sitowa'!K19</f>
        <v>46.75</v>
      </c>
      <c r="H26" s="84">
        <f>'Analiza sitowa'!E19-'Analiza sitowa'!L19</f>
        <v>329.73</v>
      </c>
      <c r="I26" s="84">
        <f>'Analiza sitowa'!F19-'Analiza sitowa'!M19</f>
        <v>480.87</v>
      </c>
      <c r="J26" s="84">
        <f>'Analiza sitowa'!G19-'Analiza sitowa'!N19</f>
        <v>100.94</v>
      </c>
      <c r="K26" s="85">
        <f t="shared" si="0"/>
        <v>980.03</v>
      </c>
      <c r="L26" s="85">
        <f t="shared" si="1"/>
        <v>0.76000000000010459</v>
      </c>
      <c r="M26" s="86">
        <f t="shared" si="2"/>
        <v>100</v>
      </c>
      <c r="N26" s="86">
        <f t="shared" si="3"/>
        <v>2.2165805116283814</v>
      </c>
      <c r="O26" s="86">
        <f t="shared" si="4"/>
        <v>4.7665657276277287</v>
      </c>
      <c r="P26" s="86">
        <f t="shared" si="5"/>
        <v>33.618817483865051</v>
      </c>
      <c r="Q26" s="86">
        <f t="shared" si="6"/>
        <v>49.028844095066219</v>
      </c>
      <c r="R26" s="86">
        <f t="shared" si="7"/>
        <v>10.291703626668298</v>
      </c>
      <c r="S26" s="87">
        <f>'Masa Warszawa'!D20</f>
        <v>8.98</v>
      </c>
      <c r="T26" s="87">
        <f>'Masa Warszawa'!G20</f>
        <v>6.3500000000000005</v>
      </c>
      <c r="U26" s="87">
        <f>'Masa Warszawa'!J20</f>
        <v>8.02</v>
      </c>
      <c r="V26" s="87">
        <f>'Masa Warszawa'!M20</f>
        <v>8.0499999999999989</v>
      </c>
      <c r="W26" s="87">
        <f>'Masa Warszawa'!P20</f>
        <v>8.69</v>
      </c>
      <c r="X26" s="87">
        <f>'Masa Warszawa'!S20</f>
        <v>8.129999999999999</v>
      </c>
      <c r="Y26" s="88">
        <f t="shared" ca="1" si="8"/>
        <v>8.7389999999999994E-4</v>
      </c>
      <c r="Z26" s="88">
        <f t="shared" ca="1" si="9"/>
        <v>9.2614333333333341E-4</v>
      </c>
      <c r="AA26" s="88">
        <f t="shared" ca="1" si="10"/>
        <v>8.8657333333333336E-4</v>
      </c>
      <c r="AB26" s="88">
        <f t="shared" ca="1" si="11"/>
        <v>5.7083666666666666E-4</v>
      </c>
      <c r="AC26" s="88">
        <f t="shared" ca="1" si="12"/>
        <v>7.503066666666667E-4</v>
      </c>
      <c r="AD26" s="88">
        <f t="shared" ca="1" si="13"/>
        <v>1.4143333333333334E-3</v>
      </c>
      <c r="AE26" s="89">
        <f t="shared" ca="1" si="14"/>
        <v>8.7389999999999988E-6</v>
      </c>
      <c r="AF26" s="89">
        <f t="shared" ca="1" si="15"/>
        <v>9.2614333333333342E-6</v>
      </c>
      <c r="AG26" s="89">
        <f t="shared" ca="1" si="16"/>
        <v>8.8657333333333339E-6</v>
      </c>
      <c r="AH26" s="89">
        <f t="shared" ca="1" si="17"/>
        <v>5.7083666666666669E-6</v>
      </c>
      <c r="AI26" s="89">
        <f t="shared" ca="1" si="18"/>
        <v>7.5030666666666668E-6</v>
      </c>
      <c r="AJ26" s="89">
        <f t="shared" ca="1" si="19"/>
        <v>1.4143333333333334E-5</v>
      </c>
      <c r="AK26" s="90">
        <f t="shared" ca="1" si="20"/>
        <v>97.316258351893083</v>
      </c>
      <c r="AL26" s="90">
        <f t="shared" ca="1" si="21"/>
        <v>145.84934383202099</v>
      </c>
      <c r="AM26" s="90">
        <f t="shared" ca="1" si="22"/>
        <v>110.54530340814631</v>
      </c>
      <c r="AN26" s="90">
        <f t="shared" ca="1" si="23"/>
        <v>70.911387163561088</v>
      </c>
      <c r="AO26" s="90">
        <f t="shared" ca="1" si="24"/>
        <v>86.341388569236685</v>
      </c>
      <c r="AP26" s="90">
        <f t="shared" ca="1" si="25"/>
        <v>173.96473964739653</v>
      </c>
      <c r="AQ26" s="90">
        <f t="shared" ca="1" si="26"/>
        <v>684.92842097225468</v>
      </c>
      <c r="AR26" s="91">
        <f t="shared" ca="1" si="27"/>
        <v>14.208237732893728</v>
      </c>
      <c r="AS26" s="91">
        <f t="shared" ca="1" si="28"/>
        <v>21.294100137498763</v>
      </c>
      <c r="AT26" s="91">
        <f t="shared" ca="1" si="29"/>
        <v>16.139687013020637</v>
      </c>
      <c r="AU26" s="91">
        <f t="shared" ca="1" si="30"/>
        <v>10.353109170576175</v>
      </c>
      <c r="AV26" s="91">
        <f t="shared" ca="1" si="31"/>
        <v>12.605899525482567</v>
      </c>
      <c r="AW26" s="91">
        <f t="shared" ca="1" si="32"/>
        <v>25.398966420528129</v>
      </c>
      <c r="AX26" s="89">
        <f ca="1">'F3 Warszawa'!AK19</f>
        <v>8.4290999999999999E-4</v>
      </c>
      <c r="AY26" s="89">
        <f t="shared" ca="1" si="33"/>
        <v>8.4291000000000003E-6</v>
      </c>
      <c r="AZ26" s="90">
        <f t="shared" ca="1" si="34"/>
        <v>93.865256124721611</v>
      </c>
      <c r="BA26" s="90">
        <f t="shared" ca="1" si="35"/>
        <v>3.5461723309302915</v>
      </c>
      <c r="BB26" s="89">
        <f>ARM!G22</f>
        <v>7.0017558035595298E-3</v>
      </c>
      <c r="BC26" s="89">
        <f t="shared" si="36"/>
        <v>7.0017558035595297E-9</v>
      </c>
      <c r="BD26" s="92">
        <f t="shared" si="37"/>
        <v>1.9542678420601708E-7</v>
      </c>
      <c r="BE26" s="93">
        <f t="shared" si="38"/>
        <v>19.542678420601707</v>
      </c>
      <c r="BF26" s="1" t="s">
        <v>18</v>
      </c>
      <c r="BG26" s="89" t="e">
        <f t="shared" si="39"/>
        <v>#VALUE!</v>
      </c>
      <c r="BH26" s="94" t="e">
        <f t="shared" si="40"/>
        <v>#VALUE!</v>
      </c>
      <c r="BI26" s="93" t="e">
        <f t="shared" si="41"/>
        <v>#VALUE!</v>
      </c>
      <c r="BJ26" s="1" t="s">
        <v>18</v>
      </c>
      <c r="BK26" s="89" t="e">
        <f t="shared" si="42"/>
        <v>#VALUE!</v>
      </c>
      <c r="BL26" s="94" t="e">
        <f t="shared" si="43"/>
        <v>#VALUE!</v>
      </c>
      <c r="BM26" s="93" t="e">
        <f t="shared" si="44"/>
        <v>#VALUE!</v>
      </c>
      <c r="BN26" s="1"/>
      <c r="BO26" s="95">
        <f t="shared" si="45"/>
        <v>0</v>
      </c>
      <c r="BP26" s="95">
        <f t="shared" si="46"/>
        <v>0</v>
      </c>
      <c r="BQ26" s="96">
        <f t="shared" si="47"/>
        <v>0</v>
      </c>
      <c r="BR26" s="1"/>
      <c r="BS26" s="95">
        <f t="shared" si="48"/>
        <v>0</v>
      </c>
      <c r="BT26" s="95">
        <f t="shared" si="49"/>
        <v>0</v>
      </c>
      <c r="BU26" s="96">
        <f t="shared" si="50"/>
        <v>0</v>
      </c>
      <c r="BV26" s="1" t="s">
        <v>18</v>
      </c>
      <c r="BW26" s="89" t="e">
        <f t="shared" si="51"/>
        <v>#VALUE!</v>
      </c>
      <c r="BX26" s="94" t="e">
        <f t="shared" si="52"/>
        <v>#VALUE!</v>
      </c>
      <c r="BY26" s="93" t="e">
        <f t="shared" si="53"/>
        <v>#VALUE!</v>
      </c>
      <c r="BZ26" s="97">
        <f>VSM!D19</f>
        <v>76.435000000000002</v>
      </c>
      <c r="CA26" s="97">
        <f>VSM!E19</f>
        <v>7.7670000000000003</v>
      </c>
      <c r="CB26" s="98">
        <f t="shared" si="54"/>
        <v>0.101615751946098</v>
      </c>
      <c r="CC26" s="97">
        <f>VSM!F19</f>
        <v>7.94</v>
      </c>
      <c r="CD26" s="97">
        <f>ABS(VSM!G19)</f>
        <v>23.39</v>
      </c>
      <c r="CE26" s="99">
        <f t="shared" si="55"/>
        <v>2.9458438287153652</v>
      </c>
      <c r="CF26" s="97">
        <f>VSM!H19</f>
        <v>68.790000000000006</v>
      </c>
      <c r="CG26" s="97">
        <f>VSM!K19</f>
        <v>3.8</v>
      </c>
      <c r="CH26" s="97" t="str">
        <f>VSM!D121</f>
        <v>NaN</v>
      </c>
      <c r="CI26" s="97" t="str">
        <f>VSM!E121</f>
        <v>NaN</v>
      </c>
      <c r="CJ26" s="98" t="e">
        <f t="shared" si="56"/>
        <v>#VALUE!</v>
      </c>
      <c r="CK26" s="97" t="str">
        <f>VSM!F121</f>
        <v>NaN</v>
      </c>
      <c r="CL26" s="97" t="e">
        <f>ABS(VSM!G121)</f>
        <v>#VALUE!</v>
      </c>
      <c r="CM26" s="99" t="e">
        <f t="shared" si="57"/>
        <v>#VALUE!</v>
      </c>
      <c r="CN26" s="97" t="str">
        <f>VSM!H121</f>
        <v>NaN</v>
      </c>
      <c r="CO26" s="97" t="str">
        <f>VSM!K121</f>
        <v>NaN</v>
      </c>
      <c r="CP26" s="97" t="str">
        <f>VSM!D223</f>
        <v>NaN</v>
      </c>
      <c r="CQ26" s="97" t="str">
        <f>VSM!E223</f>
        <v>NaN</v>
      </c>
      <c r="CR26" s="98" t="e">
        <f t="shared" si="58"/>
        <v>#VALUE!</v>
      </c>
      <c r="CS26" s="97" t="str">
        <f>VSM!F223</f>
        <v>NaN</v>
      </c>
      <c r="CT26" s="97" t="e">
        <f>ABS(VSM!G223)</f>
        <v>#VALUE!</v>
      </c>
      <c r="CU26" s="99" t="e">
        <f t="shared" si="59"/>
        <v>#VALUE!</v>
      </c>
      <c r="CV26" s="97" t="str">
        <f>VSM!H223</f>
        <v>NaN</v>
      </c>
      <c r="CW26" s="97" t="str">
        <f>VSM!K223</f>
        <v>NaN</v>
      </c>
      <c r="CX26" s="97" t="str">
        <f>VSM!D529</f>
        <v>NaN</v>
      </c>
      <c r="CY26" s="97" t="str">
        <f>VSM!E529</f>
        <v>NaN</v>
      </c>
      <c r="CZ26" s="98" t="e">
        <f t="shared" si="60"/>
        <v>#VALUE!</v>
      </c>
      <c r="DA26" s="97" t="str">
        <f>VSM!F529</f>
        <v>NaN</v>
      </c>
      <c r="DB26" s="97" t="e">
        <f>ABS(VSM!G529)</f>
        <v>#VALUE!</v>
      </c>
      <c r="DC26" s="99" t="e">
        <f t="shared" si="61"/>
        <v>#VALUE!</v>
      </c>
      <c r="DD26" s="97" t="str">
        <f>VSM!H529</f>
        <v>NaN</v>
      </c>
      <c r="DE26" s="97" t="str">
        <f>VSM!K529</f>
        <v>NaN</v>
      </c>
      <c r="DF26" s="30"/>
      <c r="DG26" s="30"/>
      <c r="DH26" s="30"/>
      <c r="DI26" s="30"/>
      <c r="DJ26" s="30"/>
      <c r="DK26" s="30"/>
      <c r="DL26" s="30"/>
      <c r="DM26" s="30"/>
    </row>
    <row r="27" spans="1:117" ht="16.5" customHeight="1">
      <c r="A27" s="81">
        <v>19</v>
      </c>
      <c r="B27" s="82" t="str">
        <f>Lokalizacje!D21</f>
        <v>52° 16.234' N</v>
      </c>
      <c r="C27" s="82" t="str">
        <f>Lokalizacje!C21</f>
        <v>20° 56.000' E</v>
      </c>
      <c r="D27" s="83">
        <f>Lokalizacje!B21</f>
        <v>45175</v>
      </c>
      <c r="E27" s="84">
        <f>'Analiza sitowa'!B20-'Analiza sitowa'!H20</f>
        <v>824.42000000000007</v>
      </c>
      <c r="F27" s="84">
        <f>'Analiza sitowa'!C20-'Analiza sitowa'!J20</f>
        <v>28.830000000000002</v>
      </c>
      <c r="G27" s="84">
        <f>'Analiza sitowa'!D20-'Analiza sitowa'!K20</f>
        <v>64.649999999999991</v>
      </c>
      <c r="H27" s="84">
        <f>'Analiza sitowa'!E20-'Analiza sitowa'!L20</f>
        <v>318.18</v>
      </c>
      <c r="I27" s="84">
        <f>'Analiza sitowa'!F20-'Analiza sitowa'!M20</f>
        <v>307.65999999999997</v>
      </c>
      <c r="J27" s="84">
        <f>'Analiza sitowa'!G20-'Analiza sitowa'!N20</f>
        <v>103.59</v>
      </c>
      <c r="K27" s="85">
        <f t="shared" si="0"/>
        <v>822.91</v>
      </c>
      <c r="L27" s="85">
        <f t="shared" si="1"/>
        <v>1.5100000000001046</v>
      </c>
      <c r="M27" s="86">
        <f t="shared" si="2"/>
        <v>100</v>
      </c>
      <c r="N27" s="86">
        <f t="shared" si="3"/>
        <v>3.4970039542951405</v>
      </c>
      <c r="O27" s="86">
        <f t="shared" si="4"/>
        <v>7.841876713325731</v>
      </c>
      <c r="P27" s="86">
        <f t="shared" si="5"/>
        <v>38.594405764052304</v>
      </c>
      <c r="Q27" s="86">
        <f t="shared" si="6"/>
        <v>37.318357148055597</v>
      </c>
      <c r="R27" s="86">
        <f t="shared" si="7"/>
        <v>12.565197350864848</v>
      </c>
      <c r="S27" s="87">
        <f>'Masa Warszawa'!D21</f>
        <v>8.3500000000000014</v>
      </c>
      <c r="T27" s="87">
        <f>'Masa Warszawa'!G21</f>
        <v>7.6599999999999993</v>
      </c>
      <c r="U27" s="87">
        <f>'Masa Warszawa'!J21</f>
        <v>8.7100000000000009</v>
      </c>
      <c r="V27" s="87">
        <f>'Masa Warszawa'!M21</f>
        <v>9.81</v>
      </c>
      <c r="W27" s="87">
        <f>'Masa Warszawa'!P21</f>
        <v>9.52</v>
      </c>
      <c r="X27" s="87">
        <f>'Masa Warszawa'!S21</f>
        <v>7.45</v>
      </c>
      <c r="Y27" s="88">
        <f t="shared" ca="1" si="8"/>
        <v>2.1771666666666671E-3</v>
      </c>
      <c r="Z27" s="88">
        <f t="shared" ca="1" si="9"/>
        <v>5.1808000000000002E-3</v>
      </c>
      <c r="AA27" s="88">
        <f t="shared" ca="1" si="10"/>
        <v>2.6621666666666668E-3</v>
      </c>
      <c r="AB27" s="88">
        <f t="shared" ca="1" si="11"/>
        <v>1.8751333333333333E-3</v>
      </c>
      <c r="AC27" s="88">
        <f t="shared" ca="1" si="12"/>
        <v>2.3261666666666669E-3</v>
      </c>
      <c r="AD27" s="88">
        <f t="shared" ca="1" si="13"/>
        <v>3.7906666666666666E-3</v>
      </c>
      <c r="AE27" s="89">
        <f t="shared" ca="1" si="14"/>
        <v>2.177166666666667E-5</v>
      </c>
      <c r="AF27" s="89">
        <f t="shared" ca="1" si="15"/>
        <v>5.1808000000000003E-5</v>
      </c>
      <c r="AG27" s="89">
        <f t="shared" ca="1" si="16"/>
        <v>2.662166666666667E-5</v>
      </c>
      <c r="AH27" s="89">
        <f t="shared" ca="1" si="17"/>
        <v>1.8751333333333335E-5</v>
      </c>
      <c r="AI27" s="89">
        <f t="shared" ca="1" si="18"/>
        <v>2.3261666666666668E-5</v>
      </c>
      <c r="AJ27" s="89">
        <f t="shared" ca="1" si="19"/>
        <v>3.7906666666666667E-5</v>
      </c>
      <c r="AK27" s="90">
        <f t="shared" ca="1" si="20"/>
        <v>260.73852295409182</v>
      </c>
      <c r="AL27" s="90">
        <f t="shared" ca="1" si="21"/>
        <v>676.3446475195824</v>
      </c>
      <c r="AM27" s="90">
        <f t="shared" ca="1" si="22"/>
        <v>305.64485265977805</v>
      </c>
      <c r="AN27" s="90">
        <f t="shared" ca="1" si="23"/>
        <v>191.1450900441726</v>
      </c>
      <c r="AO27" s="90">
        <f t="shared" ca="1" si="24"/>
        <v>244.3452380952381</v>
      </c>
      <c r="AP27" s="90">
        <f t="shared" ca="1" si="25"/>
        <v>508.81431767337807</v>
      </c>
      <c r="AQ27" s="90">
        <f t="shared" ca="1" si="26"/>
        <v>2187.0326689462408</v>
      </c>
      <c r="AR27" s="91">
        <f t="shared" ca="1" si="27"/>
        <v>11.922022320760357</v>
      </c>
      <c r="AS27" s="91">
        <f t="shared" ca="1" si="28"/>
        <v>30.925219230742435</v>
      </c>
      <c r="AT27" s="91">
        <f t="shared" ca="1" si="29"/>
        <v>13.975321768149183</v>
      </c>
      <c r="AU27" s="91">
        <f t="shared" ca="1" si="30"/>
        <v>8.7399284317170434</v>
      </c>
      <c r="AV27" s="91">
        <f t="shared" ca="1" si="31"/>
        <v>11.172454877547343</v>
      </c>
      <c r="AW27" s="91">
        <f t="shared" ca="1" si="32"/>
        <v>23.265053371083646</v>
      </c>
      <c r="AX27" s="89">
        <f ca="1">'F3 Warszawa'!AK20</f>
        <v>2.0699999999999998E-3</v>
      </c>
      <c r="AY27" s="89">
        <f t="shared" ca="1" si="33"/>
        <v>2.0699999999999998E-5</v>
      </c>
      <c r="AZ27" s="90">
        <f t="shared" ca="1" si="34"/>
        <v>247.90419161676641</v>
      </c>
      <c r="BA27" s="90">
        <f t="shared" ca="1" si="35"/>
        <v>4.9222996248947641</v>
      </c>
      <c r="BB27" s="89">
        <f>ARM!G23</f>
        <v>1.3581840028780151E-2</v>
      </c>
      <c r="BC27" s="89">
        <f t="shared" si="36"/>
        <v>1.3581840028780152E-8</v>
      </c>
      <c r="BD27" s="92">
        <f t="shared" si="37"/>
        <v>3.7908424613661935E-7</v>
      </c>
      <c r="BE27" s="93">
        <f t="shared" si="38"/>
        <v>37.908424613661936</v>
      </c>
      <c r="BF27" s="89">
        <f>ARM!G109</f>
        <v>2.2619945643684126E-2</v>
      </c>
      <c r="BG27" s="89">
        <f t="shared" si="39"/>
        <v>2.2619945643684125E-8</v>
      </c>
      <c r="BH27" s="94">
        <f t="shared" si="40"/>
        <v>6.313478161881614E-7</v>
      </c>
      <c r="BI27" s="93">
        <f t="shared" si="41"/>
        <v>63.134781618816142</v>
      </c>
      <c r="BJ27" s="1" t="s">
        <v>18</v>
      </c>
      <c r="BK27" s="89" t="e">
        <f t="shared" si="42"/>
        <v>#VALUE!</v>
      </c>
      <c r="BL27" s="94" t="e">
        <f t="shared" si="43"/>
        <v>#VALUE!</v>
      </c>
      <c r="BM27" s="93" t="e">
        <f t="shared" si="44"/>
        <v>#VALUE!</v>
      </c>
      <c r="BN27" s="1"/>
      <c r="BO27" s="95">
        <f t="shared" si="45"/>
        <v>0</v>
      </c>
      <c r="BP27" s="95">
        <f t="shared" si="46"/>
        <v>0</v>
      </c>
      <c r="BQ27" s="96">
        <f t="shared" si="47"/>
        <v>0</v>
      </c>
      <c r="BR27" s="1"/>
      <c r="BS27" s="95">
        <f t="shared" si="48"/>
        <v>0</v>
      </c>
      <c r="BT27" s="95">
        <f t="shared" si="49"/>
        <v>0</v>
      </c>
      <c r="BU27" s="96">
        <f t="shared" si="50"/>
        <v>0</v>
      </c>
      <c r="BV27" s="89">
        <f>ARM!G123</f>
        <v>2.4339665849172111E-2</v>
      </c>
      <c r="BW27" s="89">
        <f t="shared" si="51"/>
        <v>2.433966584917211E-8</v>
      </c>
      <c r="BX27" s="94">
        <f t="shared" si="52"/>
        <v>6.7934711792355933E-7</v>
      </c>
      <c r="BY27" s="93">
        <f t="shared" si="53"/>
        <v>67.934711792355927</v>
      </c>
      <c r="BZ27" s="97">
        <f>VSM!D20</f>
        <v>25.501999999999999</v>
      </c>
      <c r="CA27" s="97">
        <f>VSM!E20</f>
        <v>3.0489999999999999</v>
      </c>
      <c r="CB27" s="98">
        <f t="shared" si="54"/>
        <v>0.11955925025488197</v>
      </c>
      <c r="CC27" s="97">
        <f>VSM!F20</f>
        <v>9.42</v>
      </c>
      <c r="CD27" s="97">
        <f>ABS(VSM!G20)</f>
        <v>24.84</v>
      </c>
      <c r="CE27" s="99">
        <f t="shared" si="55"/>
        <v>2.6369426751592355</v>
      </c>
      <c r="CF27" s="97">
        <f>VSM!H20</f>
        <v>22.95</v>
      </c>
      <c r="CG27" s="97">
        <f>VSM!K20</f>
        <v>3.7</v>
      </c>
      <c r="CH27" s="97">
        <f>VSM!D122</f>
        <v>102.301</v>
      </c>
      <c r="CI27" s="97">
        <f>VSM!E122</f>
        <v>10.013</v>
      </c>
      <c r="CJ27" s="98">
        <f t="shared" si="56"/>
        <v>9.7877831106245289E-2</v>
      </c>
      <c r="CK27" s="97">
        <f>VSM!F122</f>
        <v>6.33</v>
      </c>
      <c r="CL27" s="97">
        <f>ABS(VSM!G122)</f>
        <v>16.46</v>
      </c>
      <c r="CM27" s="99">
        <f t="shared" si="57"/>
        <v>2.600315955766193</v>
      </c>
      <c r="CN27" s="97">
        <f>VSM!H122</f>
        <v>92.07</v>
      </c>
      <c r="CO27" s="97">
        <f>VSM!K122</f>
        <v>4.8</v>
      </c>
      <c r="CP27" s="97" t="str">
        <f>VSM!D224</f>
        <v>NaN</v>
      </c>
      <c r="CQ27" s="97" t="str">
        <f>VSM!E224</f>
        <v>NaN</v>
      </c>
      <c r="CR27" s="98" t="e">
        <f t="shared" si="58"/>
        <v>#VALUE!</v>
      </c>
      <c r="CS27" s="97" t="str">
        <f>VSM!F224</f>
        <v>NaN</v>
      </c>
      <c r="CT27" s="97" t="e">
        <f>ABS(VSM!G224)</f>
        <v>#VALUE!</v>
      </c>
      <c r="CU27" s="99" t="e">
        <f t="shared" si="59"/>
        <v>#VALUE!</v>
      </c>
      <c r="CV27" s="97" t="str">
        <f>VSM!H224</f>
        <v>NaN</v>
      </c>
      <c r="CW27" s="97" t="str">
        <f>VSM!K224</f>
        <v>NaN</v>
      </c>
      <c r="CX27" s="97">
        <f>VSM!D530</f>
        <v>280.97500000000002</v>
      </c>
      <c r="CY27" s="97">
        <f>VSM!E530</f>
        <v>24.722999999999999</v>
      </c>
      <c r="CZ27" s="98">
        <f t="shared" si="60"/>
        <v>8.7990034700596131E-2</v>
      </c>
      <c r="DA27" s="97">
        <f>VSM!F530</f>
        <v>8.02</v>
      </c>
      <c r="DB27" s="97">
        <f>ABS(VSM!G530)</f>
        <v>27.01</v>
      </c>
      <c r="DC27" s="99">
        <f t="shared" si="61"/>
        <v>3.3678304239401502</v>
      </c>
      <c r="DD27" s="97">
        <f>VSM!H530</f>
        <v>252.88</v>
      </c>
      <c r="DE27" s="97">
        <f>VSM!K530</f>
        <v>5.4</v>
      </c>
      <c r="DF27" s="30"/>
      <c r="DG27" s="30"/>
      <c r="DH27" s="30"/>
      <c r="DI27" s="30"/>
      <c r="DJ27" s="30"/>
      <c r="DK27" s="30"/>
      <c r="DL27" s="30"/>
      <c r="DM27" s="30"/>
    </row>
    <row r="28" spans="1:117" ht="16.5" customHeight="1">
      <c r="A28" s="81">
        <v>20</v>
      </c>
      <c r="B28" s="82" t="str">
        <f>Lokalizacje!D22</f>
        <v>52° 16.239' N</v>
      </c>
      <c r="C28" s="82" t="str">
        <f>Lokalizacje!C22</f>
        <v>20° 57.019'E</v>
      </c>
      <c r="D28" s="83">
        <f>Lokalizacje!B22</f>
        <v>45175</v>
      </c>
      <c r="E28" s="84">
        <f>'Analiza sitowa'!B21-'Analiza sitowa'!H21</f>
        <v>623.04</v>
      </c>
      <c r="F28" s="84">
        <f>'Analiza sitowa'!C21-'Analiza sitowa'!J21</f>
        <v>18.37</v>
      </c>
      <c r="G28" s="84">
        <f>'Analiza sitowa'!D21-'Analiza sitowa'!K21</f>
        <v>25.57</v>
      </c>
      <c r="H28" s="84">
        <f>'Analiza sitowa'!E21-'Analiza sitowa'!L21</f>
        <v>84.62</v>
      </c>
      <c r="I28" s="84">
        <f>'Analiza sitowa'!F21-'Analiza sitowa'!M21</f>
        <v>331.49</v>
      </c>
      <c r="J28" s="84">
        <f>'Analiza sitowa'!G21-'Analiza sitowa'!N21</f>
        <v>161.9</v>
      </c>
      <c r="K28" s="85">
        <f t="shared" si="0"/>
        <v>621.95000000000005</v>
      </c>
      <c r="L28" s="85">
        <f t="shared" si="1"/>
        <v>1.0899999999999181</v>
      </c>
      <c r="M28" s="86">
        <f t="shared" si="2"/>
        <v>100</v>
      </c>
      <c r="N28" s="86">
        <f t="shared" si="3"/>
        <v>2.9484463276836159</v>
      </c>
      <c r="O28" s="86">
        <f t="shared" si="4"/>
        <v>4.1040703646635857</v>
      </c>
      <c r="P28" s="86">
        <f t="shared" si="5"/>
        <v>13.581792501284029</v>
      </c>
      <c r="Q28" s="86">
        <f t="shared" si="6"/>
        <v>53.20525166923472</v>
      </c>
      <c r="R28" s="86">
        <f t="shared" si="7"/>
        <v>25.985490498202363</v>
      </c>
      <c r="S28" s="87">
        <f>'Masa Warszawa'!D22</f>
        <v>8.3299999999999983</v>
      </c>
      <c r="T28" s="87">
        <f>'Masa Warszawa'!G22</f>
        <v>5.31</v>
      </c>
      <c r="U28" s="87">
        <f>'Masa Warszawa'!J22</f>
        <v>7.24</v>
      </c>
      <c r="V28" s="87">
        <f>'Masa Warszawa'!M22</f>
        <v>8.120000000000001</v>
      </c>
      <c r="W28" s="87">
        <f>'Masa Warszawa'!P22</f>
        <v>8.98</v>
      </c>
      <c r="X28" s="87">
        <f>'Masa Warszawa'!S22</f>
        <v>8.2199999999999989</v>
      </c>
      <c r="Y28" s="88">
        <f t="shared" ca="1" si="8"/>
        <v>1.4523666666666666E-3</v>
      </c>
      <c r="Z28" s="88">
        <f t="shared" ca="1" si="9"/>
        <v>1.3088333333333331E-3</v>
      </c>
      <c r="AA28" s="88">
        <f t="shared" ca="1" si="10"/>
        <v>1.2673000000000001E-3</v>
      </c>
      <c r="AB28" s="88">
        <f t="shared" ca="1" si="11"/>
        <v>1.0114333333333333E-3</v>
      </c>
      <c r="AC28" s="88">
        <f t="shared" ca="1" si="12"/>
        <v>1.1413999999999999E-3</v>
      </c>
      <c r="AD28" s="88">
        <f t="shared" ca="1" si="13"/>
        <v>2.1467000000000001E-3</v>
      </c>
      <c r="AE28" s="89">
        <f t="shared" ca="1" si="14"/>
        <v>1.4523666666666666E-5</v>
      </c>
      <c r="AF28" s="89">
        <f t="shared" ca="1" si="15"/>
        <v>1.3088333333333331E-5</v>
      </c>
      <c r="AG28" s="89">
        <f t="shared" ca="1" si="16"/>
        <v>1.2673E-5</v>
      </c>
      <c r="AH28" s="89">
        <f t="shared" ca="1" si="17"/>
        <v>1.0114333333333332E-5</v>
      </c>
      <c r="AI28" s="89">
        <f t="shared" ca="1" si="18"/>
        <v>1.1413999999999999E-5</v>
      </c>
      <c r="AJ28" s="89">
        <f t="shared" ca="1" si="19"/>
        <v>2.1467E-5</v>
      </c>
      <c r="AK28" s="90">
        <f t="shared" ca="1" si="20"/>
        <v>174.35374149659867</v>
      </c>
      <c r="AL28" s="90">
        <f t="shared" ca="1" si="21"/>
        <v>246.48462021343374</v>
      </c>
      <c r="AM28" s="90">
        <f t="shared" ca="1" si="22"/>
        <v>175.04143646408841</v>
      </c>
      <c r="AN28" s="90">
        <f t="shared" ca="1" si="23"/>
        <v>124.56075533661738</v>
      </c>
      <c r="AO28" s="90">
        <f t="shared" ca="1" si="24"/>
        <v>127.10467706013362</v>
      </c>
      <c r="AP28" s="90">
        <f t="shared" ca="1" si="25"/>
        <v>261.15571776155718</v>
      </c>
      <c r="AQ28" s="90">
        <f t="shared" ca="1" si="26"/>
        <v>1108.7009483324291</v>
      </c>
      <c r="AR28" s="91">
        <f t="shared" ca="1" si="27"/>
        <v>15.725948621117356</v>
      </c>
      <c r="AS28" s="91">
        <f t="shared" ca="1" si="28"/>
        <v>22.231839937015067</v>
      </c>
      <c r="AT28" s="91">
        <f t="shared" ca="1" si="29"/>
        <v>15.787975714043007</v>
      </c>
      <c r="AU28" s="91">
        <f t="shared" ca="1" si="30"/>
        <v>11.234837989808366</v>
      </c>
      <c r="AV28" s="91">
        <f t="shared" ca="1" si="31"/>
        <v>11.464288657036757</v>
      </c>
      <c r="AW28" s="91">
        <f t="shared" ca="1" si="32"/>
        <v>23.555109080979442</v>
      </c>
      <c r="AX28" s="89">
        <f ca="1">'F3 Warszawa'!AK21</f>
        <v>1.39E-3</v>
      </c>
      <c r="AY28" s="89">
        <f t="shared" ca="1" si="33"/>
        <v>1.3899999999999999E-5</v>
      </c>
      <c r="AZ28" s="90">
        <f t="shared" ca="1" si="34"/>
        <v>166.86674669867949</v>
      </c>
      <c r="BA28" s="90">
        <f t="shared" ca="1" si="35"/>
        <v>4.2941405981042502</v>
      </c>
      <c r="BB28" s="89">
        <f>ARM!G24</f>
        <v>7.5061188222463604E-3</v>
      </c>
      <c r="BC28" s="89">
        <f t="shared" si="36"/>
        <v>7.5061188222463602E-9</v>
      </c>
      <c r="BD28" s="92">
        <f t="shared" si="37"/>
        <v>2.0950411646092065E-7</v>
      </c>
      <c r="BE28" s="93">
        <f t="shared" si="38"/>
        <v>20.950411646092064</v>
      </c>
      <c r="BF28" s="1" t="s">
        <v>18</v>
      </c>
      <c r="BG28" s="89" t="e">
        <f t="shared" si="39"/>
        <v>#VALUE!</v>
      </c>
      <c r="BH28" s="94" t="e">
        <f t="shared" si="40"/>
        <v>#VALUE!</v>
      </c>
      <c r="BI28" s="93" t="e">
        <f t="shared" si="41"/>
        <v>#VALUE!</v>
      </c>
      <c r="BJ28" s="1" t="s">
        <v>18</v>
      </c>
      <c r="BK28" s="89" t="e">
        <f t="shared" si="42"/>
        <v>#VALUE!</v>
      </c>
      <c r="BL28" s="94" t="e">
        <f t="shared" si="43"/>
        <v>#VALUE!</v>
      </c>
      <c r="BM28" s="93" t="e">
        <f t="shared" si="44"/>
        <v>#VALUE!</v>
      </c>
      <c r="BN28" s="1"/>
      <c r="BO28" s="95">
        <f t="shared" si="45"/>
        <v>0</v>
      </c>
      <c r="BP28" s="95">
        <f t="shared" si="46"/>
        <v>0</v>
      </c>
      <c r="BQ28" s="96">
        <f t="shared" si="47"/>
        <v>0</v>
      </c>
      <c r="BR28" s="1"/>
      <c r="BS28" s="95">
        <f t="shared" si="48"/>
        <v>0</v>
      </c>
      <c r="BT28" s="95">
        <f t="shared" si="49"/>
        <v>0</v>
      </c>
      <c r="BU28" s="96">
        <f t="shared" si="50"/>
        <v>0</v>
      </c>
      <c r="BV28" s="1" t="s">
        <v>18</v>
      </c>
      <c r="BW28" s="89" t="e">
        <f t="shared" si="51"/>
        <v>#VALUE!</v>
      </c>
      <c r="BX28" s="94" t="e">
        <f t="shared" si="52"/>
        <v>#VALUE!</v>
      </c>
      <c r="BY28" s="93" t="e">
        <f t="shared" si="53"/>
        <v>#VALUE!</v>
      </c>
      <c r="BZ28" s="97">
        <f>VSM!D21</f>
        <v>132.45099999999999</v>
      </c>
      <c r="CA28" s="97">
        <f>VSM!E21</f>
        <v>11.016</v>
      </c>
      <c r="CB28" s="98">
        <f t="shared" si="54"/>
        <v>8.3170379989581059E-2</v>
      </c>
      <c r="CC28" s="97">
        <f>VSM!F21</f>
        <v>7.97</v>
      </c>
      <c r="CD28" s="97">
        <f>ABS(VSM!G21)</f>
        <v>26.83</v>
      </c>
      <c r="CE28" s="99">
        <f t="shared" si="55"/>
        <v>3.3663739021329988</v>
      </c>
      <c r="CF28" s="97">
        <f>VSM!H21</f>
        <v>119.21</v>
      </c>
      <c r="CG28" s="97">
        <f>VSM!K21</f>
        <v>4.2</v>
      </c>
      <c r="CH28" s="97" t="str">
        <f>VSM!D123</f>
        <v>NaN</v>
      </c>
      <c r="CI28" s="97" t="str">
        <f>VSM!E123</f>
        <v>NaN</v>
      </c>
      <c r="CJ28" s="98" t="e">
        <f t="shared" si="56"/>
        <v>#VALUE!</v>
      </c>
      <c r="CK28" s="97" t="str">
        <f>VSM!F123</f>
        <v>NaN</v>
      </c>
      <c r="CL28" s="97" t="e">
        <f>ABS(VSM!G123)</f>
        <v>#VALUE!</v>
      </c>
      <c r="CM28" s="99" t="e">
        <f t="shared" si="57"/>
        <v>#VALUE!</v>
      </c>
      <c r="CN28" s="97" t="str">
        <f>VSM!H123</f>
        <v>NaN</v>
      </c>
      <c r="CO28" s="97" t="str">
        <f>VSM!K123</f>
        <v>NaN</v>
      </c>
      <c r="CP28" s="97" t="str">
        <f>VSM!D225</f>
        <v>NaN</v>
      </c>
      <c r="CQ28" s="97" t="str">
        <f>VSM!E225</f>
        <v>NaN</v>
      </c>
      <c r="CR28" s="98" t="e">
        <f t="shared" si="58"/>
        <v>#VALUE!</v>
      </c>
      <c r="CS28" s="97" t="str">
        <f>VSM!F225</f>
        <v>NaN</v>
      </c>
      <c r="CT28" s="97" t="e">
        <f>ABS(VSM!G225)</f>
        <v>#VALUE!</v>
      </c>
      <c r="CU28" s="99" t="e">
        <f t="shared" si="59"/>
        <v>#VALUE!</v>
      </c>
      <c r="CV28" s="97" t="str">
        <f>VSM!H225</f>
        <v>NaN</v>
      </c>
      <c r="CW28" s="97" t="str">
        <f>VSM!K225</f>
        <v>NaN</v>
      </c>
      <c r="CX28" s="97" t="str">
        <f>VSM!D531</f>
        <v>NaN</v>
      </c>
      <c r="CY28" s="97" t="str">
        <f>VSM!E531</f>
        <v>NaN</v>
      </c>
      <c r="CZ28" s="98" t="e">
        <f t="shared" si="60"/>
        <v>#VALUE!</v>
      </c>
      <c r="DA28" s="97" t="str">
        <f>VSM!F531</f>
        <v>NaN</v>
      </c>
      <c r="DB28" s="97" t="e">
        <f>ABS(VSM!G531)</f>
        <v>#VALUE!</v>
      </c>
      <c r="DC28" s="99" t="e">
        <f t="shared" si="61"/>
        <v>#VALUE!</v>
      </c>
      <c r="DD28" s="97" t="str">
        <f>VSM!H531</f>
        <v>NaN</v>
      </c>
      <c r="DE28" s="97" t="str">
        <f>VSM!K531</f>
        <v>NaN</v>
      </c>
      <c r="DF28" s="30"/>
      <c r="DG28" s="30"/>
      <c r="DH28" s="30"/>
      <c r="DI28" s="30"/>
      <c r="DJ28" s="30"/>
      <c r="DK28" s="30"/>
      <c r="DL28" s="30"/>
      <c r="DM28" s="30"/>
    </row>
    <row r="29" spans="1:117" ht="16.5" customHeight="1">
      <c r="A29" s="81">
        <v>21</v>
      </c>
      <c r="B29" s="82" t="str">
        <f>Lokalizacje!D23</f>
        <v>52° 17.035' N</v>
      </c>
      <c r="C29" s="82" t="str">
        <f>Lokalizacje!C23</f>
        <v>20° 56.664'E</v>
      </c>
      <c r="D29" s="83">
        <f>Lokalizacje!B23</f>
        <v>45175</v>
      </c>
      <c r="E29" s="84">
        <f>'Analiza sitowa'!B22-'Analiza sitowa'!H22</f>
        <v>742.76</v>
      </c>
      <c r="F29" s="84">
        <f>'Analiza sitowa'!C22-'Analiza sitowa'!J22</f>
        <v>50.29</v>
      </c>
      <c r="G29" s="84">
        <f>'Analiza sitowa'!D22-'Analiza sitowa'!K22</f>
        <v>77.300000000000011</v>
      </c>
      <c r="H29" s="84">
        <f>'Analiza sitowa'!E22-'Analiza sitowa'!L22</f>
        <v>169.01</v>
      </c>
      <c r="I29" s="84">
        <f>'Analiza sitowa'!F22-'Analiza sitowa'!M22</f>
        <v>314.34000000000003</v>
      </c>
      <c r="J29" s="84">
        <f>'Analiza sitowa'!G22-'Analiza sitowa'!N22</f>
        <v>130.23000000000002</v>
      </c>
      <c r="K29" s="85">
        <f t="shared" si="0"/>
        <v>741.17000000000007</v>
      </c>
      <c r="L29" s="85">
        <f t="shared" si="1"/>
        <v>1.5899999999999181</v>
      </c>
      <c r="M29" s="86">
        <f t="shared" si="2"/>
        <v>100</v>
      </c>
      <c r="N29" s="86">
        <f t="shared" si="3"/>
        <v>6.7706930906349285</v>
      </c>
      <c r="O29" s="86">
        <f t="shared" si="4"/>
        <v>10.407130163175186</v>
      </c>
      <c r="P29" s="86">
        <f t="shared" si="5"/>
        <v>22.754321718994021</v>
      </c>
      <c r="Q29" s="86">
        <f t="shared" si="6"/>
        <v>42.320534223706183</v>
      </c>
      <c r="R29" s="86">
        <f t="shared" si="7"/>
        <v>17.533254348645595</v>
      </c>
      <c r="S29" s="87">
        <f>'Masa Warszawa'!D23</f>
        <v>9.2100000000000009</v>
      </c>
      <c r="T29" s="87">
        <f>'Masa Warszawa'!G23</f>
        <v>8.5</v>
      </c>
      <c r="U29" s="87">
        <f>'Masa Warszawa'!J23</f>
        <v>9.11</v>
      </c>
      <c r="V29" s="87">
        <f>'Masa Warszawa'!M23</f>
        <v>10.85</v>
      </c>
      <c r="W29" s="87">
        <f>'Masa Warszawa'!P23</f>
        <v>9.73</v>
      </c>
      <c r="X29" s="87">
        <f>'Masa Warszawa'!S23</f>
        <v>7.9300000000000006</v>
      </c>
      <c r="Y29" s="88">
        <f t="shared" ca="1" si="8"/>
        <v>2.1792999999999999E-3</v>
      </c>
      <c r="Z29" s="88">
        <f t="shared" ca="1" si="9"/>
        <v>1.7264000000000001E-3</v>
      </c>
      <c r="AA29" s="88">
        <f t="shared" ca="1" si="10"/>
        <v>1.9296000000000001E-3</v>
      </c>
      <c r="AB29" s="88">
        <f t="shared" ca="1" si="11"/>
        <v>1.5214333333333334E-3</v>
      </c>
      <c r="AC29" s="88">
        <f t="shared" ca="1" si="12"/>
        <v>2.0581666666666669E-3</v>
      </c>
      <c r="AD29" s="88">
        <f t="shared" ca="1" si="13"/>
        <v>3.0414000000000001E-3</v>
      </c>
      <c r="AE29" s="89">
        <f t="shared" ca="1" si="14"/>
        <v>2.1793E-5</v>
      </c>
      <c r="AF29" s="89">
        <f t="shared" ca="1" si="15"/>
        <v>1.7264000000000003E-5</v>
      </c>
      <c r="AG29" s="89">
        <f t="shared" ca="1" si="16"/>
        <v>1.9296E-5</v>
      </c>
      <c r="AH29" s="89">
        <f t="shared" ca="1" si="17"/>
        <v>1.5214333333333334E-5</v>
      </c>
      <c r="AI29" s="89">
        <f t="shared" ca="1" si="18"/>
        <v>2.058166666666667E-5</v>
      </c>
      <c r="AJ29" s="89">
        <f t="shared" ca="1" si="19"/>
        <v>3.0414000000000001E-5</v>
      </c>
      <c r="AK29" s="90">
        <f t="shared" ca="1" si="20"/>
        <v>236.62323561346358</v>
      </c>
      <c r="AL29" s="90">
        <f t="shared" ca="1" si="21"/>
        <v>203.10588235294122</v>
      </c>
      <c r="AM29" s="90">
        <f t="shared" ca="1" si="22"/>
        <v>211.81119648737652</v>
      </c>
      <c r="AN29" s="90">
        <f t="shared" ca="1" si="23"/>
        <v>140.22427035330264</v>
      </c>
      <c r="AO29" s="90">
        <f t="shared" ca="1" si="24"/>
        <v>211.52792052072633</v>
      </c>
      <c r="AP29" s="90">
        <f t="shared" ca="1" si="25"/>
        <v>383.53089533417398</v>
      </c>
      <c r="AQ29" s="90">
        <f t="shared" ca="1" si="26"/>
        <v>1386.8234006619844</v>
      </c>
      <c r="AR29" s="91">
        <f t="shared" ca="1" si="27"/>
        <v>17.062247110952566</v>
      </c>
      <c r="AS29" s="91">
        <f t="shared" ca="1" si="28"/>
        <v>14.645403463482873</v>
      </c>
      <c r="AT29" s="91">
        <f t="shared" ca="1" si="29"/>
        <v>15.273119590156242</v>
      </c>
      <c r="AU29" s="91">
        <f t="shared" ca="1" si="30"/>
        <v>10.111184328615177</v>
      </c>
      <c r="AV29" s="91">
        <f t="shared" ca="1" si="31"/>
        <v>15.252693343633794</v>
      </c>
      <c r="AW29" s="91">
        <f t="shared" ca="1" si="32"/>
        <v>27.655352163159336</v>
      </c>
      <c r="AX29" s="89">
        <f ca="1">'F3 Warszawa'!AK22</f>
        <v>2.1199999999999999E-3</v>
      </c>
      <c r="AY29" s="89">
        <f t="shared" ca="1" si="33"/>
        <v>2.12E-5</v>
      </c>
      <c r="AZ29" s="90">
        <f t="shared" ca="1" si="34"/>
        <v>230.1845819761129</v>
      </c>
      <c r="BA29" s="90">
        <f t="shared" ca="1" si="35"/>
        <v>2.7210572202083148</v>
      </c>
      <c r="BB29" s="89">
        <f>ARM!G25</f>
        <v>1.4481669973950558E-2</v>
      </c>
      <c r="BC29" s="89">
        <f t="shared" si="36"/>
        <v>1.4481669973950558E-8</v>
      </c>
      <c r="BD29" s="92">
        <f t="shared" si="37"/>
        <v>4.0419949971737556E-7</v>
      </c>
      <c r="BE29" s="93">
        <f t="shared" si="38"/>
        <v>40.419949971737559</v>
      </c>
      <c r="BF29" s="1" t="s">
        <v>18</v>
      </c>
      <c r="BG29" s="89" t="e">
        <f t="shared" si="39"/>
        <v>#VALUE!</v>
      </c>
      <c r="BH29" s="94" t="e">
        <f t="shared" si="40"/>
        <v>#VALUE!</v>
      </c>
      <c r="BI29" s="93" t="e">
        <f t="shared" si="41"/>
        <v>#VALUE!</v>
      </c>
      <c r="BJ29" s="1" t="s">
        <v>18</v>
      </c>
      <c r="BK29" s="89" t="e">
        <f t="shared" si="42"/>
        <v>#VALUE!</v>
      </c>
      <c r="BL29" s="94" t="e">
        <f t="shared" si="43"/>
        <v>#VALUE!</v>
      </c>
      <c r="BM29" s="93" t="e">
        <f t="shared" si="44"/>
        <v>#VALUE!</v>
      </c>
      <c r="BN29" s="1"/>
      <c r="BO29" s="95">
        <f t="shared" si="45"/>
        <v>0</v>
      </c>
      <c r="BP29" s="95">
        <f t="shared" si="46"/>
        <v>0</v>
      </c>
      <c r="BQ29" s="96">
        <f t="shared" si="47"/>
        <v>0</v>
      </c>
      <c r="BR29" s="1"/>
      <c r="BS29" s="95">
        <f t="shared" si="48"/>
        <v>0</v>
      </c>
      <c r="BT29" s="95">
        <f t="shared" si="49"/>
        <v>0</v>
      </c>
      <c r="BU29" s="96">
        <f t="shared" si="50"/>
        <v>0</v>
      </c>
      <c r="BV29" s="95">
        <f>ARM!G159</f>
        <v>1.9919149124314084E-2</v>
      </c>
      <c r="BW29" s="89">
        <f t="shared" si="51"/>
        <v>1.9919149124314085E-8</v>
      </c>
      <c r="BX29" s="94">
        <f t="shared" si="52"/>
        <v>5.5596558444752196E-7</v>
      </c>
      <c r="BY29" s="93">
        <f t="shared" si="53"/>
        <v>55.596558444752198</v>
      </c>
      <c r="BZ29" s="97">
        <f>VSM!D22</f>
        <v>218.68199999999999</v>
      </c>
      <c r="CA29" s="97">
        <f>VSM!E22</f>
        <v>23.151</v>
      </c>
      <c r="CB29" s="98">
        <f t="shared" si="54"/>
        <v>0.10586605207561665</v>
      </c>
      <c r="CC29" s="97">
        <f>VSM!F22</f>
        <v>9.4700000000000006</v>
      </c>
      <c r="CD29" s="97">
        <f>ABS(VSM!G22)</f>
        <v>26.82</v>
      </c>
      <c r="CE29" s="99">
        <f t="shared" si="55"/>
        <v>2.8321013727560715</v>
      </c>
      <c r="CF29" s="97">
        <f>VSM!H22</f>
        <v>196.82</v>
      </c>
      <c r="CG29" s="97">
        <f>VSM!K22</f>
        <v>4.3</v>
      </c>
      <c r="CH29" s="97" t="str">
        <f>VSM!D124</f>
        <v>NaN</v>
      </c>
      <c r="CI29" s="97" t="str">
        <f>VSM!E124</f>
        <v>NaN</v>
      </c>
      <c r="CJ29" s="98" t="e">
        <f t="shared" si="56"/>
        <v>#VALUE!</v>
      </c>
      <c r="CK29" s="97" t="str">
        <f>VSM!F124</f>
        <v>NaN</v>
      </c>
      <c r="CL29" s="97" t="e">
        <f>ABS(VSM!G124)</f>
        <v>#VALUE!</v>
      </c>
      <c r="CM29" s="99" t="e">
        <f t="shared" si="57"/>
        <v>#VALUE!</v>
      </c>
      <c r="CN29" s="97" t="str">
        <f>VSM!H124</f>
        <v>NaN</v>
      </c>
      <c r="CO29" s="97" t="str">
        <f>VSM!K124</f>
        <v>NaN</v>
      </c>
      <c r="CP29" s="97" t="str">
        <f>VSM!D226</f>
        <v>NaN</v>
      </c>
      <c r="CQ29" s="97" t="str">
        <f>VSM!E226</f>
        <v>NaN</v>
      </c>
      <c r="CR29" s="98" t="e">
        <f t="shared" si="58"/>
        <v>#VALUE!</v>
      </c>
      <c r="CS29" s="97" t="str">
        <f>VSM!F226</f>
        <v>NaN</v>
      </c>
      <c r="CT29" s="97" t="e">
        <f>ABS(VSM!G226)</f>
        <v>#VALUE!</v>
      </c>
      <c r="CU29" s="99" t="e">
        <f t="shared" si="59"/>
        <v>#VALUE!</v>
      </c>
      <c r="CV29" s="97" t="str">
        <f>VSM!H226</f>
        <v>NaN</v>
      </c>
      <c r="CW29" s="97" t="str">
        <f>VSM!K226</f>
        <v>NaN</v>
      </c>
      <c r="CX29" s="97">
        <f>VSM!D532</f>
        <v>312.839</v>
      </c>
      <c r="CY29" s="97">
        <f>VSM!E532</f>
        <v>27.599</v>
      </c>
      <c r="CZ29" s="98">
        <f t="shared" si="60"/>
        <v>8.8221097753157382E-2</v>
      </c>
      <c r="DA29" s="97">
        <f>VSM!F532</f>
        <v>8.2200000000000006</v>
      </c>
      <c r="DB29" s="97">
        <f>ABS(VSM!G532)</f>
        <v>26.21</v>
      </c>
      <c r="DC29" s="99">
        <f t="shared" si="61"/>
        <v>3.1885644768856447</v>
      </c>
      <c r="DD29" s="97">
        <f>VSM!H532</f>
        <v>281.56</v>
      </c>
      <c r="DE29" s="97" t="str">
        <f>VSM!K532</f>
        <v xml:space="preserve">    4,6</v>
      </c>
      <c r="DF29" s="30"/>
      <c r="DG29" s="30"/>
      <c r="DH29" s="30"/>
      <c r="DI29" s="30"/>
      <c r="DJ29" s="30"/>
      <c r="DK29" s="30"/>
      <c r="DL29" s="30"/>
      <c r="DM29" s="30"/>
    </row>
    <row r="30" spans="1:117" ht="16.5" customHeight="1">
      <c r="A30" s="81">
        <v>22</v>
      </c>
      <c r="B30" s="82" t="str">
        <f>Lokalizacje!D24</f>
        <v>52° 16.824' N</v>
      </c>
      <c r="C30" s="82" t="str">
        <f>Lokalizacje!C24</f>
        <v>20° 57.525'E</v>
      </c>
      <c r="D30" s="83">
        <f>Lokalizacje!B24</f>
        <v>45175</v>
      </c>
      <c r="E30" s="84">
        <f>'Analiza sitowa'!B23</f>
        <v>768.44</v>
      </c>
      <c r="F30" s="84">
        <f>'Analiza sitowa'!C23</f>
        <v>11.33</v>
      </c>
      <c r="G30" s="84">
        <f>'Analiza sitowa'!D23</f>
        <v>29.67</v>
      </c>
      <c r="H30" s="84">
        <f>'Analiza sitowa'!E23</f>
        <v>296.54000000000002</v>
      </c>
      <c r="I30" s="84">
        <f>'Analiza sitowa'!F23</f>
        <v>353.93</v>
      </c>
      <c r="J30" s="84">
        <f>'Analiza sitowa'!G23</f>
        <v>75.63</v>
      </c>
      <c r="K30" s="85">
        <f t="shared" si="0"/>
        <v>767.1</v>
      </c>
      <c r="L30" s="85">
        <f t="shared" si="1"/>
        <v>1.3400000000000318</v>
      </c>
      <c r="M30" s="86">
        <f t="shared" si="2"/>
        <v>100</v>
      </c>
      <c r="N30" s="86">
        <f t="shared" si="3"/>
        <v>1.4744156993389204</v>
      </c>
      <c r="O30" s="86">
        <f t="shared" si="4"/>
        <v>3.8610691791161313</v>
      </c>
      <c r="P30" s="86">
        <f t="shared" si="5"/>
        <v>38.589870386757582</v>
      </c>
      <c r="Q30" s="86">
        <f t="shared" si="6"/>
        <v>46.058247878819422</v>
      </c>
      <c r="R30" s="86">
        <f t="shared" si="7"/>
        <v>9.8420175940867196</v>
      </c>
      <c r="S30" s="87">
        <f>'Masa Warszawa'!D24</f>
        <v>8.0300000000000011</v>
      </c>
      <c r="T30" s="87">
        <f>'Masa Warszawa'!G24</f>
        <v>4.6199999999999992</v>
      </c>
      <c r="U30" s="87">
        <f>'Masa Warszawa'!J24</f>
        <v>7.1099999999999994</v>
      </c>
      <c r="V30" s="87">
        <f>'Masa Warszawa'!M24</f>
        <v>8.8000000000000007</v>
      </c>
      <c r="W30" s="87">
        <f>'Masa Warszawa'!P24</f>
        <v>8.69</v>
      </c>
      <c r="X30" s="87">
        <f>'Masa Warszawa'!S24</f>
        <v>7.95</v>
      </c>
      <c r="Y30" s="88">
        <f t="shared" ca="1" si="8"/>
        <v>1.5220666666666664E-3</v>
      </c>
      <c r="Z30" s="88">
        <f t="shared" ca="1" si="9"/>
        <v>8.014733333333333E-4</v>
      </c>
      <c r="AA30" s="88">
        <f t="shared" ca="1" si="10"/>
        <v>8.4306333333333339E-4</v>
      </c>
      <c r="AB30" s="88">
        <f t="shared" ca="1" si="11"/>
        <v>1.1926666666666667E-3</v>
      </c>
      <c r="AC30" s="88">
        <f t="shared" ca="1" si="12"/>
        <v>1.6851333333333333E-3</v>
      </c>
      <c r="AD30" s="88">
        <f t="shared" ca="1" si="13"/>
        <v>2.2765666666666666E-3</v>
      </c>
      <c r="AE30" s="89">
        <f t="shared" ca="1" si="14"/>
        <v>1.5220666666666665E-5</v>
      </c>
      <c r="AF30" s="89">
        <f t="shared" ca="1" si="15"/>
        <v>8.0147333333333331E-6</v>
      </c>
      <c r="AG30" s="89">
        <f t="shared" ca="1" si="16"/>
        <v>8.4306333333333336E-6</v>
      </c>
      <c r="AH30" s="89">
        <f t="shared" ca="1" si="17"/>
        <v>1.1926666666666667E-5</v>
      </c>
      <c r="AI30" s="89">
        <f t="shared" ca="1" si="18"/>
        <v>1.6851333333333332E-5</v>
      </c>
      <c r="AJ30" s="89">
        <f t="shared" ca="1" si="19"/>
        <v>2.2765666666666664E-5</v>
      </c>
      <c r="AK30" s="90">
        <f t="shared" ca="1" si="20"/>
        <v>189.54753009547525</v>
      </c>
      <c r="AL30" s="90">
        <f t="shared" ca="1" si="21"/>
        <v>173.4790764790765</v>
      </c>
      <c r="AM30" s="90">
        <f t="shared" ca="1" si="22"/>
        <v>118.5743084857009</v>
      </c>
      <c r="AN30" s="90">
        <f t="shared" ca="1" si="23"/>
        <v>135.53030303030303</v>
      </c>
      <c r="AO30" s="90">
        <f t="shared" ca="1" si="24"/>
        <v>193.91637897967013</v>
      </c>
      <c r="AP30" s="90">
        <f t="shared" ca="1" si="25"/>
        <v>286.36058700209639</v>
      </c>
      <c r="AQ30" s="90">
        <f t="shared" ca="1" si="26"/>
        <v>1097.408184072322</v>
      </c>
      <c r="AR30" s="91">
        <f t="shared" ca="1" si="27"/>
        <v>17.272290552098124</v>
      </c>
      <c r="AS30" s="91">
        <f t="shared" ca="1" si="28"/>
        <v>15.808072055314998</v>
      </c>
      <c r="AT30" s="91">
        <f t="shared" ca="1" si="29"/>
        <v>10.804941151950308</v>
      </c>
      <c r="AU30" s="91">
        <f t="shared" ca="1" si="30"/>
        <v>12.35003574762581</v>
      </c>
      <c r="AV30" s="91">
        <f t="shared" ca="1" si="31"/>
        <v>17.670396648590199</v>
      </c>
      <c r="AW30" s="91">
        <f t="shared" ca="1" si="32"/>
        <v>26.094263844420585</v>
      </c>
      <c r="AX30" s="89">
        <f ca="1">'F3 Warszawa'!AK23</f>
        <v>1.4600000000000001E-3</v>
      </c>
      <c r="AY30" s="89">
        <f t="shared" ca="1" si="33"/>
        <v>1.4600000000000001E-5</v>
      </c>
      <c r="AZ30" s="90">
        <f t="shared" ca="1" si="34"/>
        <v>181.81818181818181</v>
      </c>
      <c r="BA30" s="90">
        <f t="shared" ca="1" si="35"/>
        <v>4.077788971135714</v>
      </c>
      <c r="BB30" s="89">
        <f>ARM!G26</f>
        <v>1.7281335217569707E-2</v>
      </c>
      <c r="BC30" s="89">
        <f t="shared" si="36"/>
        <v>1.7281335217569709E-8</v>
      </c>
      <c r="BD30" s="92">
        <f t="shared" si="37"/>
        <v>4.8234126740594563E-7</v>
      </c>
      <c r="BE30" s="93">
        <f t="shared" si="38"/>
        <v>48.234126740594562</v>
      </c>
      <c r="BF30" s="1" t="s">
        <v>18</v>
      </c>
      <c r="BG30" s="89" t="e">
        <f t="shared" si="39"/>
        <v>#VALUE!</v>
      </c>
      <c r="BH30" s="94" t="e">
        <f t="shared" si="40"/>
        <v>#VALUE!</v>
      </c>
      <c r="BI30" s="93" t="e">
        <f t="shared" si="41"/>
        <v>#VALUE!</v>
      </c>
      <c r="BJ30" s="1" t="s">
        <v>18</v>
      </c>
      <c r="BK30" s="89" t="e">
        <f t="shared" si="42"/>
        <v>#VALUE!</v>
      </c>
      <c r="BL30" s="94" t="e">
        <f t="shared" si="43"/>
        <v>#VALUE!</v>
      </c>
      <c r="BM30" s="93" t="e">
        <f t="shared" si="44"/>
        <v>#VALUE!</v>
      </c>
      <c r="BN30" s="1"/>
      <c r="BO30" s="95">
        <f t="shared" si="45"/>
        <v>0</v>
      </c>
      <c r="BP30" s="95">
        <f t="shared" si="46"/>
        <v>0</v>
      </c>
      <c r="BQ30" s="96">
        <f t="shared" si="47"/>
        <v>0</v>
      </c>
      <c r="BR30" s="1"/>
      <c r="BS30" s="95">
        <f t="shared" si="48"/>
        <v>0</v>
      </c>
      <c r="BT30" s="95">
        <f t="shared" si="49"/>
        <v>0</v>
      </c>
      <c r="BU30" s="96">
        <f t="shared" si="50"/>
        <v>0</v>
      </c>
      <c r="BV30" s="1" t="s">
        <v>18</v>
      </c>
      <c r="BW30" s="89" t="e">
        <f t="shared" si="51"/>
        <v>#VALUE!</v>
      </c>
      <c r="BX30" s="94" t="e">
        <f t="shared" si="52"/>
        <v>#VALUE!</v>
      </c>
      <c r="BY30" s="93" t="e">
        <f t="shared" si="53"/>
        <v>#VALUE!</v>
      </c>
      <c r="BZ30" s="97">
        <f>VSM!D23</f>
        <v>189.20599999999999</v>
      </c>
      <c r="CA30" s="97">
        <f>VSM!E23</f>
        <v>14.201000000000001</v>
      </c>
      <c r="CB30" s="98">
        <f t="shared" si="54"/>
        <v>7.5055759331099439E-2</v>
      </c>
      <c r="CC30" s="97">
        <f>VSM!F23</f>
        <v>5.54</v>
      </c>
      <c r="CD30" s="97">
        <f>ABS(VSM!G23)</f>
        <v>18.920000000000002</v>
      </c>
      <c r="CE30" s="99">
        <f t="shared" si="55"/>
        <v>3.4151624548736463</v>
      </c>
      <c r="CF30" s="97">
        <f>VSM!H23</f>
        <v>170.28</v>
      </c>
      <c r="CG30" s="97">
        <f>VSM!K23</f>
        <v>7.4</v>
      </c>
      <c r="CH30" s="97" t="str">
        <f>VSM!D125</f>
        <v>NaN</v>
      </c>
      <c r="CI30" s="97" t="str">
        <f>VSM!E125</f>
        <v>NaN</v>
      </c>
      <c r="CJ30" s="98" t="e">
        <f t="shared" si="56"/>
        <v>#VALUE!</v>
      </c>
      <c r="CK30" s="97" t="str">
        <f>VSM!F125</f>
        <v>NaN</v>
      </c>
      <c r="CL30" s="97" t="e">
        <f>ABS(VSM!G125)</f>
        <v>#VALUE!</v>
      </c>
      <c r="CM30" s="99" t="e">
        <f t="shared" si="57"/>
        <v>#VALUE!</v>
      </c>
      <c r="CN30" s="97" t="str">
        <f>VSM!H125</f>
        <v>NaN</v>
      </c>
      <c r="CO30" s="97" t="str">
        <f>VSM!K125</f>
        <v>NaN</v>
      </c>
      <c r="CP30" s="97" t="str">
        <f>VSM!D227</f>
        <v>NaN</v>
      </c>
      <c r="CQ30" s="97" t="str">
        <f>VSM!E227</f>
        <v>NaN</v>
      </c>
      <c r="CR30" s="98" t="e">
        <f t="shared" si="58"/>
        <v>#VALUE!</v>
      </c>
      <c r="CS30" s="97" t="str">
        <f>VSM!F227</f>
        <v>NaN</v>
      </c>
      <c r="CT30" s="97" t="e">
        <f>ABS(VSM!G227)</f>
        <v>#VALUE!</v>
      </c>
      <c r="CU30" s="99" t="e">
        <f t="shared" si="59"/>
        <v>#VALUE!</v>
      </c>
      <c r="CV30" s="97" t="str">
        <f>VSM!H227</f>
        <v>NaN</v>
      </c>
      <c r="CW30" s="97" t="str">
        <f>VSM!K227</f>
        <v>NaN</v>
      </c>
      <c r="CX30" s="97" t="str">
        <f>VSM!D533</f>
        <v>NaN</v>
      </c>
      <c r="CY30" s="97" t="str">
        <f>VSM!E533</f>
        <v>NaN</v>
      </c>
      <c r="CZ30" s="98" t="e">
        <f t="shared" si="60"/>
        <v>#VALUE!</v>
      </c>
      <c r="DA30" s="97" t="str">
        <f>VSM!F533</f>
        <v>NaN</v>
      </c>
      <c r="DB30" s="97" t="e">
        <f>ABS(VSM!G533)</f>
        <v>#VALUE!</v>
      </c>
      <c r="DC30" s="99" t="e">
        <f t="shared" si="61"/>
        <v>#VALUE!</v>
      </c>
      <c r="DD30" s="97" t="str">
        <f>VSM!H533</f>
        <v>NaN</v>
      </c>
      <c r="DE30" s="97" t="str">
        <f>VSM!K533</f>
        <v>NaN</v>
      </c>
      <c r="DF30" s="30"/>
      <c r="DG30" s="30"/>
      <c r="DH30" s="30"/>
      <c r="DI30" s="30"/>
      <c r="DJ30" s="30"/>
      <c r="DK30" s="30"/>
      <c r="DL30" s="30"/>
      <c r="DM30" s="30"/>
    </row>
    <row r="31" spans="1:117" ht="16.5" customHeight="1">
      <c r="A31" s="81">
        <v>23</v>
      </c>
      <c r="B31" s="82" t="str">
        <f>Lokalizacje!D25</f>
        <v>52° 16.319'N</v>
      </c>
      <c r="C31" s="82" t="str">
        <f>Lokalizacje!C25</f>
        <v>20° 58.054'E</v>
      </c>
      <c r="D31" s="83">
        <f>Lokalizacje!B25</f>
        <v>45175</v>
      </c>
      <c r="E31" s="84">
        <f>'Analiza sitowa'!B24</f>
        <v>1235.29</v>
      </c>
      <c r="F31" s="84">
        <f>'Analiza sitowa'!C24</f>
        <v>12.48</v>
      </c>
      <c r="G31" s="84">
        <f>'Analiza sitowa'!D24</f>
        <v>38.19</v>
      </c>
      <c r="H31" s="84">
        <f>'Analiza sitowa'!E24</f>
        <v>796.36</v>
      </c>
      <c r="I31" s="84">
        <f>'Analiza sitowa'!F24</f>
        <v>338.02</v>
      </c>
      <c r="J31" s="84">
        <f>'Analiza sitowa'!G24</f>
        <v>49.18</v>
      </c>
      <c r="K31" s="85">
        <f t="shared" si="0"/>
        <v>1234.23</v>
      </c>
      <c r="L31" s="85">
        <f t="shared" si="1"/>
        <v>1.0599999999999454</v>
      </c>
      <c r="M31" s="86">
        <f t="shared" si="2"/>
        <v>100</v>
      </c>
      <c r="N31" s="86">
        <f t="shared" si="3"/>
        <v>1.0102890819159873</v>
      </c>
      <c r="O31" s="86">
        <f t="shared" si="4"/>
        <v>3.0915817338438747</v>
      </c>
      <c r="P31" s="86">
        <f t="shared" si="5"/>
        <v>64.467452986748057</v>
      </c>
      <c r="Q31" s="86">
        <f t="shared" si="6"/>
        <v>27.363615021573878</v>
      </c>
      <c r="R31" s="86">
        <f t="shared" si="7"/>
        <v>3.9812513660759823</v>
      </c>
      <c r="S31" s="87">
        <f>'Masa Warszawa'!D25</f>
        <v>9.64</v>
      </c>
      <c r="T31" s="87">
        <f>'Masa Warszawa'!G25</f>
        <v>7.54</v>
      </c>
      <c r="U31" s="87">
        <f>'Masa Warszawa'!J25</f>
        <v>9.33</v>
      </c>
      <c r="V31" s="87">
        <f>'Masa Warszawa'!M25</f>
        <v>10.440000000000001</v>
      </c>
      <c r="W31" s="87">
        <f>'Masa Warszawa'!P25</f>
        <v>10.43</v>
      </c>
      <c r="X31" s="87">
        <f>'Masa Warszawa'!S25</f>
        <v>7.77</v>
      </c>
      <c r="Y31" s="88">
        <f t="shared" ca="1" si="8"/>
        <v>1.6345333333333335E-3</v>
      </c>
      <c r="Z31" s="88">
        <f t="shared" ca="1" si="9"/>
        <v>2.2276999999999996E-3</v>
      </c>
      <c r="AA31" s="88">
        <f t="shared" ca="1" si="10"/>
        <v>2.4526000000000001E-3</v>
      </c>
      <c r="AB31" s="88">
        <f t="shared" ca="1" si="11"/>
        <v>1.6766666666666666E-3</v>
      </c>
      <c r="AC31" s="88">
        <f t="shared" ca="1" si="12"/>
        <v>1.5450333333333333E-3</v>
      </c>
      <c r="AD31" s="88">
        <f t="shared" ca="1" si="13"/>
        <v>2.4532E-3</v>
      </c>
      <c r="AE31" s="89">
        <f t="shared" ca="1" si="14"/>
        <v>1.6345333333333334E-5</v>
      </c>
      <c r="AF31" s="89">
        <f t="shared" ca="1" si="15"/>
        <v>2.2276999999999997E-5</v>
      </c>
      <c r="AG31" s="89">
        <f t="shared" ca="1" si="16"/>
        <v>2.4526000000000002E-5</v>
      </c>
      <c r="AH31" s="89">
        <f t="shared" ca="1" si="17"/>
        <v>1.6766666666666667E-5</v>
      </c>
      <c r="AI31" s="89">
        <f t="shared" ca="1" si="18"/>
        <v>1.5450333333333334E-5</v>
      </c>
      <c r="AJ31" s="89">
        <f t="shared" ca="1" si="19"/>
        <v>2.4532000000000002E-5</v>
      </c>
      <c r="AK31" s="90">
        <f t="shared" ca="1" si="20"/>
        <v>169.55739972337483</v>
      </c>
      <c r="AL31" s="90">
        <f t="shared" ca="1" si="21"/>
        <v>295.4509283819628</v>
      </c>
      <c r="AM31" s="90">
        <f t="shared" ca="1" si="22"/>
        <v>262.87245444801715</v>
      </c>
      <c r="AN31" s="90">
        <f t="shared" ca="1" si="23"/>
        <v>160.6002554278416</v>
      </c>
      <c r="AO31" s="90">
        <f t="shared" ca="1" si="24"/>
        <v>148.13358900607224</v>
      </c>
      <c r="AP31" s="90">
        <f t="shared" ca="1" si="25"/>
        <v>315.72715572715578</v>
      </c>
      <c r="AQ31" s="90">
        <f t="shared" ca="1" si="26"/>
        <v>1352.3417827144244</v>
      </c>
      <c r="AR31" s="91">
        <f t="shared" ca="1" si="27"/>
        <v>12.538058195838534</v>
      </c>
      <c r="AS31" s="91">
        <f t="shared" ca="1" si="28"/>
        <v>21.847356353135286</v>
      </c>
      <c r="AT31" s="91">
        <f t="shared" ca="1" si="29"/>
        <v>19.438314914767979</v>
      </c>
      <c r="AU31" s="91">
        <f t="shared" ca="1" si="30"/>
        <v>11.875714962047855</v>
      </c>
      <c r="AV31" s="91">
        <f t="shared" ca="1" si="31"/>
        <v>10.953857294029477</v>
      </c>
      <c r="AW31" s="91">
        <f t="shared" ca="1" si="32"/>
        <v>23.346698280180863</v>
      </c>
      <c r="AX31" s="89">
        <f ca="1">'F3 Warszawa'!AK24</f>
        <v>1.58E-3</v>
      </c>
      <c r="AY31" s="89">
        <f t="shared" ca="1" si="33"/>
        <v>1.5800000000000001E-5</v>
      </c>
      <c r="AZ31" s="90">
        <f t="shared" ca="1" si="34"/>
        <v>163.90041493775934</v>
      </c>
      <c r="BA31" s="90">
        <f t="shared" ca="1" si="35"/>
        <v>3.3363243331429975</v>
      </c>
      <c r="BB31" s="89">
        <f>ARM!G27</f>
        <v>5.8608784205355126E-3</v>
      </c>
      <c r="BC31" s="89">
        <f t="shared" si="36"/>
        <v>5.8608784205355127E-9</v>
      </c>
      <c r="BD31" s="92">
        <f t="shared" si="37"/>
        <v>1.6358362880428009E-7</v>
      </c>
      <c r="BE31" s="93">
        <f t="shared" si="38"/>
        <v>16.358362880428007</v>
      </c>
      <c r="BF31" s="1" t="s">
        <v>18</v>
      </c>
      <c r="BG31" s="89" t="e">
        <f t="shared" si="39"/>
        <v>#VALUE!</v>
      </c>
      <c r="BH31" s="94" t="e">
        <f t="shared" si="40"/>
        <v>#VALUE!</v>
      </c>
      <c r="BI31" s="93" t="e">
        <f t="shared" si="41"/>
        <v>#VALUE!</v>
      </c>
      <c r="BJ31" s="1" t="s">
        <v>18</v>
      </c>
      <c r="BK31" s="89" t="e">
        <f t="shared" si="42"/>
        <v>#VALUE!</v>
      </c>
      <c r="BL31" s="94" t="e">
        <f t="shared" si="43"/>
        <v>#VALUE!</v>
      </c>
      <c r="BM31" s="93" t="e">
        <f t="shared" si="44"/>
        <v>#VALUE!</v>
      </c>
      <c r="BN31" s="1"/>
      <c r="BO31" s="95">
        <f t="shared" si="45"/>
        <v>0</v>
      </c>
      <c r="BP31" s="95">
        <f t="shared" si="46"/>
        <v>0</v>
      </c>
      <c r="BQ31" s="96">
        <f t="shared" si="47"/>
        <v>0</v>
      </c>
      <c r="BR31" s="1"/>
      <c r="BS31" s="95">
        <f t="shared" si="48"/>
        <v>0</v>
      </c>
      <c r="BT31" s="95">
        <f t="shared" si="49"/>
        <v>0</v>
      </c>
      <c r="BU31" s="96">
        <f t="shared" si="50"/>
        <v>0</v>
      </c>
      <c r="BV31" s="1" t="s">
        <v>18</v>
      </c>
      <c r="BW31" s="89" t="e">
        <f t="shared" si="51"/>
        <v>#VALUE!</v>
      </c>
      <c r="BX31" s="94" t="e">
        <f t="shared" si="52"/>
        <v>#VALUE!</v>
      </c>
      <c r="BY31" s="93" t="e">
        <f t="shared" si="53"/>
        <v>#VALUE!</v>
      </c>
      <c r="BZ31" s="97">
        <f>VSM!D24</f>
        <v>107.325</v>
      </c>
      <c r="CA31" s="97">
        <f>VSM!E24</f>
        <v>11.843999999999999</v>
      </c>
      <c r="CB31" s="98">
        <f t="shared" si="54"/>
        <v>0.11035639412997902</v>
      </c>
      <c r="CC31" s="97">
        <f>VSM!F24</f>
        <v>9.2100000000000009</v>
      </c>
      <c r="CD31" s="97">
        <f>ABS(VSM!G24)</f>
        <v>27.39</v>
      </c>
      <c r="CE31" s="99">
        <f t="shared" si="55"/>
        <v>2.9739413680781759</v>
      </c>
      <c r="CF31" s="97">
        <f>VSM!H24</f>
        <v>96.59</v>
      </c>
      <c r="CG31" s="97">
        <f>VSM!K24</f>
        <v>4.8</v>
      </c>
      <c r="CH31" s="97" t="str">
        <f>VSM!D126</f>
        <v>NaN</v>
      </c>
      <c r="CI31" s="97" t="str">
        <f>VSM!E126</f>
        <v>NaN</v>
      </c>
      <c r="CJ31" s="98" t="e">
        <f t="shared" si="56"/>
        <v>#VALUE!</v>
      </c>
      <c r="CK31" s="97" t="str">
        <f>VSM!F126</f>
        <v>NaN</v>
      </c>
      <c r="CL31" s="97" t="e">
        <f>ABS(VSM!G126)</f>
        <v>#VALUE!</v>
      </c>
      <c r="CM31" s="99" t="e">
        <f t="shared" si="57"/>
        <v>#VALUE!</v>
      </c>
      <c r="CN31" s="97" t="str">
        <f>VSM!H126</f>
        <v>NaN</v>
      </c>
      <c r="CO31" s="97" t="str">
        <f>VSM!K126</f>
        <v>NaN</v>
      </c>
      <c r="CP31" s="97" t="str">
        <f>VSM!D228</f>
        <v>NaN</v>
      </c>
      <c r="CQ31" s="97" t="str">
        <f>VSM!E228</f>
        <v>NaN</v>
      </c>
      <c r="CR31" s="98" t="e">
        <f t="shared" si="58"/>
        <v>#VALUE!</v>
      </c>
      <c r="CS31" s="97" t="str">
        <f>VSM!F228</f>
        <v>NaN</v>
      </c>
      <c r="CT31" s="97" t="e">
        <f>ABS(VSM!G228)</f>
        <v>#VALUE!</v>
      </c>
      <c r="CU31" s="99" t="e">
        <f t="shared" si="59"/>
        <v>#VALUE!</v>
      </c>
      <c r="CV31" s="97" t="str">
        <f>VSM!H228</f>
        <v>NaN</v>
      </c>
      <c r="CW31" s="97" t="str">
        <f>VSM!K228</f>
        <v>NaN</v>
      </c>
      <c r="CX31" s="97" t="str">
        <f>VSM!D534</f>
        <v>NaN</v>
      </c>
      <c r="CY31" s="97" t="str">
        <f>VSM!E534</f>
        <v>NaN</v>
      </c>
      <c r="CZ31" s="98" t="e">
        <f t="shared" si="60"/>
        <v>#VALUE!</v>
      </c>
      <c r="DA31" s="97" t="str">
        <f>VSM!F534</f>
        <v>NaN</v>
      </c>
      <c r="DB31" s="97" t="e">
        <f>ABS(VSM!G534)</f>
        <v>#VALUE!</v>
      </c>
      <c r="DC31" s="99" t="e">
        <f t="shared" si="61"/>
        <v>#VALUE!</v>
      </c>
      <c r="DD31" s="97" t="str">
        <f>VSM!H534</f>
        <v>NaN</v>
      </c>
      <c r="DE31" s="97" t="str">
        <f>VSM!K534</f>
        <v>NaN</v>
      </c>
      <c r="DF31" s="30"/>
      <c r="DG31" s="30"/>
      <c r="DH31" s="30"/>
      <c r="DI31" s="30"/>
      <c r="DJ31" s="30"/>
      <c r="DK31" s="30"/>
      <c r="DL31" s="30"/>
      <c r="DM31" s="30"/>
    </row>
    <row r="32" spans="1:117" ht="16.5" customHeight="1">
      <c r="A32" s="81">
        <v>24</v>
      </c>
      <c r="B32" s="82" t="str">
        <f>Lokalizacje!D26</f>
        <v>52° 15.994'N</v>
      </c>
      <c r="C32" s="82" t="str">
        <f>Lokalizacje!C26</f>
        <v>20° 58.654'E</v>
      </c>
      <c r="D32" s="83">
        <f>Lokalizacje!B26</f>
        <v>45175</v>
      </c>
      <c r="E32" s="84">
        <f>'Analiza sitowa'!B25</f>
        <v>738.21</v>
      </c>
      <c r="F32" s="84">
        <f>'Analiza sitowa'!C25</f>
        <v>21.83</v>
      </c>
      <c r="G32" s="84">
        <f>'Analiza sitowa'!D25</f>
        <v>49.69</v>
      </c>
      <c r="H32" s="84">
        <f>'Analiza sitowa'!E25</f>
        <v>246.56</v>
      </c>
      <c r="I32" s="84">
        <f>'Analiza sitowa'!F25</f>
        <v>328.36</v>
      </c>
      <c r="J32" s="84">
        <f>'Analiza sitowa'!G25</f>
        <v>90.74</v>
      </c>
      <c r="K32" s="85">
        <f t="shared" si="0"/>
        <v>737.18000000000006</v>
      </c>
      <c r="L32" s="85">
        <f t="shared" si="1"/>
        <v>1.0299999999999727</v>
      </c>
      <c r="M32" s="86">
        <f t="shared" si="2"/>
        <v>100</v>
      </c>
      <c r="N32" s="86">
        <f t="shared" si="3"/>
        <v>2.9571531136126574</v>
      </c>
      <c r="O32" s="86">
        <f t="shared" si="4"/>
        <v>6.7311469636011427</v>
      </c>
      <c r="P32" s="86">
        <f t="shared" si="5"/>
        <v>33.399710109589407</v>
      </c>
      <c r="Q32" s="86">
        <f t="shared" si="6"/>
        <v>44.480567860094013</v>
      </c>
      <c r="R32" s="86">
        <f t="shared" si="7"/>
        <v>12.291895260156323</v>
      </c>
      <c r="S32" s="87">
        <f>'Masa Warszawa'!D26</f>
        <v>8.92</v>
      </c>
      <c r="T32" s="87">
        <f>'Masa Warszawa'!G26</f>
        <v>7.4099999999999993</v>
      </c>
      <c r="U32" s="87">
        <f>'Masa Warszawa'!J26</f>
        <v>8.25</v>
      </c>
      <c r="V32" s="87">
        <f>'Masa Warszawa'!M26</f>
        <v>9.1100000000000012</v>
      </c>
      <c r="W32" s="87">
        <f>'Masa Warszawa'!P26</f>
        <v>8.59</v>
      </c>
      <c r="X32" s="87">
        <f>'Masa Warszawa'!S26</f>
        <v>7.5700000000000012</v>
      </c>
      <c r="Y32" s="88">
        <f t="shared" ca="1" si="8"/>
        <v>2.7677666666666664E-3</v>
      </c>
      <c r="Z32" s="88">
        <f t="shared" ca="1" si="9"/>
        <v>2.3209000000000003E-3</v>
      </c>
      <c r="AA32" s="88">
        <f t="shared" ca="1" si="10"/>
        <v>1.9258666666666666E-3</v>
      </c>
      <c r="AB32" s="88">
        <f t="shared" ca="1" si="11"/>
        <v>1.7937333333333334E-3</v>
      </c>
      <c r="AC32" s="88">
        <f t="shared" ca="1" si="12"/>
        <v>2.5101333333333331E-3</v>
      </c>
      <c r="AD32" s="88">
        <f t="shared" ca="1" si="13"/>
        <v>2.9316666666666671E-3</v>
      </c>
      <c r="AE32" s="89">
        <f t="shared" ca="1" si="14"/>
        <v>2.7677666666666664E-5</v>
      </c>
      <c r="AF32" s="89">
        <f t="shared" ca="1" si="15"/>
        <v>2.3209000000000004E-5</v>
      </c>
      <c r="AG32" s="89">
        <f t="shared" ca="1" si="16"/>
        <v>1.9258666666666666E-5</v>
      </c>
      <c r="AH32" s="89">
        <f t="shared" ca="1" si="17"/>
        <v>1.7937333333333335E-5</v>
      </c>
      <c r="AI32" s="89">
        <f t="shared" ca="1" si="18"/>
        <v>2.510133333333333E-5</v>
      </c>
      <c r="AJ32" s="89">
        <f t="shared" ca="1" si="19"/>
        <v>2.931666666666667E-5</v>
      </c>
      <c r="AK32" s="90">
        <f t="shared" ca="1" si="20"/>
        <v>310.28774289985051</v>
      </c>
      <c r="AL32" s="90">
        <f t="shared" ca="1" si="21"/>
        <v>313.21187584345489</v>
      </c>
      <c r="AM32" s="90">
        <f t="shared" ca="1" si="22"/>
        <v>233.4383838383838</v>
      </c>
      <c r="AN32" s="90">
        <f t="shared" ca="1" si="23"/>
        <v>196.89718258324186</v>
      </c>
      <c r="AO32" s="90">
        <f t="shared" ca="1" si="24"/>
        <v>292.21575475358941</v>
      </c>
      <c r="AP32" s="90">
        <f t="shared" ca="1" si="25"/>
        <v>387.27432848965208</v>
      </c>
      <c r="AQ32" s="90">
        <f t="shared" ca="1" si="26"/>
        <v>1733.3252684081726</v>
      </c>
      <c r="AR32" s="91">
        <f t="shared" ca="1" si="27"/>
        <v>17.901299228436695</v>
      </c>
      <c r="AS32" s="91">
        <f t="shared" ca="1" si="28"/>
        <v>18.069999990890231</v>
      </c>
      <c r="AT32" s="91">
        <f t="shared" ca="1" si="29"/>
        <v>13.467661730493649</v>
      </c>
      <c r="AU32" s="91">
        <f t="shared" ca="1" si="30"/>
        <v>11.359505695319701</v>
      </c>
      <c r="AV32" s="91">
        <f t="shared" ca="1" si="31"/>
        <v>16.858679676547407</v>
      </c>
      <c r="AW32" s="91">
        <f t="shared" ca="1" si="32"/>
        <v>22.342853678312309</v>
      </c>
      <c r="AX32" s="89">
        <f ca="1">'F3 Warszawa'!AK25</f>
        <v>2.6533333333333335E-3</v>
      </c>
      <c r="AY32" s="89">
        <f t="shared" ca="1" si="33"/>
        <v>2.6533333333333336E-5</v>
      </c>
      <c r="AZ32" s="90">
        <f t="shared" ca="1" si="34"/>
        <v>297.45889387144996</v>
      </c>
      <c r="BA32" s="90">
        <f t="shared" ca="1" si="35"/>
        <v>4.1345007406693588</v>
      </c>
      <c r="BB32" s="89">
        <f>ARM!G28</f>
        <v>1.3943840591312418E-2</v>
      </c>
      <c r="BC32" s="89">
        <f t="shared" si="36"/>
        <v>1.3943840591312418E-8</v>
      </c>
      <c r="BD32" s="92">
        <f t="shared" si="37"/>
        <v>3.8918808405974218E-7</v>
      </c>
      <c r="BE32" s="93">
        <f t="shared" si="38"/>
        <v>38.918808405974218</v>
      </c>
      <c r="BF32" s="1" t="s">
        <v>18</v>
      </c>
      <c r="BG32" s="89" t="e">
        <f t="shared" si="39"/>
        <v>#VALUE!</v>
      </c>
      <c r="BH32" s="94" t="e">
        <f t="shared" si="40"/>
        <v>#VALUE!</v>
      </c>
      <c r="BI32" s="93" t="e">
        <f t="shared" si="41"/>
        <v>#VALUE!</v>
      </c>
      <c r="BJ32" s="1" t="s">
        <v>18</v>
      </c>
      <c r="BK32" s="89" t="e">
        <f t="shared" si="42"/>
        <v>#VALUE!</v>
      </c>
      <c r="BL32" s="94" t="e">
        <f t="shared" si="43"/>
        <v>#VALUE!</v>
      </c>
      <c r="BM32" s="93" t="e">
        <f t="shared" si="44"/>
        <v>#VALUE!</v>
      </c>
      <c r="BN32" s="1"/>
      <c r="BO32" s="95">
        <f t="shared" si="45"/>
        <v>0</v>
      </c>
      <c r="BP32" s="95">
        <f t="shared" si="46"/>
        <v>0</v>
      </c>
      <c r="BQ32" s="96">
        <f t="shared" si="47"/>
        <v>0</v>
      </c>
      <c r="BR32" s="1"/>
      <c r="BS32" s="95">
        <f t="shared" si="48"/>
        <v>0</v>
      </c>
      <c r="BT32" s="95">
        <f t="shared" si="49"/>
        <v>0</v>
      </c>
      <c r="BU32" s="96">
        <f t="shared" si="50"/>
        <v>0</v>
      </c>
      <c r="BV32" s="95">
        <f>ARM!G160</f>
        <v>2.3634795411700119E-2</v>
      </c>
      <c r="BW32" s="89">
        <f t="shared" si="51"/>
        <v>2.363479541170012E-8</v>
      </c>
      <c r="BX32" s="94">
        <f t="shared" si="52"/>
        <v>6.5967340082434112E-7</v>
      </c>
      <c r="BY32" s="93">
        <f t="shared" si="53"/>
        <v>65.967340082434106</v>
      </c>
      <c r="BZ32" s="97">
        <f>VSM!D25</f>
        <v>250.089</v>
      </c>
      <c r="CA32" s="97">
        <f>VSM!E25</f>
        <v>25.677</v>
      </c>
      <c r="CB32" s="98">
        <f t="shared" si="54"/>
        <v>0.10267144896416876</v>
      </c>
      <c r="CC32" s="97">
        <f>VSM!F25</f>
        <v>9.52</v>
      </c>
      <c r="CD32" s="97">
        <f>ABS(VSM!G25)</f>
        <v>29.32</v>
      </c>
      <c r="CE32" s="99">
        <f t="shared" si="55"/>
        <v>3.0798319327731094</v>
      </c>
      <c r="CF32" s="97">
        <f>VSM!H25</f>
        <v>225.08</v>
      </c>
      <c r="CG32" s="97">
        <f>VSM!K25</f>
        <v>4.2</v>
      </c>
      <c r="CH32" s="97" t="str">
        <f>VSM!D127</f>
        <v>NaN</v>
      </c>
      <c r="CI32" s="97" t="str">
        <f>VSM!E127</f>
        <v>NaN</v>
      </c>
      <c r="CJ32" s="98" t="e">
        <f t="shared" si="56"/>
        <v>#VALUE!</v>
      </c>
      <c r="CK32" s="97" t="str">
        <f>VSM!F127</f>
        <v>NaN</v>
      </c>
      <c r="CL32" s="97" t="e">
        <f>ABS(VSM!G127)</f>
        <v>#VALUE!</v>
      </c>
      <c r="CM32" s="99" t="e">
        <f t="shared" si="57"/>
        <v>#VALUE!</v>
      </c>
      <c r="CN32" s="97" t="str">
        <f>VSM!H127</f>
        <v>NaN</v>
      </c>
      <c r="CO32" s="97" t="str">
        <f>VSM!K127</f>
        <v>NaN</v>
      </c>
      <c r="CP32" s="97" t="str">
        <f>VSM!D229</f>
        <v>NaN</v>
      </c>
      <c r="CQ32" s="97" t="str">
        <f>VSM!E229</f>
        <v>NaN</v>
      </c>
      <c r="CR32" s="98" t="e">
        <f t="shared" si="58"/>
        <v>#VALUE!</v>
      </c>
      <c r="CS32" s="97" t="str">
        <f>VSM!F229</f>
        <v>NaN</v>
      </c>
      <c r="CT32" s="97" t="e">
        <f>ABS(VSM!G229)</f>
        <v>#VALUE!</v>
      </c>
      <c r="CU32" s="99" t="e">
        <f t="shared" si="59"/>
        <v>#VALUE!</v>
      </c>
      <c r="CV32" s="97" t="str">
        <f>VSM!H229</f>
        <v>NaN</v>
      </c>
      <c r="CW32" s="97" t="str">
        <f>VSM!K229</f>
        <v>NaN</v>
      </c>
      <c r="CX32" s="97">
        <f>VSM!D535</f>
        <v>389.83600000000001</v>
      </c>
      <c r="CY32" s="97">
        <f>VSM!E535</f>
        <v>30.542000000000002</v>
      </c>
      <c r="CZ32" s="98">
        <f t="shared" si="60"/>
        <v>7.8345765911819326E-2</v>
      </c>
      <c r="DA32" s="97">
        <f>VSM!F535</f>
        <v>7.84</v>
      </c>
      <c r="DB32" s="97">
        <f>ABS(VSM!G535)</f>
        <v>29</v>
      </c>
      <c r="DC32" s="99">
        <f t="shared" si="61"/>
        <v>3.6989795918367347</v>
      </c>
      <c r="DD32" s="97">
        <f>VSM!H535</f>
        <v>350.85</v>
      </c>
      <c r="DE32" s="97" t="str">
        <f>VSM!K535</f>
        <v xml:space="preserve">    5,6</v>
      </c>
      <c r="DF32" s="30"/>
      <c r="DG32" s="30"/>
      <c r="DH32" s="30"/>
      <c r="DI32" s="30"/>
      <c r="DJ32" s="30"/>
      <c r="DK32" s="30"/>
      <c r="DL32" s="30"/>
      <c r="DM32" s="30"/>
    </row>
    <row r="33" spans="1:117" ht="16.5" customHeight="1">
      <c r="A33" s="81">
        <v>25</v>
      </c>
      <c r="B33" s="82" t="str">
        <f>Lokalizacje!D27</f>
        <v>52° 17.195'N</v>
      </c>
      <c r="C33" s="82" t="str">
        <f>Lokalizacje!C27</f>
        <v>20° 58.478'E</v>
      </c>
      <c r="D33" s="83">
        <f>Lokalizacje!B27</f>
        <v>45175</v>
      </c>
      <c r="E33" s="84">
        <f>'Analiza sitowa'!B26</f>
        <v>644.70000000000005</v>
      </c>
      <c r="F33" s="84">
        <f>'Analiza sitowa'!C26</f>
        <v>15.33</v>
      </c>
      <c r="G33" s="84">
        <f>'Analiza sitowa'!D26</f>
        <v>39.81</v>
      </c>
      <c r="H33" s="84">
        <f>'Analiza sitowa'!E26</f>
        <v>199.78</v>
      </c>
      <c r="I33" s="84">
        <f>'Analiza sitowa'!F26</f>
        <v>295.29000000000002</v>
      </c>
      <c r="J33" s="84">
        <f>'Analiza sitowa'!G26</f>
        <v>93.29</v>
      </c>
      <c r="K33" s="85">
        <f t="shared" si="0"/>
        <v>643.5</v>
      </c>
      <c r="L33" s="85">
        <f t="shared" si="1"/>
        <v>1.2000000000000455</v>
      </c>
      <c r="M33" s="86">
        <f t="shared" si="2"/>
        <v>100</v>
      </c>
      <c r="N33" s="86">
        <f t="shared" si="3"/>
        <v>2.3778501628664492</v>
      </c>
      <c r="O33" s="86">
        <f t="shared" si="4"/>
        <v>6.1749651000465331</v>
      </c>
      <c r="P33" s="86">
        <f t="shared" si="5"/>
        <v>30.988056460369162</v>
      </c>
      <c r="Q33" s="86">
        <f t="shared" si="6"/>
        <v>45.80269892973476</v>
      </c>
      <c r="R33" s="86">
        <f t="shared" si="7"/>
        <v>14.470296261827206</v>
      </c>
      <c r="S33" s="87">
        <f>'Masa Warszawa'!D27</f>
        <v>8.75</v>
      </c>
      <c r="T33" s="87">
        <f>'Masa Warszawa'!G27</f>
        <v>4.1899999999999995</v>
      </c>
      <c r="U33" s="87">
        <f>'Masa Warszawa'!J27</f>
        <v>7.0799999999999992</v>
      </c>
      <c r="V33" s="87">
        <f>'Masa Warszawa'!M27</f>
        <v>7.68</v>
      </c>
      <c r="W33" s="87">
        <f>'Masa Warszawa'!P27</f>
        <v>7.5699999999999994</v>
      </c>
      <c r="X33" s="87">
        <f>'Masa Warszawa'!S27</f>
        <v>6.5100000000000007</v>
      </c>
      <c r="Y33" s="88">
        <f t="shared" ca="1" si="8"/>
        <v>2.9416333333333335E-3</v>
      </c>
      <c r="Z33" s="88">
        <f t="shared" ca="1" si="9"/>
        <v>8.5827333333333338E-4</v>
      </c>
      <c r="AA33" s="88">
        <f t="shared" ca="1" si="10"/>
        <v>1.0587333333333334E-3</v>
      </c>
      <c r="AB33" s="88">
        <f t="shared" ca="1" si="11"/>
        <v>1.2506333333333335E-3</v>
      </c>
      <c r="AC33" s="88">
        <f t="shared" ca="1" si="12"/>
        <v>2.2397666666666666E-3</v>
      </c>
      <c r="AD33" s="88">
        <f t="shared" ca="1" si="13"/>
        <v>2.7500666666666665E-3</v>
      </c>
      <c r="AE33" s="89">
        <f t="shared" ca="1" si="14"/>
        <v>2.9416333333333335E-5</v>
      </c>
      <c r="AF33" s="89">
        <f t="shared" ca="1" si="15"/>
        <v>8.5827333333333334E-6</v>
      </c>
      <c r="AG33" s="89">
        <f t="shared" ca="1" si="16"/>
        <v>1.0587333333333335E-5</v>
      </c>
      <c r="AH33" s="89">
        <f t="shared" ca="1" si="17"/>
        <v>1.2506333333333334E-5</v>
      </c>
      <c r="AI33" s="89">
        <f t="shared" ca="1" si="18"/>
        <v>2.2397666666666664E-5</v>
      </c>
      <c r="AJ33" s="89">
        <f t="shared" ca="1" si="19"/>
        <v>2.7500666666666666E-5</v>
      </c>
      <c r="AK33" s="90">
        <f t="shared" ca="1" si="20"/>
        <v>336.18666666666672</v>
      </c>
      <c r="AL33" s="90">
        <f t="shared" ca="1" si="21"/>
        <v>204.83850437549725</v>
      </c>
      <c r="AM33" s="90">
        <f t="shared" ca="1" si="22"/>
        <v>149.5386064030132</v>
      </c>
      <c r="AN33" s="90">
        <f t="shared" ca="1" si="23"/>
        <v>162.84288194444446</v>
      </c>
      <c r="AO33" s="90">
        <f t="shared" ca="1" si="24"/>
        <v>295.87406428885953</v>
      </c>
      <c r="AP33" s="90">
        <f t="shared" ca="1" si="25"/>
        <v>422.43727598566306</v>
      </c>
      <c r="AQ33" s="90">
        <f t="shared" ca="1" si="26"/>
        <v>1571.7179996641441</v>
      </c>
      <c r="AR33" s="91">
        <f t="shared" ca="1" si="27"/>
        <v>21.389757369865681</v>
      </c>
      <c r="AS33" s="91">
        <f t="shared" ca="1" si="28"/>
        <v>13.032777153361391</v>
      </c>
      <c r="AT33" s="91">
        <f t="shared" ca="1" si="29"/>
        <v>9.5143407681891841</v>
      </c>
      <c r="AU33" s="91">
        <f t="shared" ca="1" si="30"/>
        <v>10.360820578452488</v>
      </c>
      <c r="AV33" s="91">
        <f t="shared" ca="1" si="31"/>
        <v>18.824882348620044</v>
      </c>
      <c r="AW33" s="91">
        <f t="shared" ca="1" si="32"/>
        <v>26.877421781511217</v>
      </c>
      <c r="AX33" s="89">
        <f ca="1">'F3 Warszawa'!AK26</f>
        <v>2.8300000000000005E-3</v>
      </c>
      <c r="AY33" s="89">
        <f t="shared" ca="1" si="33"/>
        <v>2.8300000000000003E-5</v>
      </c>
      <c r="AZ33" s="90">
        <f t="shared" ca="1" si="34"/>
        <v>323.42857142857144</v>
      </c>
      <c r="BA33" s="90">
        <f t="shared" ca="1" si="35"/>
        <v>3.7949438520549923</v>
      </c>
      <c r="BB33" s="89">
        <f>ARM!G29</f>
        <v>1.9986286204183613E-2</v>
      </c>
      <c r="BC33" s="89">
        <f t="shared" si="36"/>
        <v>1.9986286204183615E-8</v>
      </c>
      <c r="BD33" s="92">
        <f t="shared" si="37"/>
        <v>5.5783945494343594E-7</v>
      </c>
      <c r="BE33" s="93">
        <f t="shared" si="38"/>
        <v>55.783945494343591</v>
      </c>
      <c r="BF33" s="1" t="s">
        <v>18</v>
      </c>
      <c r="BG33" s="89" t="e">
        <f t="shared" si="39"/>
        <v>#VALUE!</v>
      </c>
      <c r="BH33" s="94" t="e">
        <f t="shared" si="40"/>
        <v>#VALUE!</v>
      </c>
      <c r="BI33" s="93" t="e">
        <f t="shared" si="41"/>
        <v>#VALUE!</v>
      </c>
      <c r="BJ33" s="1" t="s">
        <v>18</v>
      </c>
      <c r="BK33" s="89" t="e">
        <f t="shared" si="42"/>
        <v>#VALUE!</v>
      </c>
      <c r="BL33" s="94" t="e">
        <f t="shared" si="43"/>
        <v>#VALUE!</v>
      </c>
      <c r="BM33" s="93" t="e">
        <f t="shared" si="44"/>
        <v>#VALUE!</v>
      </c>
      <c r="BN33" s="1"/>
      <c r="BO33" s="95">
        <f t="shared" si="45"/>
        <v>0</v>
      </c>
      <c r="BP33" s="95">
        <f t="shared" si="46"/>
        <v>0</v>
      </c>
      <c r="BQ33" s="96">
        <f t="shared" si="47"/>
        <v>0</v>
      </c>
      <c r="BR33" s="1"/>
      <c r="BS33" s="95">
        <f t="shared" si="48"/>
        <v>0</v>
      </c>
      <c r="BT33" s="95">
        <f t="shared" si="49"/>
        <v>0</v>
      </c>
      <c r="BU33" s="96">
        <f t="shared" si="50"/>
        <v>0</v>
      </c>
      <c r="BV33" s="95">
        <f>ARM!G161</f>
        <v>2.5458358200868905E-2</v>
      </c>
      <c r="BW33" s="89">
        <f t="shared" si="51"/>
        <v>2.5458358200868904E-8</v>
      </c>
      <c r="BX33" s="94">
        <f t="shared" si="52"/>
        <v>7.1057106445091872E-7</v>
      </c>
      <c r="BY33" s="93">
        <f t="shared" si="53"/>
        <v>71.057106445091875</v>
      </c>
      <c r="BZ33" s="97">
        <f>VSM!D26</f>
        <v>441.61500000000001</v>
      </c>
      <c r="CA33" s="97">
        <f>VSM!E26</f>
        <v>53.317</v>
      </c>
      <c r="CB33" s="98">
        <f t="shared" si="54"/>
        <v>0.12073185919862324</v>
      </c>
      <c r="CC33" s="97">
        <f>VSM!F26</f>
        <v>10</v>
      </c>
      <c r="CD33" s="97">
        <f>ABS(VSM!G26)</f>
        <v>27.55</v>
      </c>
      <c r="CE33" s="99">
        <f t="shared" si="55"/>
        <v>2.7549999999999999</v>
      </c>
      <c r="CF33" s="97">
        <f>VSM!H26</f>
        <v>397.46</v>
      </c>
      <c r="CG33" s="97">
        <f>VSM!K26</f>
        <v>4.5999999999999996</v>
      </c>
      <c r="CH33" s="97" t="str">
        <f>VSM!D128</f>
        <v>NaN</v>
      </c>
      <c r="CI33" s="97" t="str">
        <f>VSM!E128</f>
        <v>NaN</v>
      </c>
      <c r="CJ33" s="98" t="e">
        <f t="shared" si="56"/>
        <v>#VALUE!</v>
      </c>
      <c r="CK33" s="97" t="str">
        <f>VSM!F128</f>
        <v>NaN</v>
      </c>
      <c r="CL33" s="97" t="e">
        <f>ABS(VSM!G128)</f>
        <v>#VALUE!</v>
      </c>
      <c r="CM33" s="99" t="e">
        <f t="shared" si="57"/>
        <v>#VALUE!</v>
      </c>
      <c r="CN33" s="97" t="str">
        <f>VSM!H128</f>
        <v>NaN</v>
      </c>
      <c r="CO33" s="97" t="str">
        <f>VSM!K128</f>
        <v>NaN</v>
      </c>
      <c r="CP33" s="97" t="str">
        <f>VSM!D230</f>
        <v>NaN</v>
      </c>
      <c r="CQ33" s="97" t="str">
        <f>VSM!E230</f>
        <v>NaN</v>
      </c>
      <c r="CR33" s="98" t="e">
        <f t="shared" si="58"/>
        <v>#VALUE!</v>
      </c>
      <c r="CS33" s="97" t="str">
        <f>VSM!F230</f>
        <v>NaN</v>
      </c>
      <c r="CT33" s="97" t="e">
        <f>ABS(VSM!G230)</f>
        <v>#VALUE!</v>
      </c>
      <c r="CU33" s="99" t="e">
        <f t="shared" si="59"/>
        <v>#VALUE!</v>
      </c>
      <c r="CV33" s="97" t="str">
        <f>VSM!H230</f>
        <v>NaN</v>
      </c>
      <c r="CW33" s="97" t="str">
        <f>VSM!K230</f>
        <v>NaN</v>
      </c>
      <c r="CX33" s="97">
        <f>VSM!D536</f>
        <v>415.29300000000001</v>
      </c>
      <c r="CY33" s="97">
        <f>VSM!E536</f>
        <v>35.305999999999997</v>
      </c>
      <c r="CZ33" s="98">
        <f t="shared" si="60"/>
        <v>8.5014676385106416E-2</v>
      </c>
      <c r="DA33" s="97">
        <f>VSM!F536</f>
        <v>7.86</v>
      </c>
      <c r="DB33" s="97">
        <f>ABS(VSM!G536)</f>
        <v>26.53</v>
      </c>
      <c r="DC33" s="99">
        <f t="shared" si="61"/>
        <v>3.3753180661577606</v>
      </c>
      <c r="DD33" s="97">
        <f>VSM!H536</f>
        <v>373.77</v>
      </c>
      <c r="DE33" s="97">
        <f>VSM!K536</f>
        <v>5</v>
      </c>
      <c r="DF33" s="30"/>
      <c r="DG33" s="30"/>
      <c r="DH33" s="30"/>
      <c r="DI33" s="30"/>
      <c r="DJ33" s="30"/>
      <c r="DK33" s="30"/>
      <c r="DL33" s="30"/>
      <c r="DM33" s="30"/>
    </row>
    <row r="34" spans="1:117" ht="16.5" customHeight="1">
      <c r="A34" s="81">
        <v>26</v>
      </c>
      <c r="B34" s="82" t="str">
        <f>Lokalizacje!D28</f>
        <v>52° 16.620'N</v>
      </c>
      <c r="C34" s="82" t="str">
        <f>Lokalizacje!C28</f>
        <v>20° 59.416'E</v>
      </c>
      <c r="D34" s="83">
        <f>Lokalizacje!B28</f>
        <v>45175</v>
      </c>
      <c r="E34" s="84">
        <f>'Analiza sitowa'!B27</f>
        <v>406.05</v>
      </c>
      <c r="F34" s="84">
        <f>'Analiza sitowa'!C27</f>
        <v>13.14</v>
      </c>
      <c r="G34" s="84">
        <f>'Analiza sitowa'!D27</f>
        <v>23.38</v>
      </c>
      <c r="H34" s="84">
        <f>'Analiza sitowa'!E27</f>
        <v>76.78</v>
      </c>
      <c r="I34" s="84">
        <f>'Analiza sitowa'!F27</f>
        <v>213.16</v>
      </c>
      <c r="J34" s="84">
        <f>'Analiza sitowa'!G27</f>
        <v>78.33</v>
      </c>
      <c r="K34" s="85">
        <f t="shared" si="0"/>
        <v>404.78999999999996</v>
      </c>
      <c r="L34" s="85">
        <f t="shared" si="1"/>
        <v>1.2600000000000477</v>
      </c>
      <c r="M34" s="86">
        <f t="shared" si="2"/>
        <v>100</v>
      </c>
      <c r="N34" s="86">
        <f t="shared" si="3"/>
        <v>3.2360546730698192</v>
      </c>
      <c r="O34" s="86">
        <f t="shared" si="4"/>
        <v>5.7579115872429494</v>
      </c>
      <c r="P34" s="86">
        <f t="shared" si="5"/>
        <v>18.909001354512991</v>
      </c>
      <c r="Q34" s="86">
        <f t="shared" si="6"/>
        <v>52.495998029799281</v>
      </c>
      <c r="R34" s="86">
        <f t="shared" si="7"/>
        <v>19.290727742888805</v>
      </c>
      <c r="S34" s="87">
        <f>'Masa Warszawa'!D28</f>
        <v>8.6199999999999992</v>
      </c>
      <c r="T34" s="87">
        <f>'Masa Warszawa'!G28</f>
        <v>6.5400000000000009</v>
      </c>
      <c r="U34" s="87">
        <f>'Masa Warszawa'!J28</f>
        <v>8.9699999999999989</v>
      </c>
      <c r="V34" s="87">
        <f>'Masa Warszawa'!M28</f>
        <v>8.93</v>
      </c>
      <c r="W34" s="87">
        <f>'Masa Warszawa'!P28</f>
        <v>8.5399999999999991</v>
      </c>
      <c r="X34" s="87">
        <f>'Masa Warszawa'!S28</f>
        <v>7.81</v>
      </c>
      <c r="Y34" s="88">
        <f t="shared" ca="1" si="8"/>
        <v>1.9651333333333336E-3</v>
      </c>
      <c r="Z34" s="88">
        <f t="shared" ca="1" si="9"/>
        <v>3.5721333333333331E-3</v>
      </c>
      <c r="AA34" s="88">
        <f t="shared" ca="1" si="10"/>
        <v>2.8581000000000001E-3</v>
      </c>
      <c r="AB34" s="88">
        <f t="shared" ca="1" si="11"/>
        <v>1.7194999999999999E-3</v>
      </c>
      <c r="AC34" s="88">
        <f t="shared" ca="1" si="12"/>
        <v>2.5100666666666668E-3</v>
      </c>
      <c r="AD34" s="88">
        <f t="shared" ca="1" si="13"/>
        <v>4.0574666666666663E-3</v>
      </c>
      <c r="AE34" s="89">
        <f t="shared" ca="1" si="14"/>
        <v>1.9651333333333336E-5</v>
      </c>
      <c r="AF34" s="89">
        <f t="shared" ca="1" si="15"/>
        <v>3.5721333333333333E-5</v>
      </c>
      <c r="AG34" s="89">
        <f t="shared" ca="1" si="16"/>
        <v>2.8581000000000003E-5</v>
      </c>
      <c r="AH34" s="89">
        <f t="shared" ca="1" si="17"/>
        <v>1.7195000000000001E-5</v>
      </c>
      <c r="AI34" s="89">
        <f t="shared" ca="1" si="18"/>
        <v>2.5100666666666668E-5</v>
      </c>
      <c r="AJ34" s="89">
        <f t="shared" ca="1" si="19"/>
        <v>4.0574666666666663E-5</v>
      </c>
      <c r="AK34" s="90">
        <f t="shared" ca="1" si="20"/>
        <v>227.97370456303173</v>
      </c>
      <c r="AL34" s="90">
        <f t="shared" ca="1" si="21"/>
        <v>546.19775739041779</v>
      </c>
      <c r="AM34" s="90">
        <f t="shared" ca="1" si="22"/>
        <v>318.62876254180611</v>
      </c>
      <c r="AN34" s="90">
        <f t="shared" ca="1" si="23"/>
        <v>192.55319148936172</v>
      </c>
      <c r="AO34" s="90">
        <f t="shared" ca="1" si="24"/>
        <v>293.91881342701021</v>
      </c>
      <c r="AP34" s="90">
        <f t="shared" ca="1" si="25"/>
        <v>519.52198036705079</v>
      </c>
      <c r="AQ34" s="90">
        <f t="shared" ca="1" si="26"/>
        <v>2098.7942097786786</v>
      </c>
      <c r="AR34" s="91">
        <f t="shared" ca="1" si="27"/>
        <v>10.862127573101697</v>
      </c>
      <c r="AS34" s="91">
        <f t="shared" ca="1" si="28"/>
        <v>26.024359836975886</v>
      </c>
      <c r="AT34" s="91">
        <f t="shared" ca="1" si="29"/>
        <v>15.181515227041057</v>
      </c>
      <c r="AU34" s="91">
        <f t="shared" ca="1" si="30"/>
        <v>9.174467443840852</v>
      </c>
      <c r="AV34" s="91">
        <f t="shared" ca="1" si="31"/>
        <v>14.004174971399625</v>
      </c>
      <c r="AW34" s="91">
        <f t="shared" ca="1" si="32"/>
        <v>24.753354947640876</v>
      </c>
      <c r="AX34" s="89">
        <f ca="1">'F3 Warszawa'!AK27</f>
        <v>1.8799999999999999E-3</v>
      </c>
      <c r="AY34" s="89">
        <f t="shared" ca="1" si="33"/>
        <v>1.88E-5</v>
      </c>
      <c r="AZ34" s="90">
        <f t="shared" ca="1" si="34"/>
        <v>218.09744779582368</v>
      </c>
      <c r="BA34" s="90">
        <f t="shared" ca="1" si="35"/>
        <v>4.332191199918582</v>
      </c>
      <c r="BB34" s="89">
        <f>ARM!G30</f>
        <v>9.817691035657097E-3</v>
      </c>
      <c r="BC34" s="89">
        <f t="shared" si="36"/>
        <v>9.8176910356570974E-9</v>
      </c>
      <c r="BD34" s="92">
        <f t="shared" si="37"/>
        <v>2.7402266535078477E-7</v>
      </c>
      <c r="BE34" s="93">
        <f t="shared" si="38"/>
        <v>27.402266535078475</v>
      </c>
      <c r="BF34" s="89">
        <f>ARM!G118</f>
        <v>1.0774791508848669E-2</v>
      </c>
      <c r="BG34" s="89">
        <f t="shared" si="39"/>
        <v>1.0774791508848669E-8</v>
      </c>
      <c r="BH34" s="94">
        <f t="shared" si="40"/>
        <v>3.0073640300253174E-7</v>
      </c>
      <c r="BI34" s="93">
        <f t="shared" si="41"/>
        <v>30.073640300253174</v>
      </c>
      <c r="BJ34" s="1" t="s">
        <v>18</v>
      </c>
      <c r="BK34" s="89" t="e">
        <f t="shared" si="42"/>
        <v>#VALUE!</v>
      </c>
      <c r="BL34" s="94" t="e">
        <f t="shared" si="43"/>
        <v>#VALUE!</v>
      </c>
      <c r="BM34" s="93" t="e">
        <f t="shared" si="44"/>
        <v>#VALUE!</v>
      </c>
      <c r="BN34" s="1"/>
      <c r="BO34" s="95">
        <f t="shared" si="45"/>
        <v>0</v>
      </c>
      <c r="BP34" s="95">
        <f t="shared" si="46"/>
        <v>0</v>
      </c>
      <c r="BQ34" s="96">
        <f t="shared" si="47"/>
        <v>0</v>
      </c>
      <c r="BR34" s="1"/>
      <c r="BS34" s="95">
        <f t="shared" si="48"/>
        <v>0</v>
      </c>
      <c r="BT34" s="95">
        <f t="shared" si="49"/>
        <v>0</v>
      </c>
      <c r="BU34" s="96">
        <f t="shared" si="50"/>
        <v>0</v>
      </c>
      <c r="BV34" s="89">
        <f>ARM!G122</f>
        <v>1.9068563875175557E-2</v>
      </c>
      <c r="BW34" s="89">
        <f t="shared" si="51"/>
        <v>1.9068563875175557E-8</v>
      </c>
      <c r="BX34" s="94">
        <f t="shared" si="52"/>
        <v>5.3222480504934438E-7</v>
      </c>
      <c r="BY34" s="93">
        <f t="shared" si="53"/>
        <v>53.222480504934438</v>
      </c>
      <c r="BZ34" s="97">
        <f>VSM!D27</f>
        <v>212.34899999999999</v>
      </c>
      <c r="CA34" s="97">
        <f>VSM!E27</f>
        <v>16.210999999999999</v>
      </c>
      <c r="CB34" s="98">
        <f t="shared" si="54"/>
        <v>7.6341306057480837E-2</v>
      </c>
      <c r="CC34" s="97">
        <f>VSM!F27</f>
        <v>7.67</v>
      </c>
      <c r="CD34" s="97">
        <f>ABS(VSM!G27)</f>
        <v>29.19</v>
      </c>
      <c r="CE34" s="99">
        <f t="shared" si="55"/>
        <v>3.8057366362451108</v>
      </c>
      <c r="CF34" s="97">
        <f>VSM!H27</f>
        <v>191.11</v>
      </c>
      <c r="CG34" s="97">
        <f>VSM!K27</f>
        <v>6.7</v>
      </c>
      <c r="CH34" s="97">
        <f>VSM!D129</f>
        <v>107.807</v>
      </c>
      <c r="CI34" s="97">
        <f>VSM!E129</f>
        <v>9.7989999999999995</v>
      </c>
      <c r="CJ34" s="98">
        <f t="shared" si="56"/>
        <v>9.0893912269147642E-2</v>
      </c>
      <c r="CK34" s="97">
        <f>VSM!F129</f>
        <v>7.61</v>
      </c>
      <c r="CL34" s="97">
        <f>ABS(VSM!G129)</f>
        <v>21.89</v>
      </c>
      <c r="CM34" s="99">
        <f t="shared" si="57"/>
        <v>2.8764783180026279</v>
      </c>
      <c r="CN34" s="97">
        <f>VSM!H129</f>
        <v>97.02</v>
      </c>
      <c r="CO34" s="97">
        <f>VSM!K129</f>
        <v>6.5</v>
      </c>
      <c r="CP34" s="97" t="str">
        <f>VSM!D231</f>
        <v>NaN</v>
      </c>
      <c r="CQ34" s="97" t="str">
        <f>VSM!E231</f>
        <v>NaN</v>
      </c>
      <c r="CR34" s="98" t="e">
        <f t="shared" si="58"/>
        <v>#VALUE!</v>
      </c>
      <c r="CS34" s="97" t="str">
        <f>VSM!F231</f>
        <v>NaN</v>
      </c>
      <c r="CT34" s="97" t="e">
        <f>ABS(VSM!G231)</f>
        <v>#VALUE!</v>
      </c>
      <c r="CU34" s="99" t="e">
        <f t="shared" si="59"/>
        <v>#VALUE!</v>
      </c>
      <c r="CV34" s="97" t="str">
        <f>VSM!H231</f>
        <v>NaN</v>
      </c>
      <c r="CW34" s="97" t="str">
        <f>VSM!K231</f>
        <v>NaN</v>
      </c>
      <c r="CX34" s="97">
        <f>VSM!D537</f>
        <v>174.72499999999999</v>
      </c>
      <c r="CY34" s="97">
        <f>VSM!E537</f>
        <v>14.55</v>
      </c>
      <c r="CZ34" s="98">
        <f t="shared" si="60"/>
        <v>8.3273715839175852E-2</v>
      </c>
      <c r="DA34" s="97">
        <f>VSM!F537</f>
        <v>7.88</v>
      </c>
      <c r="DB34" s="97">
        <f>ABS(VSM!G537)</f>
        <v>28.88</v>
      </c>
      <c r="DC34" s="99">
        <f t="shared" si="61"/>
        <v>3.6649746192893402</v>
      </c>
      <c r="DD34" s="97">
        <f>VSM!H537</f>
        <v>157.25</v>
      </c>
      <c r="DE34" s="97">
        <f>VSM!K537</f>
        <v>7.1</v>
      </c>
      <c r="DF34" s="30"/>
      <c r="DG34" s="30"/>
      <c r="DH34" s="30"/>
      <c r="DI34" s="30"/>
      <c r="DJ34" s="30"/>
      <c r="DK34" s="30"/>
      <c r="DL34" s="30"/>
      <c r="DM34" s="30"/>
    </row>
    <row r="35" spans="1:117" ht="16.5" customHeight="1">
      <c r="A35" s="81">
        <v>27</v>
      </c>
      <c r="B35" s="82" t="str">
        <f>Lokalizacje!D29</f>
        <v>52° 17.202'N</v>
      </c>
      <c r="C35" s="82" t="str">
        <f>Lokalizacje!C29</f>
        <v>21° 01.323'E</v>
      </c>
      <c r="D35" s="83">
        <f>Lokalizacje!B29</f>
        <v>45176</v>
      </c>
      <c r="E35" s="84">
        <f>'Analiza sitowa'!B28</f>
        <v>878.01</v>
      </c>
      <c r="F35" s="84">
        <f>'Analiza sitowa'!C28</f>
        <v>30.93</v>
      </c>
      <c r="G35" s="84">
        <f>'Analiza sitowa'!D28</f>
        <v>75.41</v>
      </c>
      <c r="H35" s="84">
        <f>'Analiza sitowa'!E28</f>
        <v>337.11</v>
      </c>
      <c r="I35" s="84">
        <f>'Analiza sitowa'!F28</f>
        <v>316.36</v>
      </c>
      <c r="J35" s="84">
        <f>'Analiza sitowa'!G28</f>
        <v>116.76</v>
      </c>
      <c r="K35" s="85">
        <f t="shared" si="0"/>
        <v>876.57</v>
      </c>
      <c r="L35" s="85">
        <f t="shared" si="1"/>
        <v>1.4399999999999409</v>
      </c>
      <c r="M35" s="86">
        <f t="shared" si="2"/>
        <v>100</v>
      </c>
      <c r="N35" s="86">
        <f t="shared" si="3"/>
        <v>3.5227389209690099</v>
      </c>
      <c r="O35" s="86">
        <f t="shared" si="4"/>
        <v>8.5887404471475257</v>
      </c>
      <c r="P35" s="86">
        <f t="shared" si="5"/>
        <v>38.394779102743712</v>
      </c>
      <c r="Q35" s="86">
        <f t="shared" si="6"/>
        <v>36.031480279267889</v>
      </c>
      <c r="R35" s="86">
        <f t="shared" si="7"/>
        <v>13.29825400621861</v>
      </c>
      <c r="S35" s="87">
        <f>'Masa Warszawa'!D29</f>
        <v>8.6900000000000013</v>
      </c>
      <c r="T35" s="87">
        <f>'Masa Warszawa'!G29</f>
        <v>7.0299999999999994</v>
      </c>
      <c r="U35" s="87">
        <f>'Masa Warszawa'!J29</f>
        <v>7.8100000000000005</v>
      </c>
      <c r="V35" s="87">
        <f>'Masa Warszawa'!M29</f>
        <v>8.7800000000000011</v>
      </c>
      <c r="W35" s="87">
        <f>'Masa Warszawa'!P29</f>
        <v>8.6999999999999993</v>
      </c>
      <c r="X35" s="87">
        <f>'Masa Warszawa'!S29</f>
        <v>6.830000000000001</v>
      </c>
      <c r="Y35" s="88">
        <f t="shared" ca="1" si="8"/>
        <v>2.1461666666666664E-3</v>
      </c>
      <c r="Z35" s="88">
        <f t="shared" ca="1" si="9"/>
        <v>2.2016666666666664E-3</v>
      </c>
      <c r="AA35" s="88">
        <f t="shared" ca="1" si="10"/>
        <v>1.4678666666666665E-3</v>
      </c>
      <c r="AB35" s="88">
        <f t="shared" ca="1" si="11"/>
        <v>1.3568666666666665E-3</v>
      </c>
      <c r="AC35" s="88">
        <f t="shared" ca="1" si="12"/>
        <v>1.7177666666666664E-3</v>
      </c>
      <c r="AD35" s="88">
        <f t="shared" ca="1" si="13"/>
        <v>3.0019999999999999E-3</v>
      </c>
      <c r="AE35" s="89">
        <f t="shared" ca="1" si="14"/>
        <v>2.1461666666666665E-5</v>
      </c>
      <c r="AF35" s="89">
        <f t="shared" ca="1" si="15"/>
        <v>2.2016666666666665E-5</v>
      </c>
      <c r="AG35" s="89">
        <f t="shared" ca="1" si="16"/>
        <v>1.4678666666666665E-5</v>
      </c>
      <c r="AH35" s="89">
        <f t="shared" ca="1" si="17"/>
        <v>1.3568666666666664E-5</v>
      </c>
      <c r="AI35" s="89">
        <f t="shared" ca="1" si="18"/>
        <v>1.7177666666666663E-5</v>
      </c>
      <c r="AJ35" s="89">
        <f t="shared" ca="1" si="19"/>
        <v>3.0020000000000001E-5</v>
      </c>
      <c r="AK35" s="90">
        <f t="shared" ca="1" si="20"/>
        <v>246.96969696969688</v>
      </c>
      <c r="AL35" s="90">
        <f t="shared" ca="1" si="21"/>
        <v>313.18160265528689</v>
      </c>
      <c r="AM35" s="90">
        <f t="shared" ca="1" si="22"/>
        <v>187.94707639778059</v>
      </c>
      <c r="AN35" s="90">
        <f t="shared" ca="1" si="23"/>
        <v>154.54062262718293</v>
      </c>
      <c r="AO35" s="90">
        <f t="shared" ca="1" si="24"/>
        <v>197.4444444444444</v>
      </c>
      <c r="AP35" s="90">
        <f t="shared" ca="1" si="25"/>
        <v>439.53147877013174</v>
      </c>
      <c r="AQ35" s="90">
        <f t="shared" ca="1" si="26"/>
        <v>1539.6149218645235</v>
      </c>
      <c r="AR35" s="91">
        <f t="shared" ca="1" si="27"/>
        <v>16.041004374691862</v>
      </c>
      <c r="AS35" s="91">
        <f t="shared" ca="1" si="28"/>
        <v>20.341554125496124</v>
      </c>
      <c r="AT35" s="91">
        <f t="shared" ca="1" si="29"/>
        <v>12.207408081637102</v>
      </c>
      <c r="AU35" s="91">
        <f t="shared" ca="1" si="30"/>
        <v>10.037615278502837</v>
      </c>
      <c r="AV35" s="91">
        <f t="shared" ca="1" si="31"/>
        <v>12.824274540372263</v>
      </c>
      <c r="AW35" s="91">
        <f t="shared" ca="1" si="32"/>
        <v>28.548143599299813</v>
      </c>
      <c r="AX35" s="89">
        <f ca="1">'F3 Warszawa'!AK28</f>
        <v>2.0100000000000001E-3</v>
      </c>
      <c r="AY35" s="89">
        <f t="shared" ca="1" si="33"/>
        <v>2.0100000000000001E-5</v>
      </c>
      <c r="AZ35" s="90">
        <f t="shared" ca="1" si="34"/>
        <v>231.30034522439581</v>
      </c>
      <c r="BA35" s="90">
        <f t="shared" ca="1" si="35"/>
        <v>6.3446454919623987</v>
      </c>
      <c r="BB35" s="89">
        <f>ARM!G31</f>
        <v>1.4929922040098636E-2</v>
      </c>
      <c r="BC35" s="89">
        <f t="shared" si="36"/>
        <v>1.4929922040098636E-8</v>
      </c>
      <c r="BD35" s="92">
        <f t="shared" si="37"/>
        <v>4.1671071294141975E-7</v>
      </c>
      <c r="BE35" s="93">
        <f t="shared" si="38"/>
        <v>41.671071294141974</v>
      </c>
      <c r="BF35" s="1" t="s">
        <v>18</v>
      </c>
      <c r="BG35" s="89" t="e">
        <f t="shared" si="39"/>
        <v>#VALUE!</v>
      </c>
      <c r="BH35" s="94" t="e">
        <f t="shared" si="40"/>
        <v>#VALUE!</v>
      </c>
      <c r="BI35" s="93" t="e">
        <f t="shared" si="41"/>
        <v>#VALUE!</v>
      </c>
      <c r="BJ35" s="1" t="s">
        <v>18</v>
      </c>
      <c r="BK35" s="89" t="e">
        <f t="shared" si="42"/>
        <v>#VALUE!</v>
      </c>
      <c r="BL35" s="94" t="e">
        <f t="shared" si="43"/>
        <v>#VALUE!</v>
      </c>
      <c r="BM35" s="93" t="e">
        <f t="shared" si="44"/>
        <v>#VALUE!</v>
      </c>
      <c r="BN35" s="1"/>
      <c r="BO35" s="95">
        <f t="shared" si="45"/>
        <v>0</v>
      </c>
      <c r="BP35" s="95">
        <f t="shared" si="46"/>
        <v>0</v>
      </c>
      <c r="BQ35" s="96">
        <f t="shared" si="47"/>
        <v>0</v>
      </c>
      <c r="BR35" s="1"/>
      <c r="BS35" s="95">
        <f t="shared" si="48"/>
        <v>0</v>
      </c>
      <c r="BT35" s="95">
        <f t="shared" si="49"/>
        <v>0</v>
      </c>
      <c r="BU35" s="96">
        <f t="shared" si="50"/>
        <v>0</v>
      </c>
      <c r="BV35" s="95">
        <f>ARM!G162</f>
        <v>2.2707739942657498E-2</v>
      </c>
      <c r="BW35" s="89">
        <f t="shared" si="51"/>
        <v>2.2707739942657498E-8</v>
      </c>
      <c r="BX35" s="94">
        <f t="shared" si="52"/>
        <v>6.3379825262172926E-7</v>
      </c>
      <c r="BY35" s="93">
        <f t="shared" si="53"/>
        <v>63.379825262172929</v>
      </c>
      <c r="BZ35" s="97">
        <f>VSM!D28</f>
        <v>212.99799999999999</v>
      </c>
      <c r="CA35" s="97">
        <f>VSM!E28</f>
        <v>20.018999999999998</v>
      </c>
      <c r="CB35" s="98">
        <f t="shared" si="54"/>
        <v>9.3986797998103264E-2</v>
      </c>
      <c r="CC35" s="97">
        <f>VSM!F28</f>
        <v>8.09</v>
      </c>
      <c r="CD35" s="97">
        <f>ABS(VSM!G28)</f>
        <v>23.14</v>
      </c>
      <c r="CE35" s="99">
        <f t="shared" si="55"/>
        <v>2.8603213844252164</v>
      </c>
      <c r="CF35" s="97">
        <f>VSM!H28</f>
        <v>191.7</v>
      </c>
      <c r="CG35" s="97">
        <f>VSM!K28</f>
        <v>5.6</v>
      </c>
      <c r="CH35" s="97" t="str">
        <f>VSM!D130</f>
        <v>NaN</v>
      </c>
      <c r="CI35" s="97" t="str">
        <f>VSM!E130</f>
        <v>NaN</v>
      </c>
      <c r="CJ35" s="98" t="e">
        <f t="shared" si="56"/>
        <v>#VALUE!</v>
      </c>
      <c r="CK35" s="97" t="str">
        <f>VSM!F130</f>
        <v>NaN</v>
      </c>
      <c r="CL35" s="97" t="e">
        <f>ABS(VSM!G130)</f>
        <v>#VALUE!</v>
      </c>
      <c r="CM35" s="99" t="e">
        <f t="shared" si="57"/>
        <v>#VALUE!</v>
      </c>
      <c r="CN35" s="97" t="str">
        <f>VSM!H130</f>
        <v>NaN</v>
      </c>
      <c r="CO35" s="97" t="str">
        <f>VSM!K130</f>
        <v>NaN</v>
      </c>
      <c r="CP35" s="97" t="str">
        <f>VSM!D232</f>
        <v>NaN</v>
      </c>
      <c r="CQ35" s="97" t="str">
        <f>VSM!E232</f>
        <v>NaN</v>
      </c>
      <c r="CR35" s="98" t="e">
        <f t="shared" si="58"/>
        <v>#VALUE!</v>
      </c>
      <c r="CS35" s="97" t="str">
        <f>VSM!F232</f>
        <v>NaN</v>
      </c>
      <c r="CT35" s="97" t="e">
        <f>ABS(VSM!G232)</f>
        <v>#VALUE!</v>
      </c>
      <c r="CU35" s="99" t="e">
        <f t="shared" si="59"/>
        <v>#VALUE!</v>
      </c>
      <c r="CV35" s="97" t="str">
        <f>VSM!H232</f>
        <v>NaN</v>
      </c>
      <c r="CW35" s="97" t="str">
        <f>VSM!K232</f>
        <v>NaN</v>
      </c>
      <c r="CX35" s="97">
        <f>VSM!D538</f>
        <v>341.05500000000001</v>
      </c>
      <c r="CY35" s="97">
        <f>VSM!E538</f>
        <v>26.698</v>
      </c>
      <c r="CZ35" s="98">
        <f t="shared" si="60"/>
        <v>7.8280629224025455E-2</v>
      </c>
      <c r="DA35" s="97">
        <f>VSM!F538</f>
        <v>7.54</v>
      </c>
      <c r="DB35" s="97">
        <f>ABS(VSM!G538)</f>
        <v>26.77</v>
      </c>
      <c r="DC35" s="99">
        <f t="shared" si="61"/>
        <v>3.5503978779840848</v>
      </c>
      <c r="DD35" s="97">
        <f>VSM!H538</f>
        <v>306.95</v>
      </c>
      <c r="DE35" s="97" t="str">
        <f>VSM!K538</f>
        <v xml:space="preserve">    5,3</v>
      </c>
      <c r="DF35" s="30"/>
      <c r="DG35" s="30"/>
      <c r="DH35" s="30"/>
      <c r="DI35" s="30"/>
      <c r="DJ35" s="30"/>
      <c r="DK35" s="30"/>
      <c r="DL35" s="30"/>
      <c r="DM35" s="30"/>
    </row>
    <row r="36" spans="1:117" ht="16.5" customHeight="1">
      <c r="A36" s="81">
        <v>28</v>
      </c>
      <c r="B36" s="82" t="str">
        <f>Lokalizacje!D30</f>
        <v>52° 16.995'N</v>
      </c>
      <c r="C36" s="82" t="str">
        <f>Lokalizacje!C30</f>
        <v>21° 02.073'E</v>
      </c>
      <c r="D36" s="83">
        <f>Lokalizacje!B30</f>
        <v>45176</v>
      </c>
      <c r="E36" s="84">
        <f>'Analiza sitowa'!B29</f>
        <v>832.62</v>
      </c>
      <c r="F36" s="84">
        <f>'Analiza sitowa'!C29</f>
        <v>21.77</v>
      </c>
      <c r="G36" s="84">
        <f>'Analiza sitowa'!D29</f>
        <v>61.71</v>
      </c>
      <c r="H36" s="84">
        <f>'Analiza sitowa'!E29</f>
        <v>264.81</v>
      </c>
      <c r="I36" s="84">
        <f>'Analiza sitowa'!F29</f>
        <v>343.55</v>
      </c>
      <c r="J36" s="84">
        <f>'Analiza sitowa'!G29</f>
        <v>139.77000000000001</v>
      </c>
      <c r="K36" s="85">
        <f t="shared" si="0"/>
        <v>831.61</v>
      </c>
      <c r="L36" s="85">
        <f t="shared" si="1"/>
        <v>1.0099999999999909</v>
      </c>
      <c r="M36" s="86">
        <f t="shared" si="2"/>
        <v>100</v>
      </c>
      <c r="N36" s="86">
        <f t="shared" si="3"/>
        <v>2.6146381302394848</v>
      </c>
      <c r="O36" s="86">
        <f t="shared" si="4"/>
        <v>7.4115442819053108</v>
      </c>
      <c r="P36" s="86">
        <f t="shared" si="5"/>
        <v>31.804424587446857</v>
      </c>
      <c r="Q36" s="86">
        <f t="shared" si="6"/>
        <v>41.26131968965435</v>
      </c>
      <c r="R36" s="86">
        <f t="shared" si="7"/>
        <v>16.786769474670319</v>
      </c>
      <c r="S36" s="87">
        <f>'Masa Warszawa'!D30</f>
        <v>8.1900000000000013</v>
      </c>
      <c r="T36" s="87">
        <f>'Masa Warszawa'!G30</f>
        <v>6.1000000000000005</v>
      </c>
      <c r="U36" s="87">
        <f>'Masa Warszawa'!J30</f>
        <v>8.3299999999999983</v>
      </c>
      <c r="V36" s="87">
        <f>'Masa Warszawa'!M30</f>
        <v>9.2600000000000016</v>
      </c>
      <c r="W36" s="87">
        <f>'Masa Warszawa'!P30</f>
        <v>9.48</v>
      </c>
      <c r="X36" s="87">
        <f>'Masa Warszawa'!S30</f>
        <v>7.830000000000001</v>
      </c>
      <c r="Y36" s="88">
        <f t="shared" ca="1" si="8"/>
        <v>2.5819999999999997E-3</v>
      </c>
      <c r="Z36" s="88">
        <f t="shared" ca="1" si="9"/>
        <v>2.362633333333333E-3</v>
      </c>
      <c r="AA36" s="88">
        <f t="shared" ca="1" si="10"/>
        <v>2.1360666666666666E-3</v>
      </c>
      <c r="AB36" s="88">
        <f t="shared" ca="1" si="11"/>
        <v>2.322066666666667E-3</v>
      </c>
      <c r="AC36" s="88">
        <f t="shared" ca="1" si="12"/>
        <v>2.2790666666666665E-3</v>
      </c>
      <c r="AD36" s="88">
        <f t="shared" ca="1" si="13"/>
        <v>3.1267333333333332E-3</v>
      </c>
      <c r="AE36" s="89">
        <f t="shared" ca="1" si="14"/>
        <v>2.5819999999999997E-5</v>
      </c>
      <c r="AF36" s="89">
        <f t="shared" ca="1" si="15"/>
        <v>2.3626333333333331E-5</v>
      </c>
      <c r="AG36" s="89">
        <f t="shared" ca="1" si="16"/>
        <v>2.1360666666666667E-5</v>
      </c>
      <c r="AH36" s="89">
        <f t="shared" ca="1" si="17"/>
        <v>2.3220666666666669E-5</v>
      </c>
      <c r="AI36" s="89">
        <f t="shared" ca="1" si="18"/>
        <v>2.2790666666666665E-5</v>
      </c>
      <c r="AJ36" s="89">
        <f t="shared" ca="1" si="19"/>
        <v>3.1267333333333331E-5</v>
      </c>
      <c r="AK36" s="90">
        <f t="shared" ca="1" si="20"/>
        <v>315.26251526251519</v>
      </c>
      <c r="AL36" s="90">
        <f t="shared" ca="1" si="21"/>
        <v>387.31693989071033</v>
      </c>
      <c r="AM36" s="90">
        <f t="shared" ca="1" si="22"/>
        <v>256.43057222889161</v>
      </c>
      <c r="AN36" s="90">
        <f t="shared" ca="1" si="23"/>
        <v>250.76313894888406</v>
      </c>
      <c r="AO36" s="90">
        <f t="shared" ca="1" si="24"/>
        <v>240.407876230661</v>
      </c>
      <c r="AP36" s="90">
        <f t="shared" ca="1" si="25"/>
        <v>399.32737335036177</v>
      </c>
      <c r="AQ36" s="90">
        <f t="shared" ca="1" si="26"/>
        <v>1849.508415912024</v>
      </c>
      <c r="AR36" s="91">
        <f t="shared" ca="1" si="27"/>
        <v>17.045746456203815</v>
      </c>
      <c r="AS36" s="91">
        <f t="shared" ca="1" si="28"/>
        <v>20.941615434591995</v>
      </c>
      <c r="AT36" s="91">
        <f t="shared" ca="1" si="29"/>
        <v>13.864796181662214</v>
      </c>
      <c r="AU36" s="91">
        <f t="shared" ca="1" si="30"/>
        <v>13.558367012092157</v>
      </c>
      <c r="AV36" s="91">
        <f t="shared" ca="1" si="31"/>
        <v>12.998474306055632</v>
      </c>
      <c r="AW36" s="91">
        <f t="shared" ca="1" si="32"/>
        <v>21.591000609394182</v>
      </c>
      <c r="AX36" s="89">
        <f ca="1">'F3 Warszawa'!AK29</f>
        <v>2.48E-3</v>
      </c>
      <c r="AY36" s="89">
        <f t="shared" ca="1" si="33"/>
        <v>2.48E-5</v>
      </c>
      <c r="AZ36" s="90">
        <f t="shared" ca="1" si="34"/>
        <v>302.80830280830276</v>
      </c>
      <c r="BA36" s="90">
        <f t="shared" ca="1" si="35"/>
        <v>3.9504260263361695</v>
      </c>
      <c r="BB36" s="89">
        <f>ARM!G32</f>
        <v>1.4477237298499961E-2</v>
      </c>
      <c r="BC36" s="89">
        <f t="shared" si="36"/>
        <v>1.4477237298499962E-8</v>
      </c>
      <c r="BD36" s="92">
        <f t="shared" si="37"/>
        <v>4.0407577882035447E-7</v>
      </c>
      <c r="BE36" s="93">
        <f t="shared" si="38"/>
        <v>40.407577882035447</v>
      </c>
      <c r="BF36" s="95">
        <f>ARM!G163</f>
        <v>1.8816036233212298E-2</v>
      </c>
      <c r="BG36" s="89">
        <f t="shared" si="39"/>
        <v>1.8816036233212297E-8</v>
      </c>
      <c r="BH36" s="94">
        <f t="shared" si="40"/>
        <v>5.2517647797588093E-7</v>
      </c>
      <c r="BI36" s="93">
        <f t="shared" si="41"/>
        <v>52.51764779758809</v>
      </c>
      <c r="BJ36" s="1" t="s">
        <v>18</v>
      </c>
      <c r="BK36" s="89" t="e">
        <f t="shared" si="42"/>
        <v>#VALUE!</v>
      </c>
      <c r="BL36" s="94" t="e">
        <f t="shared" si="43"/>
        <v>#VALUE!</v>
      </c>
      <c r="BM36" s="93" t="e">
        <f t="shared" si="44"/>
        <v>#VALUE!</v>
      </c>
      <c r="BN36" s="1"/>
      <c r="BO36" s="95">
        <f t="shared" si="45"/>
        <v>0</v>
      </c>
      <c r="BP36" s="95">
        <f t="shared" si="46"/>
        <v>0</v>
      </c>
      <c r="BQ36" s="96">
        <f t="shared" si="47"/>
        <v>0</v>
      </c>
      <c r="BR36" s="1"/>
      <c r="BS36" s="95">
        <f t="shared" si="48"/>
        <v>0</v>
      </c>
      <c r="BT36" s="95">
        <f t="shared" si="49"/>
        <v>0</v>
      </c>
      <c r="BU36" s="96">
        <f t="shared" si="50"/>
        <v>0</v>
      </c>
      <c r="BV36" s="95">
        <f>ARM!G165</f>
        <v>3.780976837032643E-2</v>
      </c>
      <c r="BW36" s="89">
        <f t="shared" si="51"/>
        <v>3.7809768370326429E-8</v>
      </c>
      <c r="BX36" s="94">
        <f t="shared" si="52"/>
        <v>1.0553126460695554E-6</v>
      </c>
      <c r="BY36" s="93">
        <f t="shared" si="53"/>
        <v>105.53126460695555</v>
      </c>
      <c r="BZ36" s="97">
        <f>VSM!D29</f>
        <v>237.1</v>
      </c>
      <c r="CA36" s="97">
        <f>VSM!E29</f>
        <v>20.423999999999999</v>
      </c>
      <c r="CB36" s="98">
        <f t="shared" si="54"/>
        <v>8.614086883171658E-2</v>
      </c>
      <c r="CC36" s="97">
        <f>VSM!F29</f>
        <v>8.81</v>
      </c>
      <c r="CD36" s="97">
        <f>ABS(VSM!G29)</f>
        <v>30.47</v>
      </c>
      <c r="CE36" s="99">
        <f t="shared" si="55"/>
        <v>3.4585698070374571</v>
      </c>
      <c r="CF36" s="97">
        <f>VSM!H29</f>
        <v>213.39</v>
      </c>
      <c r="CG36" s="97">
        <f>VSM!K29</f>
        <v>5.0999999999999996</v>
      </c>
      <c r="CH36" s="97">
        <f>VSM!D131</f>
        <v>194.52500000000001</v>
      </c>
      <c r="CI36" s="97">
        <f>VSM!E131</f>
        <v>13.099</v>
      </c>
      <c r="CJ36" s="98">
        <f t="shared" si="56"/>
        <v>6.7338388381956049E-2</v>
      </c>
      <c r="CK36" s="97">
        <f>VSM!F131</f>
        <v>6.32</v>
      </c>
      <c r="CL36" s="97">
        <f>ABS(VSM!G131)</f>
        <v>25.75</v>
      </c>
      <c r="CM36" s="99">
        <f t="shared" si="57"/>
        <v>4.0743670886075947</v>
      </c>
      <c r="CN36" s="97">
        <f>VSM!H131</f>
        <v>175.07</v>
      </c>
      <c r="CO36" s="97" t="str">
        <f>VSM!K131</f>
        <v xml:space="preserve">    6,4</v>
      </c>
      <c r="CP36" s="97" t="str">
        <f>VSM!D233</f>
        <v>NaN</v>
      </c>
      <c r="CQ36" s="97" t="str">
        <f>VSM!E233</f>
        <v>NaN</v>
      </c>
      <c r="CR36" s="98" t="e">
        <f t="shared" si="58"/>
        <v>#VALUE!</v>
      </c>
      <c r="CS36" s="97" t="str">
        <f>VSM!F233</f>
        <v>NaN</v>
      </c>
      <c r="CT36" s="97" t="e">
        <f>ABS(VSM!G233)</f>
        <v>#VALUE!</v>
      </c>
      <c r="CU36" s="99" t="e">
        <f t="shared" si="59"/>
        <v>#VALUE!</v>
      </c>
      <c r="CV36" s="97" t="str">
        <f>VSM!H233</f>
        <v>NaN</v>
      </c>
      <c r="CW36" s="97" t="str">
        <f>VSM!K233</f>
        <v>NaN</v>
      </c>
      <c r="CX36" s="97">
        <f>VSM!D539</f>
        <v>448.226</v>
      </c>
      <c r="CY36" s="97">
        <f>VSM!E539</f>
        <v>52.81</v>
      </c>
      <c r="CZ36" s="98">
        <f t="shared" si="60"/>
        <v>0.11782002828930049</v>
      </c>
      <c r="DA36" s="97">
        <f>VSM!F539</f>
        <v>10.76</v>
      </c>
      <c r="DB36" s="97">
        <f>ABS(VSM!G539)</f>
        <v>29.96</v>
      </c>
      <c r="DC36" s="99">
        <f t="shared" si="61"/>
        <v>2.7843866171003717</v>
      </c>
      <c r="DD36" s="97">
        <f>VSM!H539</f>
        <v>403.4</v>
      </c>
      <c r="DE36" s="97" t="str">
        <f>VSM!K539</f>
        <v xml:space="preserve">    6,2</v>
      </c>
      <c r="DF36" s="30"/>
      <c r="DG36" s="30"/>
      <c r="DH36" s="30"/>
      <c r="DI36" s="30"/>
      <c r="DJ36" s="30"/>
      <c r="DK36" s="30"/>
      <c r="DL36" s="30"/>
      <c r="DM36" s="30"/>
    </row>
    <row r="37" spans="1:117" ht="16.5" customHeight="1">
      <c r="A37" s="81">
        <v>29</v>
      </c>
      <c r="B37" s="82" t="str">
        <f>Lokalizacje!D31</f>
        <v>52° 17.198'N</v>
      </c>
      <c r="C37" s="82" t="str">
        <f>Lokalizacje!C31</f>
        <v>21° 02.844'E</v>
      </c>
      <c r="D37" s="83">
        <f>Lokalizacje!B31</f>
        <v>45176</v>
      </c>
      <c r="E37" s="84">
        <f>'Analiza sitowa'!B30</f>
        <v>780.72</v>
      </c>
      <c r="F37" s="84">
        <f>'Analiza sitowa'!C30</f>
        <v>22.58</v>
      </c>
      <c r="G37" s="84">
        <f>'Analiza sitowa'!D30</f>
        <v>48.99</v>
      </c>
      <c r="H37" s="84">
        <f>'Analiza sitowa'!E30</f>
        <v>304.32</v>
      </c>
      <c r="I37" s="84">
        <f>'Analiza sitowa'!F30</f>
        <v>307.38</v>
      </c>
      <c r="J37" s="84">
        <f>'Analiza sitowa'!G30</f>
        <v>96.33</v>
      </c>
      <c r="K37" s="85">
        <f t="shared" si="0"/>
        <v>779.6</v>
      </c>
      <c r="L37" s="85">
        <f t="shared" si="1"/>
        <v>1.1200000000000045</v>
      </c>
      <c r="M37" s="86">
        <f t="shared" si="2"/>
        <v>100</v>
      </c>
      <c r="N37" s="86">
        <f t="shared" si="3"/>
        <v>2.8922020698842092</v>
      </c>
      <c r="O37" s="86">
        <f t="shared" si="4"/>
        <v>6.2749769443590537</v>
      </c>
      <c r="P37" s="86">
        <f t="shared" si="5"/>
        <v>38.979403627420837</v>
      </c>
      <c r="Q37" s="86">
        <f t="shared" si="6"/>
        <v>39.371349523516756</v>
      </c>
      <c r="R37" s="86">
        <f t="shared" si="7"/>
        <v>12.33861051337227</v>
      </c>
      <c r="S37" s="87">
        <f>'Masa Warszawa'!D31</f>
        <v>8.07</v>
      </c>
      <c r="T37" s="87">
        <f>'Masa Warszawa'!G31</f>
        <v>6.81</v>
      </c>
      <c r="U37" s="87">
        <f>'Masa Warszawa'!J31</f>
        <v>9.2600000000000016</v>
      </c>
      <c r="V37" s="87">
        <f>'Masa Warszawa'!M31</f>
        <v>8.52</v>
      </c>
      <c r="W37" s="87">
        <f>'Masa Warszawa'!P31</f>
        <v>8.89</v>
      </c>
      <c r="X37" s="87">
        <f>'Masa Warszawa'!S31</f>
        <v>7.9300000000000006</v>
      </c>
      <c r="Y37" s="88">
        <f t="shared" ca="1" si="8"/>
        <v>1.5761333333333333E-3</v>
      </c>
      <c r="Z37" s="88">
        <f t="shared" ca="1" si="9"/>
        <v>1.7838999999999999E-3</v>
      </c>
      <c r="AA37" s="88">
        <f t="shared" ca="1" si="10"/>
        <v>1.8256333333333333E-3</v>
      </c>
      <c r="AB37" s="88">
        <f t="shared" ca="1" si="11"/>
        <v>1.3487000000000002E-3</v>
      </c>
      <c r="AC37" s="88">
        <f t="shared" ca="1" si="12"/>
        <v>1.6095E-3</v>
      </c>
      <c r="AD37" s="88">
        <f t="shared" ca="1" si="13"/>
        <v>2.9989333333333332E-3</v>
      </c>
      <c r="AE37" s="89">
        <f t="shared" ca="1" si="14"/>
        <v>1.5761333333333334E-5</v>
      </c>
      <c r="AF37" s="89">
        <f t="shared" ca="1" si="15"/>
        <v>1.7839E-5</v>
      </c>
      <c r="AG37" s="89">
        <f t="shared" ca="1" si="16"/>
        <v>1.8256333333333333E-5</v>
      </c>
      <c r="AH37" s="89">
        <f t="shared" ca="1" si="17"/>
        <v>1.3487000000000001E-5</v>
      </c>
      <c r="AI37" s="89">
        <f t="shared" ca="1" si="18"/>
        <v>1.6095000000000001E-5</v>
      </c>
      <c r="AJ37" s="89">
        <f t="shared" ca="1" si="19"/>
        <v>2.9989333333333331E-5</v>
      </c>
      <c r="AK37" s="90">
        <f t="shared" ca="1" si="20"/>
        <v>195.30772408095831</v>
      </c>
      <c r="AL37" s="90">
        <f t="shared" ca="1" si="21"/>
        <v>261.95301027900149</v>
      </c>
      <c r="AM37" s="90">
        <f t="shared" ca="1" si="22"/>
        <v>197.15262778977677</v>
      </c>
      <c r="AN37" s="90">
        <f t="shared" ca="1" si="23"/>
        <v>158.29812206572771</v>
      </c>
      <c r="AO37" s="90">
        <f t="shared" ca="1" si="24"/>
        <v>181.0461192350956</v>
      </c>
      <c r="AP37" s="90">
        <f t="shared" ca="1" si="25"/>
        <v>378.17570407734337</v>
      </c>
      <c r="AQ37" s="90">
        <f t="shared" ca="1" si="26"/>
        <v>1371.9333075279033</v>
      </c>
      <c r="AR37" s="91">
        <f t="shared" ca="1" si="27"/>
        <v>14.235948862039418</v>
      </c>
      <c r="AS37" s="91">
        <f t="shared" ca="1" si="28"/>
        <v>19.093713144920766</v>
      </c>
      <c r="AT37" s="91">
        <f t="shared" ca="1" si="29"/>
        <v>14.37042359916369</v>
      </c>
      <c r="AU37" s="91">
        <f t="shared" ca="1" si="30"/>
        <v>11.538324873165028</v>
      </c>
      <c r="AV37" s="91">
        <f t="shared" ca="1" si="31"/>
        <v>13.19642275915904</v>
      </c>
      <c r="AW37" s="91">
        <f t="shared" ca="1" si="32"/>
        <v>27.565166761552057</v>
      </c>
      <c r="AX37" s="89">
        <f ca="1">'F3 Warszawa'!AK30</f>
        <v>1.5100000000000001E-3</v>
      </c>
      <c r="AY37" s="89">
        <f t="shared" ca="1" si="33"/>
        <v>1.5100000000000001E-5</v>
      </c>
      <c r="AZ37" s="90">
        <f t="shared" ca="1" si="34"/>
        <v>187.11276332094175</v>
      </c>
      <c r="BA37" s="90">
        <f t="shared" ca="1" si="35"/>
        <v>4.1959225107859064</v>
      </c>
      <c r="BB37" s="89">
        <f>ARM!G33</f>
        <v>1.0749610972140118E-2</v>
      </c>
      <c r="BC37" s="89">
        <f t="shared" si="36"/>
        <v>1.0749610972140119E-8</v>
      </c>
      <c r="BD37" s="92">
        <f t="shared" si="37"/>
        <v>3.0003358624462201E-7</v>
      </c>
      <c r="BE37" s="93">
        <f t="shared" si="38"/>
        <v>30.003358624462201</v>
      </c>
      <c r="BF37" s="1" t="s">
        <v>18</v>
      </c>
      <c r="BG37" s="89" t="e">
        <f t="shared" si="39"/>
        <v>#VALUE!</v>
      </c>
      <c r="BH37" s="94" t="e">
        <f t="shared" si="40"/>
        <v>#VALUE!</v>
      </c>
      <c r="BI37" s="93" t="e">
        <f t="shared" si="41"/>
        <v>#VALUE!</v>
      </c>
      <c r="BJ37" s="1" t="s">
        <v>18</v>
      </c>
      <c r="BK37" s="89" t="e">
        <f t="shared" si="42"/>
        <v>#VALUE!</v>
      </c>
      <c r="BL37" s="94" t="e">
        <f t="shared" si="43"/>
        <v>#VALUE!</v>
      </c>
      <c r="BM37" s="93" t="e">
        <f t="shared" si="44"/>
        <v>#VALUE!</v>
      </c>
      <c r="BN37" s="1"/>
      <c r="BO37" s="95">
        <f t="shared" si="45"/>
        <v>0</v>
      </c>
      <c r="BP37" s="95">
        <f t="shared" si="46"/>
        <v>0</v>
      </c>
      <c r="BQ37" s="96">
        <f t="shared" si="47"/>
        <v>0</v>
      </c>
      <c r="BR37" s="1"/>
      <c r="BS37" s="95">
        <f t="shared" si="48"/>
        <v>0</v>
      </c>
      <c r="BT37" s="95">
        <f t="shared" si="49"/>
        <v>0</v>
      </c>
      <c r="BU37" s="96">
        <f t="shared" si="50"/>
        <v>0</v>
      </c>
      <c r="BV37" s="95">
        <f>ARM!G166</f>
        <v>7.0784910546845044E-3</v>
      </c>
      <c r="BW37" s="89">
        <f t="shared" si="51"/>
        <v>7.0784910546845041E-9</v>
      </c>
      <c r="BX37" s="94">
        <f t="shared" si="52"/>
        <v>1.9756855032630528E-7</v>
      </c>
      <c r="BY37" s="93">
        <f t="shared" si="53"/>
        <v>19.756855032630529</v>
      </c>
      <c r="BZ37" s="97">
        <f>VSM!D30</f>
        <v>172.34800000000001</v>
      </c>
      <c r="CA37" s="97">
        <f>VSM!E30</f>
        <v>13.362</v>
      </c>
      <c r="CB37" s="98">
        <f t="shared" si="54"/>
        <v>7.752918513704829E-2</v>
      </c>
      <c r="CC37" s="97">
        <f>VSM!F30</f>
        <v>7.34</v>
      </c>
      <c r="CD37" s="97">
        <f>ABS(VSM!G30)</f>
        <v>23.63</v>
      </c>
      <c r="CE37" s="99">
        <f t="shared" si="55"/>
        <v>3.2193460490463215</v>
      </c>
      <c r="CF37" s="97">
        <f>VSM!H30</f>
        <v>155.11000000000001</v>
      </c>
      <c r="CG37" s="97">
        <f>VSM!K30</f>
        <v>6.6</v>
      </c>
      <c r="CH37" s="97" t="str">
        <f>VSM!D132</f>
        <v>NaN</v>
      </c>
      <c r="CI37" s="97" t="str">
        <f>VSM!E132</f>
        <v>NaN</v>
      </c>
      <c r="CJ37" s="98" t="e">
        <f t="shared" si="56"/>
        <v>#VALUE!</v>
      </c>
      <c r="CK37" s="97" t="str">
        <f>VSM!F132</f>
        <v>NaN</v>
      </c>
      <c r="CL37" s="97" t="e">
        <f>ABS(VSM!G132)</f>
        <v>#VALUE!</v>
      </c>
      <c r="CM37" s="99" t="e">
        <f t="shared" si="57"/>
        <v>#VALUE!</v>
      </c>
      <c r="CN37" s="97" t="str">
        <f>VSM!H132</f>
        <v>NaN</v>
      </c>
      <c r="CO37" s="97" t="str">
        <f>VSM!K132</f>
        <v>NaN</v>
      </c>
      <c r="CP37" s="97" t="str">
        <f>VSM!D234</f>
        <v>NaN</v>
      </c>
      <c r="CQ37" s="97" t="str">
        <f>VSM!E234</f>
        <v>NaN</v>
      </c>
      <c r="CR37" s="98" t="e">
        <f t="shared" si="58"/>
        <v>#VALUE!</v>
      </c>
      <c r="CS37" s="97" t="str">
        <f>VSM!F234</f>
        <v>NaN</v>
      </c>
      <c r="CT37" s="97" t="e">
        <f>ABS(VSM!G234)</f>
        <v>#VALUE!</v>
      </c>
      <c r="CU37" s="99" t="e">
        <f t="shared" si="59"/>
        <v>#VALUE!</v>
      </c>
      <c r="CV37" s="97" t="str">
        <f>VSM!H234</f>
        <v>NaN</v>
      </c>
      <c r="CW37" s="97" t="str">
        <f>VSM!K234</f>
        <v>NaN</v>
      </c>
      <c r="CX37" s="97">
        <f>VSM!D540</f>
        <v>110.64</v>
      </c>
      <c r="CY37" s="97">
        <f>VSM!E540</f>
        <v>11.542</v>
      </c>
      <c r="CZ37" s="98">
        <f t="shared" si="60"/>
        <v>0.10432031814895155</v>
      </c>
      <c r="DA37" s="97" t="str">
        <f>VSM!F540</f>
        <v xml:space="preserve">    9,06</v>
      </c>
      <c r="DB37" s="97">
        <f>ABS(VSM!G540)</f>
        <v>26.13</v>
      </c>
      <c r="DC37" s="99">
        <f t="shared" si="61"/>
        <v>2.8841059602649004</v>
      </c>
      <c r="DD37" s="97">
        <f>VSM!H540</f>
        <v>99.58</v>
      </c>
      <c r="DE37" s="97" t="str">
        <f>VSM!K540</f>
        <v xml:space="preserve">    5,7</v>
      </c>
      <c r="DF37" s="30"/>
      <c r="DG37" s="30"/>
      <c r="DH37" s="30"/>
      <c r="DI37" s="30"/>
      <c r="DJ37" s="30"/>
      <c r="DK37" s="30"/>
      <c r="DL37" s="30"/>
      <c r="DM37" s="30"/>
    </row>
    <row r="38" spans="1:117" ht="16.5" customHeight="1">
      <c r="A38" s="81">
        <v>30</v>
      </c>
      <c r="B38" s="82" t="str">
        <f>Lokalizacje!D32</f>
        <v>52° 16.983'N</v>
      </c>
      <c r="C38" s="82" t="str">
        <f>Lokalizacje!C32</f>
        <v>21° 04.312'E</v>
      </c>
      <c r="D38" s="83">
        <f>Lokalizacje!B32</f>
        <v>45176</v>
      </c>
      <c r="E38" s="84">
        <f>'Analiza sitowa'!B31</f>
        <v>926.91</v>
      </c>
      <c r="F38" s="84">
        <f>'Analiza sitowa'!C31</f>
        <v>45.3</v>
      </c>
      <c r="G38" s="84">
        <f>'Analiza sitowa'!D31</f>
        <v>104.24</v>
      </c>
      <c r="H38" s="84">
        <f>'Analiza sitowa'!E31</f>
        <v>401.54</v>
      </c>
      <c r="I38" s="84">
        <f>'Analiza sitowa'!F31</f>
        <v>288.18</v>
      </c>
      <c r="J38" s="84">
        <f>'Analiza sitowa'!G31</f>
        <v>86.55</v>
      </c>
      <c r="K38" s="85">
        <f t="shared" si="0"/>
        <v>925.81</v>
      </c>
      <c r="L38" s="85">
        <f t="shared" si="1"/>
        <v>1.1000000000000227</v>
      </c>
      <c r="M38" s="86">
        <f t="shared" si="2"/>
        <v>100</v>
      </c>
      <c r="N38" s="86">
        <f t="shared" si="3"/>
        <v>4.8872058775932938</v>
      </c>
      <c r="O38" s="86">
        <f t="shared" si="4"/>
        <v>11.245967785437637</v>
      </c>
      <c r="P38" s="86">
        <f t="shared" si="5"/>
        <v>43.32027920725853</v>
      </c>
      <c r="Q38" s="86">
        <f t="shared" si="6"/>
        <v>31.090397125934562</v>
      </c>
      <c r="R38" s="86">
        <f t="shared" si="7"/>
        <v>9.3374761303686444</v>
      </c>
      <c r="S38" s="87">
        <f>'Masa Warszawa'!D32</f>
        <v>9.17</v>
      </c>
      <c r="T38" s="87">
        <f>'Masa Warszawa'!G32</f>
        <v>8.5300000000000011</v>
      </c>
      <c r="U38" s="87">
        <f>'Masa Warszawa'!J32</f>
        <v>9.4499999999999993</v>
      </c>
      <c r="V38" s="87">
        <f>'Masa Warszawa'!M32</f>
        <v>9.73</v>
      </c>
      <c r="W38" s="87">
        <f>'Masa Warszawa'!P32</f>
        <v>9.6999999999999993</v>
      </c>
      <c r="X38" s="87">
        <f>'Masa Warszawa'!S32</f>
        <v>8.06</v>
      </c>
      <c r="Y38" s="88">
        <f t="shared" ca="1" si="8"/>
        <v>1.6699333333333333E-3</v>
      </c>
      <c r="Z38" s="88">
        <f t="shared" ca="1" si="9"/>
        <v>2.3251000000000001E-3</v>
      </c>
      <c r="AA38" s="88">
        <f t="shared" ca="1" si="10"/>
        <v>1.7241000000000001E-3</v>
      </c>
      <c r="AB38" s="88">
        <f t="shared" ca="1" si="11"/>
        <v>1.2807666666666666E-3</v>
      </c>
      <c r="AC38" s="88">
        <f t="shared" ca="1" si="12"/>
        <v>1.4209999999999997E-3</v>
      </c>
      <c r="AD38" s="88">
        <f t="shared" ca="1" si="13"/>
        <v>2.7041999999999999E-3</v>
      </c>
      <c r="AE38" s="89">
        <f t="shared" ca="1" si="14"/>
        <v>1.6699333333333335E-5</v>
      </c>
      <c r="AF38" s="89">
        <f t="shared" ca="1" si="15"/>
        <v>2.3251000000000002E-5</v>
      </c>
      <c r="AG38" s="89">
        <f t="shared" ca="1" si="16"/>
        <v>1.7241E-5</v>
      </c>
      <c r="AH38" s="89">
        <f t="shared" ca="1" si="17"/>
        <v>1.2807666666666666E-5</v>
      </c>
      <c r="AI38" s="89">
        <f t="shared" ca="1" si="18"/>
        <v>1.4209999999999998E-5</v>
      </c>
      <c r="AJ38" s="89">
        <f t="shared" ca="1" si="19"/>
        <v>2.7042E-5</v>
      </c>
      <c r="AK38" s="90">
        <f t="shared" ca="1" si="20"/>
        <v>182.10832424572882</v>
      </c>
      <c r="AL38" s="90">
        <f t="shared" ca="1" si="21"/>
        <v>272.57913247362251</v>
      </c>
      <c r="AM38" s="90">
        <f t="shared" ca="1" si="22"/>
        <v>182.44444444444446</v>
      </c>
      <c r="AN38" s="90">
        <f t="shared" ca="1" si="23"/>
        <v>131.63069544364507</v>
      </c>
      <c r="AO38" s="90">
        <f t="shared" ca="1" si="24"/>
        <v>146.49484536082471</v>
      </c>
      <c r="AP38" s="90">
        <f t="shared" ca="1" si="25"/>
        <v>335.50868486352351</v>
      </c>
      <c r="AQ38" s="90">
        <f t="shared" ca="1" si="26"/>
        <v>1250.7661268317891</v>
      </c>
      <c r="AR38" s="91">
        <f t="shared" ca="1" si="27"/>
        <v>14.559742252295575</v>
      </c>
      <c r="AS38" s="91">
        <f t="shared" ca="1" si="28"/>
        <v>21.792973652402139</v>
      </c>
      <c r="AT38" s="91">
        <f t="shared" ca="1" si="29"/>
        <v>14.586615397602683</v>
      </c>
      <c r="AU38" s="91">
        <f t="shared" ca="1" si="30"/>
        <v>10.524005457124726</v>
      </c>
      <c r="AV38" s="91">
        <f t="shared" ca="1" si="31"/>
        <v>11.712409076179457</v>
      </c>
      <c r="AW38" s="91">
        <f t="shared" ca="1" si="32"/>
        <v>26.824254164395423</v>
      </c>
      <c r="AX38" s="89">
        <f ca="1">'F3 Warszawa'!AK31</f>
        <v>1.57E-3</v>
      </c>
      <c r="AY38" s="89">
        <f t="shared" ca="1" si="33"/>
        <v>1.5699999999999999E-5</v>
      </c>
      <c r="AZ38" s="90">
        <f t="shared" ca="1" si="34"/>
        <v>171.21046892039257</v>
      </c>
      <c r="BA38" s="90">
        <f t="shared" ca="1" si="35"/>
        <v>5.9842708291748234</v>
      </c>
      <c r="BB38" s="89">
        <f>ARM!G34</f>
        <v>1.2894681881999817E-2</v>
      </c>
      <c r="BC38" s="89">
        <f t="shared" si="36"/>
        <v>1.2894681881999817E-8</v>
      </c>
      <c r="BD38" s="92">
        <f t="shared" si="37"/>
        <v>3.5990489875092824E-7</v>
      </c>
      <c r="BE38" s="93">
        <f t="shared" si="38"/>
        <v>35.990489875092827</v>
      </c>
      <c r="BF38" s="1" t="s">
        <v>18</v>
      </c>
      <c r="BG38" s="89" t="e">
        <f t="shared" si="39"/>
        <v>#VALUE!</v>
      </c>
      <c r="BH38" s="94" t="e">
        <f t="shared" si="40"/>
        <v>#VALUE!</v>
      </c>
      <c r="BI38" s="93" t="e">
        <f t="shared" si="41"/>
        <v>#VALUE!</v>
      </c>
      <c r="BJ38" s="95">
        <f>ARM!G170</f>
        <v>1.4021153329837039E-2</v>
      </c>
      <c r="BK38" s="89">
        <f t="shared" si="42"/>
        <v>1.4021153329837039E-8</v>
      </c>
      <c r="BL38" s="94">
        <f t="shared" si="43"/>
        <v>3.9134596849500717E-7</v>
      </c>
      <c r="BM38" s="93">
        <f t="shared" si="44"/>
        <v>39.134596849500717</v>
      </c>
      <c r="BN38" s="1"/>
      <c r="BO38" s="95">
        <f t="shared" si="45"/>
        <v>0</v>
      </c>
      <c r="BP38" s="95">
        <f t="shared" si="46"/>
        <v>0</v>
      </c>
      <c r="BQ38" s="96">
        <f t="shared" si="47"/>
        <v>0</v>
      </c>
      <c r="BR38" s="95">
        <f>ARM!G169</f>
        <v>1.0224485048818394E-2</v>
      </c>
      <c r="BS38" s="95">
        <f t="shared" si="48"/>
        <v>1.0224485048818393E-8</v>
      </c>
      <c r="BT38" s="95">
        <f t="shared" si="49"/>
        <v>2.853767382514645E-7</v>
      </c>
      <c r="BU38" s="96">
        <f t="shared" si="50"/>
        <v>28.537673825146449</v>
      </c>
      <c r="BV38" s="95">
        <f>ARM!G168</f>
        <v>1.7014173614949422E-2</v>
      </c>
      <c r="BW38" s="89">
        <f t="shared" si="51"/>
        <v>1.7014173614949422E-8</v>
      </c>
      <c r="BX38" s="94">
        <f t="shared" si="52"/>
        <v>4.7488449023058827E-7</v>
      </c>
      <c r="BY38" s="93">
        <f t="shared" si="53"/>
        <v>47.488449023058827</v>
      </c>
      <c r="BZ38" s="97">
        <f>VSM!D31</f>
        <v>167.58500000000001</v>
      </c>
      <c r="CA38" s="97">
        <f>VSM!E31</f>
        <v>16.021000000000001</v>
      </c>
      <c r="CB38" s="98">
        <f t="shared" si="54"/>
        <v>9.5599248142733545E-2</v>
      </c>
      <c r="CC38" s="97">
        <f>VSM!F31</f>
        <v>8.1999999999999993</v>
      </c>
      <c r="CD38" s="97">
        <f>ABS(VSM!G31)</f>
        <v>24.54</v>
      </c>
      <c r="CE38" s="99">
        <f t="shared" si="55"/>
        <v>2.9926829268292683</v>
      </c>
      <c r="CF38" s="97">
        <f>VSM!H31</f>
        <v>150.82</v>
      </c>
      <c r="CG38" s="97">
        <f>VSM!K31</f>
        <v>4.9000000000000004</v>
      </c>
      <c r="CH38" s="97" t="str">
        <f>VSM!D133</f>
        <v>NaN</v>
      </c>
      <c r="CI38" s="97" t="str">
        <f>VSM!E133</f>
        <v>NaN</v>
      </c>
      <c r="CJ38" s="98" t="e">
        <f t="shared" si="56"/>
        <v>#VALUE!</v>
      </c>
      <c r="CK38" s="97" t="str">
        <f>VSM!F133</f>
        <v>NaN</v>
      </c>
      <c r="CL38" s="97" t="e">
        <f>ABS(VSM!G133)</f>
        <v>#VALUE!</v>
      </c>
      <c r="CM38" s="99" t="e">
        <f t="shared" si="57"/>
        <v>#VALUE!</v>
      </c>
      <c r="CN38" s="97" t="str">
        <f>VSM!H133</f>
        <v>NaN</v>
      </c>
      <c r="CO38" s="97" t="str">
        <f>VSM!K133</f>
        <v>NaN</v>
      </c>
      <c r="CP38" s="97">
        <f>VSM!D235</f>
        <v>254.113</v>
      </c>
      <c r="CQ38" s="97">
        <f>VSM!E235</f>
        <v>27.248000000000001</v>
      </c>
      <c r="CR38" s="98">
        <f t="shared" si="58"/>
        <v>0.10722788680626336</v>
      </c>
      <c r="CS38" s="97">
        <f>VSM!F235</f>
        <v>8.6300000000000008</v>
      </c>
      <c r="CT38" s="97">
        <f>ABS(VSM!G235)</f>
        <v>22.75</v>
      </c>
      <c r="CU38" s="99">
        <f t="shared" si="59"/>
        <v>2.6361529548088063</v>
      </c>
      <c r="CV38" s="97">
        <f>VSM!H235</f>
        <v>228.7</v>
      </c>
      <c r="CW38" s="97">
        <f>VSM!K235</f>
        <v>7</v>
      </c>
      <c r="CX38" s="97">
        <f>VSM!D541</f>
        <v>251.44</v>
      </c>
      <c r="CY38" s="97">
        <f>VSM!E541</f>
        <v>24.042999999999999</v>
      </c>
      <c r="CZ38" s="98">
        <f t="shared" si="60"/>
        <v>9.5621221762647146E-2</v>
      </c>
      <c r="DA38" s="97">
        <f>VSM!F541</f>
        <v>8.5500000000000007</v>
      </c>
      <c r="DB38" s="97">
        <f>ABS(VSM!G541)</f>
        <v>26.23</v>
      </c>
      <c r="DC38" s="99">
        <f t="shared" si="61"/>
        <v>3.0678362573099411</v>
      </c>
      <c r="DD38" s="97">
        <f>VSM!H541</f>
        <v>226.3</v>
      </c>
      <c r="DE38" s="97" t="str">
        <f>VSM!K541</f>
        <v xml:space="preserve">    5,1</v>
      </c>
      <c r="DF38" s="30"/>
      <c r="DG38" s="30"/>
      <c r="DH38" s="30"/>
      <c r="DI38" s="30"/>
      <c r="DJ38" s="30"/>
      <c r="DK38" s="30"/>
      <c r="DL38" s="30"/>
      <c r="DM38" s="30"/>
    </row>
    <row r="39" spans="1:117" ht="16.5" customHeight="1">
      <c r="A39" s="81">
        <v>31</v>
      </c>
      <c r="B39" s="82" t="str">
        <f>Lokalizacje!D33</f>
        <v>52° 16.412'N</v>
      </c>
      <c r="C39" s="82" t="str">
        <f>Lokalizacje!C33</f>
        <v>21° 04.054'E</v>
      </c>
      <c r="D39" s="83">
        <f>Lokalizacje!B33</f>
        <v>45176</v>
      </c>
      <c r="E39" s="84">
        <f>'Analiza sitowa'!B32</f>
        <v>1128.8399999999999</v>
      </c>
      <c r="F39" s="84">
        <f>'Analiza sitowa'!C32</f>
        <v>22.75</v>
      </c>
      <c r="G39" s="84">
        <f>'Analiza sitowa'!D32</f>
        <v>140.82</v>
      </c>
      <c r="H39" s="84">
        <f>'Analiza sitowa'!E32</f>
        <v>584.13</v>
      </c>
      <c r="I39" s="84">
        <f>'Analiza sitowa'!F32</f>
        <v>311.48</v>
      </c>
      <c r="J39" s="84">
        <f>'Analiza sitowa'!G32</f>
        <v>68.37</v>
      </c>
      <c r="K39" s="85">
        <f t="shared" si="0"/>
        <v>1127.5500000000002</v>
      </c>
      <c r="L39" s="85">
        <f t="shared" si="1"/>
        <v>1.2899999999997362</v>
      </c>
      <c r="M39" s="86">
        <f t="shared" si="2"/>
        <v>100</v>
      </c>
      <c r="N39" s="86">
        <f t="shared" si="3"/>
        <v>2.0153431841536449</v>
      </c>
      <c r="O39" s="86">
        <f t="shared" si="4"/>
        <v>12.474752843627087</v>
      </c>
      <c r="P39" s="86">
        <f t="shared" si="5"/>
        <v>51.74604018284257</v>
      </c>
      <c r="Q39" s="86">
        <f t="shared" si="6"/>
        <v>27.592927252755047</v>
      </c>
      <c r="R39" s="86">
        <f t="shared" si="7"/>
        <v>6.0566599340916349</v>
      </c>
      <c r="S39" s="87">
        <f>'Masa Warszawa'!D33</f>
        <v>9.57</v>
      </c>
      <c r="T39" s="87">
        <f>'Masa Warszawa'!G33</f>
        <v>8.990000000000002</v>
      </c>
      <c r="U39" s="87">
        <f>'Masa Warszawa'!J33</f>
        <v>10.07</v>
      </c>
      <c r="V39" s="87">
        <f>'Masa Warszawa'!M33</f>
        <v>9.91</v>
      </c>
      <c r="W39" s="87">
        <f>'Masa Warszawa'!P33</f>
        <v>10.27</v>
      </c>
      <c r="X39" s="87">
        <f>'Masa Warszawa'!S33</f>
        <v>7.8500000000000005</v>
      </c>
      <c r="Y39" s="88">
        <f t="shared" ca="1" si="8"/>
        <v>1.9556666666666668E-3</v>
      </c>
      <c r="Z39" s="88">
        <f t="shared" ca="1" si="9"/>
        <v>3.2029333333333334E-3</v>
      </c>
      <c r="AA39" s="88">
        <f t="shared" ca="1" si="10"/>
        <v>2.0481333333333333E-3</v>
      </c>
      <c r="AB39" s="88">
        <f t="shared" ca="1" si="11"/>
        <v>1.4317333333333333E-3</v>
      </c>
      <c r="AC39" s="88">
        <f t="shared" ca="1" si="12"/>
        <v>1.7333666666666664E-3</v>
      </c>
      <c r="AD39" s="88">
        <f t="shared" ca="1" si="13"/>
        <v>3.7505333333333335E-3</v>
      </c>
      <c r="AE39" s="89">
        <f t="shared" ca="1" si="14"/>
        <v>1.9556666666666669E-5</v>
      </c>
      <c r="AF39" s="89">
        <f t="shared" ca="1" si="15"/>
        <v>3.2029333333333335E-5</v>
      </c>
      <c r="AG39" s="89">
        <f t="shared" ca="1" si="16"/>
        <v>2.0481333333333333E-5</v>
      </c>
      <c r="AH39" s="89">
        <f t="shared" ca="1" si="17"/>
        <v>1.4317333333333333E-5</v>
      </c>
      <c r="AI39" s="89">
        <f t="shared" ca="1" si="18"/>
        <v>1.7333666666666663E-5</v>
      </c>
      <c r="AJ39" s="89">
        <f t="shared" ca="1" si="19"/>
        <v>3.7505333333333335E-5</v>
      </c>
      <c r="AK39" s="90">
        <f t="shared" ca="1" si="20"/>
        <v>204.3538836642285</v>
      </c>
      <c r="AL39" s="90">
        <f t="shared" ca="1" si="21"/>
        <v>356.27734519836849</v>
      </c>
      <c r="AM39" s="90">
        <f t="shared" ca="1" si="22"/>
        <v>203.38960609069844</v>
      </c>
      <c r="AN39" s="90">
        <f t="shared" ca="1" si="23"/>
        <v>144.47359569458459</v>
      </c>
      <c r="AO39" s="90">
        <f t="shared" ca="1" si="24"/>
        <v>168.77961700746508</v>
      </c>
      <c r="AP39" s="90">
        <f t="shared" ca="1" si="25"/>
        <v>477.7749469214437</v>
      </c>
      <c r="AQ39" s="90">
        <f t="shared" ca="1" si="26"/>
        <v>1555.0489945767888</v>
      </c>
      <c r="AR39" s="91">
        <f t="shared" ca="1" si="27"/>
        <v>13.141314799527844</v>
      </c>
      <c r="AS39" s="91">
        <f t="shared" ca="1" si="28"/>
        <v>22.911004504737836</v>
      </c>
      <c r="AT39" s="91">
        <f t="shared" ca="1" si="29"/>
        <v>13.079305333787989</v>
      </c>
      <c r="AU39" s="91">
        <f t="shared" ca="1" si="30"/>
        <v>9.2906137490480489</v>
      </c>
      <c r="AV39" s="91">
        <f t="shared" ca="1" si="31"/>
        <v>10.853652688505736</v>
      </c>
      <c r="AW39" s="91">
        <f t="shared" ca="1" si="32"/>
        <v>30.724108924392546</v>
      </c>
      <c r="AX39" s="89">
        <f ca="1">'F3 Warszawa'!AK32</f>
        <v>1.9E-3</v>
      </c>
      <c r="AY39" s="89">
        <f t="shared" ca="1" si="33"/>
        <v>1.9000000000000001E-5</v>
      </c>
      <c r="AZ39" s="90">
        <f t="shared" ca="1" si="34"/>
        <v>198.53709508881923</v>
      </c>
      <c r="BA39" s="90">
        <f t="shared" ca="1" si="35"/>
        <v>2.8464291801602237</v>
      </c>
      <c r="BB39" s="89">
        <f>ARM!G35</f>
        <v>8.3816367674818884E-3</v>
      </c>
      <c r="BC39" s="89">
        <f t="shared" si="36"/>
        <v>8.3816367674818876E-9</v>
      </c>
      <c r="BD39" s="92">
        <f t="shared" si="37"/>
        <v>2.3394079511016112E-7</v>
      </c>
      <c r="BE39" s="93">
        <f t="shared" si="38"/>
        <v>23.394079511016113</v>
      </c>
      <c r="BF39" s="95">
        <f>ARM!G175</f>
        <v>2.2468007199466396E-2</v>
      </c>
      <c r="BG39" s="89">
        <f t="shared" si="39"/>
        <v>2.2468007199466398E-8</v>
      </c>
      <c r="BH39" s="94">
        <f t="shared" si="40"/>
        <v>6.2710704538955102E-7</v>
      </c>
      <c r="BI39" s="93">
        <f t="shared" si="41"/>
        <v>62.710704538955099</v>
      </c>
      <c r="BJ39" s="95">
        <f>ARM!G174</f>
        <v>1.7589193856673953E-2</v>
      </c>
      <c r="BK39" s="89">
        <f t="shared" si="42"/>
        <v>1.7589193856673954E-8</v>
      </c>
      <c r="BL39" s="94">
        <f t="shared" si="43"/>
        <v>4.9093394408849962E-7</v>
      </c>
      <c r="BM39" s="93">
        <f t="shared" si="44"/>
        <v>49.09339440884996</v>
      </c>
      <c r="BN39" s="95">
        <f>ARM!G173</f>
        <v>1.2163037785412077E-2</v>
      </c>
      <c r="BO39" s="95">
        <f t="shared" si="45"/>
        <v>1.2163037785412078E-8</v>
      </c>
      <c r="BP39" s="95">
        <f t="shared" si="46"/>
        <v>3.3948389907727929E-7</v>
      </c>
      <c r="BQ39" s="96">
        <f t="shared" si="47"/>
        <v>33.948389907727929</v>
      </c>
      <c r="BR39" s="95">
        <f>ARM!G172</f>
        <v>8.5537128820859475E-3</v>
      </c>
      <c r="BS39" s="95">
        <f t="shared" si="48"/>
        <v>8.5537128820859475E-9</v>
      </c>
      <c r="BT39" s="95">
        <f t="shared" si="49"/>
        <v>2.3874363066444331E-7</v>
      </c>
      <c r="BU39" s="96">
        <f t="shared" si="50"/>
        <v>23.874363066444332</v>
      </c>
      <c r="BV39" s="89">
        <f>ARM!G129</f>
        <v>2.1719737971390235E-2</v>
      </c>
      <c r="BW39" s="89">
        <f t="shared" si="51"/>
        <v>2.1719737971390236E-8</v>
      </c>
      <c r="BX39" s="94">
        <f t="shared" si="52"/>
        <v>6.0622201982369185E-7</v>
      </c>
      <c r="BY39" s="93">
        <f t="shared" si="53"/>
        <v>60.622201982369184</v>
      </c>
      <c r="BZ39" s="97">
        <f>VSM!D32</f>
        <v>125.506</v>
      </c>
      <c r="CA39" s="97">
        <f>VSM!E32</f>
        <v>12.132999999999999</v>
      </c>
      <c r="CB39" s="98">
        <f t="shared" si="54"/>
        <v>9.66726690357433E-2</v>
      </c>
      <c r="CC39" s="97">
        <f>VSM!F32</f>
        <v>8.4700000000000006</v>
      </c>
      <c r="CD39" s="97">
        <f>ABS(VSM!G32)</f>
        <v>25.74</v>
      </c>
      <c r="CE39" s="99">
        <f t="shared" si="55"/>
        <v>3.0389610389610384</v>
      </c>
      <c r="CF39" s="97">
        <f>VSM!H32</f>
        <v>112.96</v>
      </c>
      <c r="CG39" s="97">
        <f>VSM!K32</f>
        <v>4.8</v>
      </c>
      <c r="CH39" s="97">
        <f>VSM!D134</f>
        <v>283.5</v>
      </c>
      <c r="CI39" s="97">
        <f>VSM!E134</f>
        <v>41.601999999999997</v>
      </c>
      <c r="CJ39" s="98">
        <f t="shared" si="56"/>
        <v>0.14674426807760141</v>
      </c>
      <c r="CK39" s="97">
        <f>VSM!F134</f>
        <v>9.68</v>
      </c>
      <c r="CL39" s="97">
        <f>ABS(VSM!G134)</f>
        <v>22.35</v>
      </c>
      <c r="CM39" s="99">
        <f t="shared" si="57"/>
        <v>2.3088842975206614</v>
      </c>
      <c r="CN39" s="97">
        <f>VSM!H134</f>
        <v>255.15</v>
      </c>
      <c r="CO39" s="97" t="str">
        <f>VSM!K134</f>
        <v xml:space="preserve">    3,7</v>
      </c>
      <c r="CP39" s="97">
        <f>VSM!D236</f>
        <v>235.04900000000001</v>
      </c>
      <c r="CQ39" s="97">
        <f>VSM!E236</f>
        <v>11.691000000000001</v>
      </c>
      <c r="CR39" s="98">
        <f t="shared" si="58"/>
        <v>4.9738565150245273E-2</v>
      </c>
      <c r="CS39" s="97">
        <f>VSM!F236</f>
        <v>5.83</v>
      </c>
      <c r="CT39" s="97">
        <f>ABS(VSM!G236)</f>
        <v>20.55</v>
      </c>
      <c r="CU39" s="99">
        <f t="shared" si="59"/>
        <v>3.5248713550600344</v>
      </c>
      <c r="CV39" s="97">
        <f>VSM!H236</f>
        <v>211.54</v>
      </c>
      <c r="CW39" s="97" t="str">
        <f>VSM!K236</f>
        <v xml:space="preserve">    6,7</v>
      </c>
      <c r="CX39" s="97">
        <f>VSM!D542</f>
        <v>333.678</v>
      </c>
      <c r="CY39" s="97">
        <f>VSM!E542</f>
        <v>29.759</v>
      </c>
      <c r="CZ39" s="98">
        <f t="shared" si="60"/>
        <v>8.9184782934445789E-2</v>
      </c>
      <c r="DA39" s="97">
        <f>VSM!F542</f>
        <v>8.39</v>
      </c>
      <c r="DB39" s="97">
        <f>ABS(VSM!G542)</f>
        <v>26.11</v>
      </c>
      <c r="DC39" s="99">
        <f t="shared" si="61"/>
        <v>3.1120381406436231</v>
      </c>
      <c r="DD39" s="97">
        <f>VSM!H542</f>
        <v>300.31</v>
      </c>
      <c r="DE39" s="97">
        <f>VSM!K542</f>
        <v>4.8</v>
      </c>
      <c r="DF39" s="30"/>
      <c r="DG39" s="30"/>
      <c r="DH39" s="30"/>
      <c r="DI39" s="30"/>
      <c r="DJ39" s="30"/>
      <c r="DK39" s="30"/>
      <c r="DL39" s="30"/>
      <c r="DM39" s="30"/>
    </row>
    <row r="40" spans="1:117" ht="16.5" customHeight="1">
      <c r="A40" s="81">
        <v>32</v>
      </c>
      <c r="B40" s="82" t="str">
        <f>Lokalizacje!D34</f>
        <v>52° 16.173'N</v>
      </c>
      <c r="C40" s="82" t="str">
        <f>Lokalizacje!C34</f>
        <v>21° 03.090'E</v>
      </c>
      <c r="D40" s="83">
        <f>Lokalizacje!B34</f>
        <v>45176</v>
      </c>
      <c r="E40" s="84">
        <f>'Analiza sitowa'!B33</f>
        <v>796.24</v>
      </c>
      <c r="F40" s="84">
        <f>'Analiza sitowa'!C33</f>
        <v>10.85</v>
      </c>
      <c r="G40" s="84">
        <f>'Analiza sitowa'!D33</f>
        <v>32.78</v>
      </c>
      <c r="H40" s="84">
        <f>'Analiza sitowa'!E33</f>
        <v>251.47</v>
      </c>
      <c r="I40" s="84">
        <f>'Analiza sitowa'!F33</f>
        <v>368.19</v>
      </c>
      <c r="J40" s="84">
        <f>'Analiza sitowa'!G33</f>
        <v>131.13999999999999</v>
      </c>
      <c r="K40" s="85">
        <f t="shared" si="0"/>
        <v>794.43</v>
      </c>
      <c r="L40" s="85">
        <f t="shared" si="1"/>
        <v>1.8100000000000591</v>
      </c>
      <c r="M40" s="86">
        <f t="shared" si="2"/>
        <v>100</v>
      </c>
      <c r="N40" s="86">
        <f t="shared" si="3"/>
        <v>1.3626544760373756</v>
      </c>
      <c r="O40" s="86">
        <f t="shared" si="4"/>
        <v>4.1168491911986331</v>
      </c>
      <c r="P40" s="86">
        <f t="shared" si="5"/>
        <v>31.582186275494827</v>
      </c>
      <c r="Q40" s="86">
        <f t="shared" si="6"/>
        <v>46.241083090525471</v>
      </c>
      <c r="R40" s="86">
        <f t="shared" si="7"/>
        <v>16.469908570280314</v>
      </c>
      <c r="S40" s="87">
        <f>'Masa Warszawa'!D34</f>
        <v>8.3999999999999986</v>
      </c>
      <c r="T40" s="87">
        <f>'Masa Warszawa'!G34</f>
        <v>5.22</v>
      </c>
      <c r="U40" s="87">
        <f>'Masa Warszawa'!J34</f>
        <v>7.91</v>
      </c>
      <c r="V40" s="87">
        <f>'Masa Warszawa'!M34</f>
        <v>9.5599999999999987</v>
      </c>
      <c r="W40" s="87">
        <f>'Masa Warszawa'!P34</f>
        <v>9.370000000000001</v>
      </c>
      <c r="X40" s="87">
        <f>'Masa Warszawa'!S34</f>
        <v>7.6099999999999994</v>
      </c>
      <c r="Y40" s="88">
        <f t="shared" ca="1" si="8"/>
        <v>1.4934E-3</v>
      </c>
      <c r="Z40" s="88">
        <f t="shared" ca="1" si="9"/>
        <v>9.2918333333333336E-4</v>
      </c>
      <c r="AA40" s="88">
        <f t="shared" ca="1" si="10"/>
        <v>9.3863333333333318E-4</v>
      </c>
      <c r="AB40" s="88">
        <f t="shared" ca="1" si="11"/>
        <v>1.1717000000000001E-3</v>
      </c>
      <c r="AC40" s="88">
        <f t="shared" ca="1" si="12"/>
        <v>1.4106666666666666E-3</v>
      </c>
      <c r="AD40" s="88">
        <f t="shared" ca="1" si="13"/>
        <v>2.1475999999999999E-3</v>
      </c>
      <c r="AE40" s="89">
        <f t="shared" ca="1" si="14"/>
        <v>1.4934E-5</v>
      </c>
      <c r="AF40" s="89">
        <f t="shared" ca="1" si="15"/>
        <v>9.2918333333333331E-6</v>
      </c>
      <c r="AG40" s="89">
        <f t="shared" ca="1" si="16"/>
        <v>9.386333333333332E-6</v>
      </c>
      <c r="AH40" s="89">
        <f t="shared" ca="1" si="17"/>
        <v>1.1717000000000001E-5</v>
      </c>
      <c r="AI40" s="89">
        <f t="shared" ca="1" si="18"/>
        <v>1.4106666666666667E-5</v>
      </c>
      <c r="AJ40" s="89">
        <f t="shared" ca="1" si="19"/>
        <v>2.1475999999999999E-5</v>
      </c>
      <c r="AK40" s="90">
        <f t="shared" ca="1" si="20"/>
        <v>177.78571428571431</v>
      </c>
      <c r="AL40" s="90">
        <f t="shared" ca="1" si="21"/>
        <v>178.00446998722862</v>
      </c>
      <c r="AM40" s="90">
        <f t="shared" ca="1" si="22"/>
        <v>118.66413822166032</v>
      </c>
      <c r="AN40" s="90">
        <f t="shared" ca="1" si="23"/>
        <v>122.56276150627619</v>
      </c>
      <c r="AO40" s="90">
        <f t="shared" ca="1" si="24"/>
        <v>150.55140519388115</v>
      </c>
      <c r="AP40" s="90">
        <f t="shared" ca="1" si="25"/>
        <v>282.20762155059134</v>
      </c>
      <c r="AQ40" s="90">
        <f t="shared" ca="1" si="26"/>
        <v>1029.7761107453518</v>
      </c>
      <c r="AR40" s="91">
        <f t="shared" ca="1" si="27"/>
        <v>17.264501713584423</v>
      </c>
      <c r="AS40" s="91">
        <f t="shared" ca="1" si="28"/>
        <v>17.285744748767669</v>
      </c>
      <c r="AT40" s="91">
        <f t="shared" ca="1" si="29"/>
        <v>11.523294916578637</v>
      </c>
      <c r="AU40" s="91">
        <f t="shared" ca="1" si="30"/>
        <v>11.90188432489129</v>
      </c>
      <c r="AV40" s="91">
        <f t="shared" ca="1" si="31"/>
        <v>14.619819164858278</v>
      </c>
      <c r="AW40" s="91">
        <f t="shared" ca="1" si="32"/>
        <v>27.404755131319707</v>
      </c>
      <c r="AX40" s="89">
        <f ca="1">'F3 Warszawa'!AK33</f>
        <v>1.4400000000000001E-3</v>
      </c>
      <c r="AY40" s="89">
        <f t="shared" ca="1" si="33"/>
        <v>1.4400000000000001E-5</v>
      </c>
      <c r="AZ40" s="90">
        <f t="shared" ca="1" si="34"/>
        <v>171.42857142857147</v>
      </c>
      <c r="BA40" s="90">
        <f t="shared" ca="1" si="35"/>
        <v>3.5757332261952448</v>
      </c>
      <c r="BB40" s="89">
        <f>ARM!G36</f>
        <v>9.0231923129717242E-3</v>
      </c>
      <c r="BC40" s="89">
        <f t="shared" si="36"/>
        <v>9.0231923129717248E-9</v>
      </c>
      <c r="BD40" s="92">
        <f t="shared" si="37"/>
        <v>2.5184732322427749E-7</v>
      </c>
      <c r="BE40" s="93">
        <f t="shared" si="38"/>
        <v>25.184732322427749</v>
      </c>
      <c r="BF40" s="1" t="s">
        <v>18</v>
      </c>
      <c r="BG40" s="89" t="e">
        <f t="shared" si="39"/>
        <v>#VALUE!</v>
      </c>
      <c r="BH40" s="94" t="e">
        <f t="shared" si="40"/>
        <v>#VALUE!</v>
      </c>
      <c r="BI40" s="93" t="e">
        <f t="shared" si="41"/>
        <v>#VALUE!</v>
      </c>
      <c r="BJ40" s="1" t="s">
        <v>18</v>
      </c>
      <c r="BK40" s="89" t="e">
        <f t="shared" si="42"/>
        <v>#VALUE!</v>
      </c>
      <c r="BL40" s="94" t="e">
        <f t="shared" si="43"/>
        <v>#VALUE!</v>
      </c>
      <c r="BM40" s="93" t="e">
        <f t="shared" si="44"/>
        <v>#VALUE!</v>
      </c>
      <c r="BN40" s="1"/>
      <c r="BO40" s="95">
        <f t="shared" si="45"/>
        <v>0</v>
      </c>
      <c r="BP40" s="95">
        <f t="shared" si="46"/>
        <v>0</v>
      </c>
      <c r="BQ40" s="96">
        <f t="shared" si="47"/>
        <v>0</v>
      </c>
      <c r="BR40" s="1"/>
      <c r="BS40" s="95">
        <f t="shared" si="48"/>
        <v>0</v>
      </c>
      <c r="BT40" s="95">
        <f t="shared" si="49"/>
        <v>0</v>
      </c>
      <c r="BU40" s="96">
        <f t="shared" si="50"/>
        <v>0</v>
      </c>
      <c r="BV40" s="1" t="s">
        <v>18</v>
      </c>
      <c r="BW40" s="89" t="e">
        <f t="shared" si="51"/>
        <v>#VALUE!</v>
      </c>
      <c r="BX40" s="94" t="e">
        <f t="shared" si="52"/>
        <v>#VALUE!</v>
      </c>
      <c r="BY40" s="93" t="e">
        <f t="shared" si="53"/>
        <v>#VALUE!</v>
      </c>
      <c r="BZ40" s="97">
        <f>VSM!D33</f>
        <v>127.971</v>
      </c>
      <c r="CA40" s="97">
        <f>VSM!E33</f>
        <v>13.483000000000001</v>
      </c>
      <c r="CB40" s="98">
        <f t="shared" si="54"/>
        <v>0.10535980808151847</v>
      </c>
      <c r="CC40" s="97">
        <f>VSM!F33</f>
        <v>9.4</v>
      </c>
      <c r="CD40" s="97">
        <f>ABS(VSM!G33)</f>
        <v>29.62</v>
      </c>
      <c r="CE40" s="99">
        <f t="shared" si="55"/>
        <v>3.1510638297872342</v>
      </c>
      <c r="CF40" s="97">
        <f>VSM!H33</f>
        <v>115.17</v>
      </c>
      <c r="CG40" s="97">
        <f>VSM!K33</f>
        <v>4.5999999999999996</v>
      </c>
      <c r="CH40" s="97" t="str">
        <f>VSM!D135</f>
        <v>NaN</v>
      </c>
      <c r="CI40" s="97" t="str">
        <f>VSM!E135</f>
        <v>NaN</v>
      </c>
      <c r="CJ40" s="98" t="e">
        <f t="shared" si="56"/>
        <v>#VALUE!</v>
      </c>
      <c r="CK40" s="97" t="str">
        <f>VSM!F135</f>
        <v>NaN</v>
      </c>
      <c r="CL40" s="97" t="e">
        <f>ABS(VSM!G135)</f>
        <v>#VALUE!</v>
      </c>
      <c r="CM40" s="99" t="e">
        <f t="shared" si="57"/>
        <v>#VALUE!</v>
      </c>
      <c r="CN40" s="97" t="str">
        <f>VSM!H135</f>
        <v>NaN</v>
      </c>
      <c r="CO40" s="97" t="str">
        <f>VSM!K135</f>
        <v>NaN</v>
      </c>
      <c r="CP40" s="97" t="str">
        <f>VSM!D237</f>
        <v>NaN</v>
      </c>
      <c r="CQ40" s="97" t="str">
        <f>VSM!E237</f>
        <v>NaN</v>
      </c>
      <c r="CR40" s="98" t="e">
        <f t="shared" si="58"/>
        <v>#VALUE!</v>
      </c>
      <c r="CS40" s="97" t="str">
        <f>VSM!F237</f>
        <v>NaN</v>
      </c>
      <c r="CT40" s="97" t="e">
        <f>ABS(VSM!G237)</f>
        <v>#VALUE!</v>
      </c>
      <c r="CU40" s="99" t="e">
        <f t="shared" si="59"/>
        <v>#VALUE!</v>
      </c>
      <c r="CV40" s="97" t="str">
        <f>VSM!H237</f>
        <v>NaN</v>
      </c>
      <c r="CW40" s="97" t="str">
        <f>VSM!K237</f>
        <v>NaN</v>
      </c>
      <c r="CX40" s="97" t="str">
        <f>VSM!D543</f>
        <v>NaN</v>
      </c>
      <c r="CY40" s="97" t="str">
        <f>VSM!E543</f>
        <v>NaN</v>
      </c>
      <c r="CZ40" s="98" t="e">
        <f t="shared" si="60"/>
        <v>#VALUE!</v>
      </c>
      <c r="DA40" s="97" t="str">
        <f>VSM!F543</f>
        <v>NaN</v>
      </c>
      <c r="DB40" s="97" t="e">
        <f>ABS(VSM!G543)</f>
        <v>#VALUE!</v>
      </c>
      <c r="DC40" s="99" t="e">
        <f t="shared" si="61"/>
        <v>#VALUE!</v>
      </c>
      <c r="DD40" s="97" t="str">
        <f>VSM!H543</f>
        <v>NaN</v>
      </c>
      <c r="DE40" s="97" t="str">
        <f>VSM!K543</f>
        <v>NaN</v>
      </c>
      <c r="DF40" s="30"/>
      <c r="DG40" s="30"/>
      <c r="DH40" s="30"/>
      <c r="DI40" s="30"/>
      <c r="DJ40" s="30"/>
      <c r="DK40" s="30"/>
      <c r="DL40" s="30"/>
      <c r="DM40" s="30"/>
    </row>
    <row r="41" spans="1:117" ht="16.5" customHeight="1">
      <c r="A41" s="81">
        <v>33</v>
      </c>
      <c r="B41" s="82" t="str">
        <f>Lokalizacje!D35</f>
        <v>52° 15.984'N</v>
      </c>
      <c r="C41" s="82" t="str">
        <f>Lokalizacje!C35</f>
        <v>21° 02.266'E</v>
      </c>
      <c r="D41" s="83">
        <f>Lokalizacje!B35</f>
        <v>45176</v>
      </c>
      <c r="E41" s="84">
        <f>'Analiza sitowa'!B34</f>
        <v>838.78</v>
      </c>
      <c r="F41" s="84">
        <f>'Analiza sitowa'!C34</f>
        <v>21.83</v>
      </c>
      <c r="G41" s="84">
        <f>'Analiza sitowa'!D34</f>
        <v>47.32</v>
      </c>
      <c r="H41" s="84">
        <f>'Analiza sitowa'!E34</f>
        <v>136.22</v>
      </c>
      <c r="I41" s="84">
        <f>'Analiza sitowa'!F34</f>
        <v>387.74</v>
      </c>
      <c r="J41" s="84">
        <f>'Analiza sitowa'!G34</f>
        <v>243.85</v>
      </c>
      <c r="K41" s="85">
        <f t="shared" ref="K41:K72" si="62">SUM(F41:J41)</f>
        <v>836.96</v>
      </c>
      <c r="L41" s="85">
        <f t="shared" ref="L41:L72" si="63">E41-K41</f>
        <v>1.8199999999999363</v>
      </c>
      <c r="M41" s="86">
        <f t="shared" ref="M41:M72" si="64">E41/$E41*100</f>
        <v>100</v>
      </c>
      <c r="N41" s="86">
        <f t="shared" ref="N41:N72" si="65">F41/$E41*100</f>
        <v>2.602589475190157</v>
      </c>
      <c r="O41" s="86">
        <f t="shared" ref="O41:O72" si="66">G41/$E41*100</f>
        <v>5.6415269796609362</v>
      </c>
      <c r="P41" s="86">
        <f t="shared" ref="P41:P72" si="67">H41/$E41*100</f>
        <v>16.240253701805003</v>
      </c>
      <c r="Q41" s="86">
        <f t="shared" ref="Q41:Q72" si="68">I41/$E41*100</f>
        <v>46.226662533679871</v>
      </c>
      <c r="R41" s="86">
        <f t="shared" ref="R41:R72" si="69">J41/$E41*100</f>
        <v>29.071985502754</v>
      </c>
      <c r="S41" s="87">
        <f>'Masa Warszawa'!D35</f>
        <v>9.25</v>
      </c>
      <c r="T41" s="87">
        <f>'Masa Warszawa'!G35</f>
        <v>7.09</v>
      </c>
      <c r="U41" s="87">
        <f>'Masa Warszawa'!J35</f>
        <v>8.870000000000001</v>
      </c>
      <c r="V41" s="87">
        <f>'Masa Warszawa'!M35</f>
        <v>9.7399999999999984</v>
      </c>
      <c r="W41" s="87">
        <f>'Masa Warszawa'!P35</f>
        <v>9.16</v>
      </c>
      <c r="X41" s="87">
        <f>'Masa Warszawa'!S35</f>
        <v>7.03</v>
      </c>
      <c r="Y41" s="88">
        <f t="shared" ref="Y41:Y72" ca="1" si="70">INDIRECT("'F1 Warszawa'!AK"&amp;2+ROW(B33)*6-6)</f>
        <v>3.2515999999999999E-3</v>
      </c>
      <c r="Z41" s="88">
        <f t="shared" ref="Z41:Z72" ca="1" si="71">INDIRECT("'F1 Warszawa'!AK"&amp;3+ROW(C33)*6-6)</f>
        <v>2.2747666666666669E-3</v>
      </c>
      <c r="AA41" s="88">
        <f t="shared" ref="AA41:AA72" ca="1" si="72">INDIRECT("'F1 Warszawa'!AK"&amp;4+ROW(D33)*6-6)</f>
        <v>1.6226000000000001E-3</v>
      </c>
      <c r="AB41" s="88">
        <f t="shared" ref="AB41:AB72" ca="1" si="73">INDIRECT("'F1 Warszawa'!AK"&amp;5+ROW(E33)*6-6)</f>
        <v>1.0899333333333333E-3</v>
      </c>
      <c r="AC41" s="88">
        <f t="shared" ref="AC41:AC72" ca="1" si="74">INDIRECT("'F1 Warszawa'!AK"&amp;6+ROW(F33)*6-6)</f>
        <v>1.5913666666666666E-3</v>
      </c>
      <c r="AD41" s="88">
        <f t="shared" ref="AD41:AD72" ca="1" si="75">INDIRECT("'F1 Warszawa'!AK"&amp;7+ROW(G33)*6-6)</f>
        <v>4.7235999999999997E-3</v>
      </c>
      <c r="AE41" s="89">
        <f t="shared" ref="AE41:AE72" ca="1" si="76">Y41/100</f>
        <v>3.2515999999999998E-5</v>
      </c>
      <c r="AF41" s="89">
        <f t="shared" ref="AF41:AF72" ca="1" si="77">Z41/100</f>
        <v>2.2747666666666669E-5</v>
      </c>
      <c r="AG41" s="89">
        <f t="shared" ref="AG41:AG72" ca="1" si="78">AA41/100</f>
        <v>1.6226E-5</v>
      </c>
      <c r="AH41" s="89">
        <f t="shared" ref="AH41:AH72" ca="1" si="79">AB41/100</f>
        <v>1.0899333333333333E-5</v>
      </c>
      <c r="AI41" s="89">
        <f t="shared" ref="AI41:AI72" ca="1" si="80">AC41/100</f>
        <v>1.5913666666666666E-5</v>
      </c>
      <c r="AJ41" s="89">
        <f t="shared" ref="AJ41:AJ72" ca="1" si="81">AD41/100</f>
        <v>4.7236E-5</v>
      </c>
      <c r="AK41" s="90">
        <f t="shared" ref="AK41:AK72" ca="1" si="82">AE41/S41*100000000</f>
        <v>351.52432432432431</v>
      </c>
      <c r="AL41" s="90">
        <f t="shared" ref="AL41:AL72" ca="1" si="83">AF41/T41*100000000</f>
        <v>320.84156088387402</v>
      </c>
      <c r="AM41" s="90">
        <f t="shared" ref="AM41:AM72" ca="1" si="84">AG41/U41*100000000</f>
        <v>182.93122886133031</v>
      </c>
      <c r="AN41" s="90">
        <f t="shared" ref="AN41:AN72" ca="1" si="85">AH41/V41*100000000</f>
        <v>111.90280629705681</v>
      </c>
      <c r="AO41" s="90">
        <f t="shared" ref="AO41:AO72" ca="1" si="86">AI41/W41*100000000</f>
        <v>173.72998544395924</v>
      </c>
      <c r="AP41" s="90">
        <f t="shared" ref="AP41:AP72" ca="1" si="87">AJ41/X41*100000000</f>
        <v>671.92034139402563</v>
      </c>
      <c r="AQ41" s="90">
        <f t="shared" ref="AQ41:AQ72" ca="1" si="88">SUM(AK41:AP41)</f>
        <v>1812.8502472045702</v>
      </c>
      <c r="AR41" s="91">
        <f t="shared" ref="AR41:AR72" ca="1" si="89">AK41/$AQ41*100</f>
        <v>19.390698424559758</v>
      </c>
      <c r="AS41" s="91">
        <f t="shared" ref="AS41:AS72" ca="1" si="90">AL41/$AQ41*100</f>
        <v>17.698183365041558</v>
      </c>
      <c r="AT41" s="91">
        <f t="shared" ref="AT41:AT72" ca="1" si="91">AM41/$AQ41*100</f>
        <v>10.090807508420054</v>
      </c>
      <c r="AU41" s="91">
        <f t="shared" ref="AU41:AU72" ca="1" si="92">AN41/$AQ41*100</f>
        <v>6.1727551114391188</v>
      </c>
      <c r="AV41" s="91">
        <f t="shared" ref="AV41:AV72" ca="1" si="93">AO41/$AQ41*100</f>
        <v>9.5832507793653825</v>
      </c>
      <c r="AW41" s="91">
        <f t="shared" ref="AW41:AW72" ca="1" si="94">AP41/$AQ41*100</f>
        <v>37.064304811174132</v>
      </c>
      <c r="AX41" s="89">
        <f ca="1">'F3 Warszawa'!AK34</f>
        <v>3.14E-3</v>
      </c>
      <c r="AY41" s="89">
        <f t="shared" ref="AY41:AY72" ca="1" si="95">AX41/100</f>
        <v>3.1399999999999998E-5</v>
      </c>
      <c r="AZ41" s="90">
        <f t="shared" ref="AZ41:AZ72" ca="1" si="96">AY41/S41*100000000</f>
        <v>339.45945945945942</v>
      </c>
      <c r="BA41" s="90">
        <f t="shared" ref="BA41:BA72" ca="1" si="97">(AK41-AZ41)/AK41*100</f>
        <v>3.4321564768114223</v>
      </c>
      <c r="BB41" s="89">
        <f>ARM!G37</f>
        <v>1.9066445989014098E-2</v>
      </c>
      <c r="BC41" s="89">
        <f t="shared" ref="BC41:BC72" si="98">BB41/1000000</f>
        <v>1.9066445989014099E-8</v>
      </c>
      <c r="BD41" s="92">
        <f t="shared" ref="BD41:BD72" si="99">BC41/$BC$5/$BC$4</f>
        <v>5.321656924933712E-7</v>
      </c>
      <c r="BE41" s="93">
        <f t="shared" ref="BE41:BE72" si="100">BD41*100000000</f>
        <v>53.21656924933712</v>
      </c>
      <c r="BF41" s="1" t="s">
        <v>18</v>
      </c>
      <c r="BG41" s="89" t="e">
        <f t="shared" ref="BG41:BG72" si="101">BF41/1000000</f>
        <v>#VALUE!</v>
      </c>
      <c r="BH41" s="94" t="e">
        <f t="shared" ref="BH41:BH72" si="102">BG41/$BC$5/$BC$4</f>
        <v>#VALUE!</v>
      </c>
      <c r="BI41" s="93" t="e">
        <f t="shared" ref="BI41:BI72" si="103">BH41*100000000</f>
        <v>#VALUE!</v>
      </c>
      <c r="BJ41" s="95">
        <f>ARM!G180</f>
        <v>8.1876469003242247E-3</v>
      </c>
      <c r="BK41" s="89">
        <f t="shared" ref="BK41:BK72" si="104">BJ41/1000000</f>
        <v>8.1876469003242252E-9</v>
      </c>
      <c r="BL41" s="94">
        <f t="shared" ref="BL41:BL72" si="105">BK41/$BC$5/$BC$4</f>
        <v>2.2852632237349391E-7</v>
      </c>
      <c r="BM41" s="93">
        <f t="shared" ref="BM41:BM72" si="106">BL41*100000000</f>
        <v>22.85263223734939</v>
      </c>
      <c r="BN41" s="95">
        <f>ARM!G178</f>
        <v>8.4054137085814284E-3</v>
      </c>
      <c r="BO41" s="95">
        <f t="shared" ref="BO41:BO72" si="107">BN41/1000000</f>
        <v>8.4054137085814291E-9</v>
      </c>
      <c r="BP41" s="95">
        <f t="shared" ref="BP41:BP72" si="108">BO41/$BC$5/$BC$4</f>
        <v>2.3460443595507276E-7</v>
      </c>
      <c r="BQ41" s="96">
        <f t="shared" ref="BQ41:BQ72" si="109">BP41*100000000</f>
        <v>23.460443595507275</v>
      </c>
      <c r="BR41" s="95">
        <f>ARM!G177</f>
        <v>1.0969589956874096E-2</v>
      </c>
      <c r="BS41" s="95">
        <f t="shared" ref="BS41:BS72" si="110">BR41/1000000</f>
        <v>1.0969589956874095E-8</v>
      </c>
      <c r="BT41" s="95">
        <f t="shared" ref="BT41:BT72" si="111">BS41/$BC$5/$BC$4</f>
        <v>3.061734441296414E-7</v>
      </c>
      <c r="BU41" s="96">
        <f t="shared" ref="BU41:BU72" si="112">BT41*100000000</f>
        <v>30.61734441296414</v>
      </c>
      <c r="BV41" s="89">
        <f>ARM!G110</f>
        <v>3.3931865180699773E-2</v>
      </c>
      <c r="BW41" s="89">
        <f t="shared" ref="BW41:BW72" si="113">BV41/1000000</f>
        <v>3.3931865180699771E-8</v>
      </c>
      <c r="BX41" s="94">
        <f t="shared" ref="BX41:BX72" si="114">BW41/$BC$5/$BC$4</f>
        <v>9.470760592657536E-7</v>
      </c>
      <c r="BY41" s="93">
        <f t="shared" ref="BY41:BY72" si="115">BX41*100000000</f>
        <v>94.707605926575354</v>
      </c>
      <c r="BZ41" s="97">
        <f>VSM!D34</f>
        <v>308.25700000000001</v>
      </c>
      <c r="CA41" s="97">
        <f>VSM!E34</f>
        <v>30.001000000000001</v>
      </c>
      <c r="CB41" s="98">
        <f t="shared" ref="CB41:CB72" si="116">CA41/BZ41</f>
        <v>9.7324634963682904E-2</v>
      </c>
      <c r="CC41" s="97">
        <f>VSM!F34</f>
        <v>9.59</v>
      </c>
      <c r="CD41" s="97">
        <f>ABS(VSM!G34)</f>
        <v>32.15</v>
      </c>
      <c r="CE41" s="99">
        <f t="shared" ref="CE41:CE72" si="117">CD41/CC41</f>
        <v>3.3524504692387902</v>
      </c>
      <c r="CF41" s="97">
        <f>VSM!H34</f>
        <v>277.43</v>
      </c>
      <c r="CG41" s="97">
        <f>VSM!K34</f>
        <v>5.6</v>
      </c>
      <c r="CH41" s="97">
        <f>VSM!D136</f>
        <v>78.043000000000006</v>
      </c>
      <c r="CI41" s="97">
        <f>VSM!E136</f>
        <v>9.0239999999999991</v>
      </c>
      <c r="CJ41" s="98">
        <f t="shared" ref="CJ41:CJ72" si="118">CI41/CH41</f>
        <v>0.11562856374050201</v>
      </c>
      <c r="CK41" s="97" t="str">
        <f>VSM!F136</f>
        <v xml:space="preserve">    8,05</v>
      </c>
      <c r="CL41" s="97">
        <f>ABS(VSM!G136)</f>
        <v>21.68</v>
      </c>
      <c r="CM41" s="99">
        <f t="shared" ref="CM41:CM72" si="119">CL41/CK41</f>
        <v>2.693167701863354</v>
      </c>
      <c r="CN41" s="97">
        <f>VSM!H136</f>
        <v>70.239999999999995</v>
      </c>
      <c r="CO41" s="97" t="str">
        <f>VSM!K136</f>
        <v xml:space="preserve">    5,2</v>
      </c>
      <c r="CP41" s="97" t="str">
        <f>VSM!D238</f>
        <v>NaN</v>
      </c>
      <c r="CQ41" s="97" t="str">
        <f>VSM!E238</f>
        <v>NaN</v>
      </c>
      <c r="CR41" s="98" t="e">
        <f t="shared" ref="CR41:CR72" si="120">CQ41/CP41</f>
        <v>#VALUE!</v>
      </c>
      <c r="CS41" s="97" t="str">
        <f>VSM!F238</f>
        <v>NaN</v>
      </c>
      <c r="CT41" s="97" t="e">
        <f>ABS(VSM!G238)</f>
        <v>#VALUE!</v>
      </c>
      <c r="CU41" s="99" t="e">
        <f t="shared" ref="CU41:CU72" si="121">CT41/CS41</f>
        <v>#VALUE!</v>
      </c>
      <c r="CV41" s="97" t="str">
        <f>VSM!H238</f>
        <v>NaN</v>
      </c>
      <c r="CW41" s="97" t="str">
        <f>VSM!K238</f>
        <v>NaN</v>
      </c>
      <c r="CX41" s="97">
        <f>VSM!D544</f>
        <v>383.75599999999997</v>
      </c>
      <c r="CY41" s="97">
        <f>VSM!E544</f>
        <v>34.03</v>
      </c>
      <c r="CZ41" s="98">
        <f t="shared" ref="CZ41:CZ72" si="122">CY41/CX41</f>
        <v>8.8676137962663784E-2</v>
      </c>
      <c r="DA41" s="97">
        <f>VSM!F544</f>
        <v>9.59</v>
      </c>
      <c r="DB41" s="97">
        <f>ABS(VSM!G544)</f>
        <v>34.43</v>
      </c>
      <c r="DC41" s="99">
        <f t="shared" ref="DC41:DC72" si="123">DB41/DA41</f>
        <v>3.5901981230448383</v>
      </c>
      <c r="DD41" s="97">
        <f>VSM!H544</f>
        <v>345.38</v>
      </c>
      <c r="DE41" s="97">
        <f>VSM!K544</f>
        <v>5.5</v>
      </c>
      <c r="DF41" s="30"/>
      <c r="DG41" s="30"/>
      <c r="DH41" s="30"/>
      <c r="DI41" s="30"/>
      <c r="DJ41" s="30"/>
      <c r="DK41" s="30"/>
      <c r="DL41" s="30"/>
      <c r="DM41" s="30"/>
    </row>
    <row r="42" spans="1:117" ht="16.5" customHeight="1">
      <c r="A42" s="81">
        <v>34</v>
      </c>
      <c r="B42" s="82" t="str">
        <f>Lokalizacje!D36</f>
        <v>52° 15.737'N</v>
      </c>
      <c r="C42" s="82" t="str">
        <f>Lokalizacje!C36</f>
        <v>21° 01.339'E</v>
      </c>
      <c r="D42" s="83">
        <f>Lokalizacje!B36</f>
        <v>45176</v>
      </c>
      <c r="E42" s="84">
        <f>'Analiza sitowa'!B35</f>
        <v>927.01</v>
      </c>
      <c r="F42" s="84">
        <f>'Analiza sitowa'!C35</f>
        <v>32.22</v>
      </c>
      <c r="G42" s="84">
        <f>'Analiza sitowa'!D35</f>
        <v>79.349999999999994</v>
      </c>
      <c r="H42" s="84">
        <f>'Analiza sitowa'!E35</f>
        <v>266.92</v>
      </c>
      <c r="I42" s="84">
        <f>'Analiza sitowa'!F35</f>
        <v>365.31</v>
      </c>
      <c r="J42" s="84">
        <f>'Analiza sitowa'!G35</f>
        <v>181.54</v>
      </c>
      <c r="K42" s="85">
        <f t="shared" si="62"/>
        <v>925.33999999999992</v>
      </c>
      <c r="L42" s="85">
        <f t="shared" si="63"/>
        <v>1.6700000000000728</v>
      </c>
      <c r="M42" s="86">
        <f t="shared" si="64"/>
        <v>100</v>
      </c>
      <c r="N42" s="86">
        <f t="shared" si="65"/>
        <v>3.4756906613736636</v>
      </c>
      <c r="O42" s="86">
        <f t="shared" si="66"/>
        <v>8.5597782116697765</v>
      </c>
      <c r="P42" s="86">
        <f t="shared" si="67"/>
        <v>28.793648396457428</v>
      </c>
      <c r="Q42" s="86">
        <f t="shared" si="68"/>
        <v>39.407341884122069</v>
      </c>
      <c r="R42" s="86">
        <f t="shared" si="69"/>
        <v>19.583391764921629</v>
      </c>
      <c r="S42" s="87">
        <f>'Masa Warszawa'!D36</f>
        <v>9.66</v>
      </c>
      <c r="T42" s="87">
        <f>'Masa Warszawa'!G36</f>
        <v>7.5799999999999992</v>
      </c>
      <c r="U42" s="87">
        <f>'Masa Warszawa'!J36</f>
        <v>9.2600000000000016</v>
      </c>
      <c r="V42" s="87">
        <f>'Masa Warszawa'!M36</f>
        <v>9.34</v>
      </c>
      <c r="W42" s="87">
        <f>'Masa Warszawa'!P36</f>
        <v>8.41</v>
      </c>
      <c r="X42" s="87">
        <f>'Masa Warszawa'!S36</f>
        <v>7.1499999999999995</v>
      </c>
      <c r="Y42" s="88">
        <f t="shared" ca="1" si="70"/>
        <v>1.9808666666666663E-3</v>
      </c>
      <c r="Z42" s="88">
        <f t="shared" ca="1" si="71"/>
        <v>1.3115333333333333E-3</v>
      </c>
      <c r="AA42" s="88">
        <f t="shared" ca="1" si="72"/>
        <v>7.9325666666666664E-4</v>
      </c>
      <c r="AB42" s="88">
        <f t="shared" ca="1" si="73"/>
        <v>7.5842333333333341E-4</v>
      </c>
      <c r="AC42" s="88">
        <f t="shared" ca="1" si="74"/>
        <v>1.0192999999999999E-3</v>
      </c>
      <c r="AD42" s="88">
        <f t="shared" ca="1" si="75"/>
        <v>3.7933333333333339E-3</v>
      </c>
      <c r="AE42" s="89">
        <f t="shared" ca="1" si="76"/>
        <v>1.9808666666666662E-5</v>
      </c>
      <c r="AF42" s="89">
        <f t="shared" ca="1" si="77"/>
        <v>1.3115333333333333E-5</v>
      </c>
      <c r="AG42" s="89">
        <f t="shared" ca="1" si="78"/>
        <v>7.9325666666666658E-6</v>
      </c>
      <c r="AH42" s="89">
        <f t="shared" ca="1" si="79"/>
        <v>7.5842333333333344E-6</v>
      </c>
      <c r="AI42" s="89">
        <f t="shared" ca="1" si="80"/>
        <v>1.0192999999999999E-5</v>
      </c>
      <c r="AJ42" s="89">
        <f t="shared" ca="1" si="81"/>
        <v>3.7933333333333338E-5</v>
      </c>
      <c r="AK42" s="90">
        <f t="shared" ca="1" si="82"/>
        <v>205.05866114561761</v>
      </c>
      <c r="AL42" s="90">
        <f t="shared" ca="1" si="83"/>
        <v>173.02550571679859</v>
      </c>
      <c r="AM42" s="90">
        <f t="shared" ca="1" si="84"/>
        <v>85.664866810655127</v>
      </c>
      <c r="AN42" s="90">
        <f t="shared" ca="1" si="85"/>
        <v>81.201641684511074</v>
      </c>
      <c r="AO42" s="90">
        <f t="shared" ca="1" si="86"/>
        <v>121.20095124851366</v>
      </c>
      <c r="AP42" s="90">
        <f t="shared" ca="1" si="87"/>
        <v>530.53613053613071</v>
      </c>
      <c r="AQ42" s="90">
        <f t="shared" ca="1" si="88"/>
        <v>1196.6877571422267</v>
      </c>
      <c r="AR42" s="91">
        <f t="shared" ca="1" si="89"/>
        <v>17.135519263212977</v>
      </c>
      <c r="AS42" s="91">
        <f t="shared" ca="1" si="90"/>
        <v>14.458701084232322</v>
      </c>
      <c r="AT42" s="91">
        <f t="shared" ca="1" si="91"/>
        <v>7.1584978035731535</v>
      </c>
      <c r="AU42" s="91">
        <f t="shared" ca="1" si="92"/>
        <v>6.7855329178286423</v>
      </c>
      <c r="AV42" s="91">
        <f t="shared" ca="1" si="93"/>
        <v>10.128034696197606</v>
      </c>
      <c r="AW42" s="91">
        <f t="shared" ca="1" si="94"/>
        <v>44.333714234955302</v>
      </c>
      <c r="AX42" s="89">
        <f ca="1">'F3 Warszawa'!AK35</f>
        <v>1.9E-3</v>
      </c>
      <c r="AY42" s="89">
        <f t="shared" ca="1" si="95"/>
        <v>1.9000000000000001E-5</v>
      </c>
      <c r="AZ42" s="90">
        <f t="shared" ca="1" si="96"/>
        <v>196.68737060041411</v>
      </c>
      <c r="BA42" s="90">
        <f t="shared" ca="1" si="97"/>
        <v>4.0823881802577544</v>
      </c>
      <c r="BB42" s="89">
        <f>ARM!G38</f>
        <v>1.0112645244726406E-2</v>
      </c>
      <c r="BC42" s="89">
        <f t="shared" si="98"/>
        <v>1.0112645244726405E-8</v>
      </c>
      <c r="BD42" s="92">
        <f t="shared" si="99"/>
        <v>2.8225516505280808E-7</v>
      </c>
      <c r="BE42" s="93">
        <f t="shared" si="100"/>
        <v>28.225516505280808</v>
      </c>
      <c r="BF42" s="1" t="s">
        <v>18</v>
      </c>
      <c r="BG42" s="89" t="e">
        <f t="shared" si="101"/>
        <v>#VALUE!</v>
      </c>
      <c r="BH42" s="94" t="e">
        <f t="shared" si="102"/>
        <v>#VALUE!</v>
      </c>
      <c r="BI42" s="93" t="e">
        <f t="shared" si="103"/>
        <v>#VALUE!</v>
      </c>
      <c r="BJ42" s="95">
        <f>ARM!G182</f>
        <v>7.3160470571775422E-3</v>
      </c>
      <c r="BK42" s="89">
        <f t="shared" si="104"/>
        <v>7.3160470571775422E-9</v>
      </c>
      <c r="BL42" s="94">
        <f t="shared" si="105"/>
        <v>2.0419900230699983E-7</v>
      </c>
      <c r="BM42" s="93">
        <f t="shared" si="106"/>
        <v>20.419900230699984</v>
      </c>
      <c r="BN42" s="1"/>
      <c r="BO42" s="95">
        <f t="shared" si="107"/>
        <v>0</v>
      </c>
      <c r="BP42" s="95">
        <f t="shared" si="108"/>
        <v>0</v>
      </c>
      <c r="BQ42" s="96">
        <f t="shared" si="109"/>
        <v>0</v>
      </c>
      <c r="BR42" s="95">
        <f>ARM!G181</f>
        <v>7.5265602773734496E-3</v>
      </c>
      <c r="BS42" s="95">
        <f t="shared" si="110"/>
        <v>7.5265602773734494E-9</v>
      </c>
      <c r="BT42" s="95">
        <f t="shared" si="111"/>
        <v>2.100746601862456E-7</v>
      </c>
      <c r="BU42" s="96">
        <f t="shared" si="112"/>
        <v>21.007466018624559</v>
      </c>
      <c r="BV42" s="89">
        <f>ARM!G120</f>
        <v>2.5521435753116117E-2</v>
      </c>
      <c r="BW42" s="89">
        <f t="shared" si="113"/>
        <v>2.5521435753116118E-8</v>
      </c>
      <c r="BX42" s="94">
        <f t="shared" si="114"/>
        <v>7.1233162902030762E-7</v>
      </c>
      <c r="BY42" s="93">
        <f t="shared" si="115"/>
        <v>71.233162902030756</v>
      </c>
      <c r="BZ42" s="97">
        <f>VSM!D35</f>
        <v>217.953</v>
      </c>
      <c r="CA42" s="97">
        <f>VSM!E35</f>
        <v>23.443000000000001</v>
      </c>
      <c r="CB42" s="98">
        <f t="shared" si="116"/>
        <v>0.10755988676457769</v>
      </c>
      <c r="CC42" s="97">
        <f>VSM!F35</f>
        <v>9.1999999999999993</v>
      </c>
      <c r="CD42" s="97">
        <f>ABS(VSM!G35)</f>
        <v>25.41</v>
      </c>
      <c r="CE42" s="99">
        <f t="shared" si="117"/>
        <v>2.7619565217391306</v>
      </c>
      <c r="CF42" s="97">
        <f>VSM!H35</f>
        <v>196.16</v>
      </c>
      <c r="CG42" s="97">
        <f>VSM!K35</f>
        <v>5.2</v>
      </c>
      <c r="CH42" s="97" t="str">
        <f>VSM!D137</f>
        <v>NaN</v>
      </c>
      <c r="CI42" s="97" t="str">
        <f>VSM!E137</f>
        <v>NaN</v>
      </c>
      <c r="CJ42" s="98" t="e">
        <f t="shared" si="118"/>
        <v>#VALUE!</v>
      </c>
      <c r="CK42" s="97" t="str">
        <f>VSM!F137</f>
        <v>NaN</v>
      </c>
      <c r="CL42" s="97" t="e">
        <f>ABS(VSM!G137)</f>
        <v>#VALUE!</v>
      </c>
      <c r="CM42" s="99" t="e">
        <f t="shared" si="119"/>
        <v>#VALUE!</v>
      </c>
      <c r="CN42" s="97" t="str">
        <f>VSM!H137</f>
        <v>NaN</v>
      </c>
      <c r="CO42" s="97" t="str">
        <f>VSM!K137</f>
        <v>NaN</v>
      </c>
      <c r="CP42" s="97">
        <f>VSM!D239</f>
        <v>81.194999999999993</v>
      </c>
      <c r="CQ42" s="97">
        <f>VSM!E239</f>
        <v>11.118</v>
      </c>
      <c r="CR42" s="98">
        <f t="shared" si="120"/>
        <v>0.13692961389248107</v>
      </c>
      <c r="CS42" s="97">
        <f>VSM!F239</f>
        <v>11.37</v>
      </c>
      <c r="CT42" s="97">
        <f>ABS(VSM!G239)</f>
        <v>27.42</v>
      </c>
      <c r="CU42" s="99">
        <f t="shared" si="121"/>
        <v>2.4116094986807393</v>
      </c>
      <c r="CV42" s="97">
        <f>VSM!H239</f>
        <v>73.069999999999993</v>
      </c>
      <c r="CW42" s="97" t="str">
        <f>VSM!K239</f>
        <v xml:space="preserve">    3,8</v>
      </c>
      <c r="CX42" s="97">
        <f>VSM!D545</f>
        <v>377.05500000000001</v>
      </c>
      <c r="CY42" s="97">
        <f>VSM!E545</f>
        <v>31.532</v>
      </c>
      <c r="CZ42" s="98">
        <f t="shared" si="122"/>
        <v>8.3627057060641025E-2</v>
      </c>
      <c r="DA42" s="97">
        <f>VSM!F545</f>
        <v>8.3800000000000008</v>
      </c>
      <c r="DB42" s="97">
        <f>ABS(VSM!G545)</f>
        <v>29.6</v>
      </c>
      <c r="DC42" s="99">
        <f t="shared" si="123"/>
        <v>3.532219570405728</v>
      </c>
      <c r="DD42" s="97">
        <f>VSM!H545</f>
        <v>339.35</v>
      </c>
      <c r="DE42" s="97">
        <f>VSM!K545</f>
        <v>5.9</v>
      </c>
      <c r="DF42" s="30"/>
      <c r="DG42" s="30"/>
      <c r="DH42" s="30"/>
      <c r="DI42" s="30"/>
      <c r="DJ42" s="30"/>
      <c r="DK42" s="30"/>
      <c r="DL42" s="30"/>
      <c r="DM42" s="30"/>
    </row>
    <row r="43" spans="1:117" ht="16.5" customHeight="1">
      <c r="A43" s="81">
        <v>35</v>
      </c>
      <c r="B43" s="82" t="str">
        <f>Lokalizacje!D37</f>
        <v>52° 15.205'N</v>
      </c>
      <c r="C43" s="82" t="str">
        <f>Lokalizacje!C37</f>
        <v>21° 01.341'E</v>
      </c>
      <c r="D43" s="83">
        <f>Lokalizacje!B37</f>
        <v>45176</v>
      </c>
      <c r="E43" s="84">
        <f>'Analiza sitowa'!B36</f>
        <v>1153.33</v>
      </c>
      <c r="F43" s="84">
        <f>'Analiza sitowa'!C36</f>
        <v>80.430000000000007</v>
      </c>
      <c r="G43" s="84">
        <f>'Analiza sitowa'!D36</f>
        <v>287.63</v>
      </c>
      <c r="H43" s="84">
        <f>'Analiza sitowa'!E36</f>
        <v>385.3</v>
      </c>
      <c r="I43" s="84">
        <f>'Analiza sitowa'!F36</f>
        <v>271.5</v>
      </c>
      <c r="J43" s="84">
        <f>'Analiza sitowa'!G36</f>
        <v>127.4</v>
      </c>
      <c r="K43" s="85">
        <f t="shared" si="62"/>
        <v>1152.2600000000002</v>
      </c>
      <c r="L43" s="85">
        <f t="shared" si="63"/>
        <v>1.069999999999709</v>
      </c>
      <c r="M43" s="86">
        <f t="shared" si="64"/>
        <v>100</v>
      </c>
      <c r="N43" s="86">
        <f t="shared" si="65"/>
        <v>6.9737195772242133</v>
      </c>
      <c r="O43" s="86">
        <f t="shared" si="66"/>
        <v>24.939089419333584</v>
      </c>
      <c r="P43" s="86">
        <f t="shared" si="67"/>
        <v>33.407611004656083</v>
      </c>
      <c r="Q43" s="86">
        <f t="shared" si="68"/>
        <v>23.540530463960881</v>
      </c>
      <c r="R43" s="86">
        <f t="shared" si="69"/>
        <v>11.046274700215898</v>
      </c>
      <c r="S43" s="87">
        <f>'Masa Warszawa'!D37</f>
        <v>10.16</v>
      </c>
      <c r="T43" s="87">
        <f>'Masa Warszawa'!G37</f>
        <v>9.5100000000000016</v>
      </c>
      <c r="U43" s="87">
        <f>'Masa Warszawa'!J37</f>
        <v>9.98</v>
      </c>
      <c r="V43" s="87">
        <f>'Masa Warszawa'!M37</f>
        <v>10.67</v>
      </c>
      <c r="W43" s="87">
        <f>'Masa Warszawa'!P37</f>
        <v>9.3000000000000007</v>
      </c>
      <c r="X43" s="87">
        <f>'Masa Warszawa'!S37</f>
        <v>7.91</v>
      </c>
      <c r="Y43" s="88">
        <f t="shared" ca="1" si="70"/>
        <v>8.6386666666666667E-4</v>
      </c>
      <c r="Z43" s="88">
        <f t="shared" ca="1" si="71"/>
        <v>6.5127333333333344E-4</v>
      </c>
      <c r="AA43" s="88">
        <f t="shared" ca="1" si="72"/>
        <v>3.7230666666666668E-4</v>
      </c>
      <c r="AB43" s="88">
        <f t="shared" ca="1" si="73"/>
        <v>5.0379999999999999E-4</v>
      </c>
      <c r="AC43" s="88">
        <f t="shared" ca="1" si="74"/>
        <v>6.8453333333333335E-4</v>
      </c>
      <c r="AD43" s="88">
        <f t="shared" ca="1" si="75"/>
        <v>1.7859333333333333E-3</v>
      </c>
      <c r="AE43" s="89">
        <f t="shared" ca="1" si="76"/>
        <v>8.6386666666666674E-6</v>
      </c>
      <c r="AF43" s="89">
        <f t="shared" ca="1" si="77"/>
        <v>6.5127333333333346E-6</v>
      </c>
      <c r="AG43" s="89">
        <f t="shared" ca="1" si="78"/>
        <v>3.7230666666666666E-6</v>
      </c>
      <c r="AH43" s="89">
        <f t="shared" ca="1" si="79"/>
        <v>5.0379999999999999E-6</v>
      </c>
      <c r="AI43" s="89">
        <f t="shared" ca="1" si="80"/>
        <v>6.8453333333333337E-6</v>
      </c>
      <c r="AJ43" s="89">
        <f t="shared" ca="1" si="81"/>
        <v>1.7859333333333334E-5</v>
      </c>
      <c r="AK43" s="90">
        <f t="shared" ca="1" si="82"/>
        <v>85.026246719160113</v>
      </c>
      <c r="AL43" s="90">
        <f t="shared" ca="1" si="83"/>
        <v>68.483000350508235</v>
      </c>
      <c r="AM43" s="90">
        <f t="shared" ca="1" si="84"/>
        <v>37.305277221108881</v>
      </c>
      <c r="AN43" s="90">
        <f t="shared" ca="1" si="85"/>
        <v>47.21649484536082</v>
      </c>
      <c r="AO43" s="90">
        <f t="shared" ca="1" si="86"/>
        <v>73.605734767025098</v>
      </c>
      <c r="AP43" s="90">
        <f t="shared" ca="1" si="87"/>
        <v>225.78171091445427</v>
      </c>
      <c r="AQ43" s="90">
        <f t="shared" ca="1" si="88"/>
        <v>537.41846481761741</v>
      </c>
      <c r="AR43" s="91">
        <f t="shared" ca="1" si="89"/>
        <v>15.821236575489698</v>
      </c>
      <c r="AS43" s="91">
        <f t="shared" ca="1" si="90"/>
        <v>12.742956342921557</v>
      </c>
      <c r="AT43" s="91">
        <f t="shared" ca="1" si="91"/>
        <v>6.9415696823459712</v>
      </c>
      <c r="AU43" s="91">
        <f t="shared" ca="1" si="92"/>
        <v>8.785796904351729</v>
      </c>
      <c r="AV43" s="91">
        <f t="shared" ca="1" si="93"/>
        <v>13.696167806962963</v>
      </c>
      <c r="AW43" s="91">
        <f t="shared" ca="1" si="94"/>
        <v>42.012272687928082</v>
      </c>
      <c r="AX43" s="89">
        <f ca="1">'F3 Warszawa'!AK36</f>
        <v>8.2268999999999994E-4</v>
      </c>
      <c r="AY43" s="89">
        <f t="shared" ca="1" si="95"/>
        <v>8.2268999999999991E-6</v>
      </c>
      <c r="AZ43" s="90">
        <f t="shared" ca="1" si="96"/>
        <v>80.973425196850386</v>
      </c>
      <c r="BA43" s="90">
        <f t="shared" ca="1" si="97"/>
        <v>4.7665534804754008</v>
      </c>
      <c r="BB43" s="89">
        <f>ARM!G39</f>
        <v>5.1170067456674205E-3</v>
      </c>
      <c r="BC43" s="89">
        <f t="shared" si="98"/>
        <v>5.1170067456674208E-9</v>
      </c>
      <c r="BD43" s="92">
        <f t="shared" si="99"/>
        <v>1.4282134383462845E-7</v>
      </c>
      <c r="BE43" s="93">
        <f t="shared" si="100"/>
        <v>14.282134383462845</v>
      </c>
      <c r="BF43" s="1" t="s">
        <v>18</v>
      </c>
      <c r="BG43" s="89" t="e">
        <f t="shared" si="101"/>
        <v>#VALUE!</v>
      </c>
      <c r="BH43" s="94" t="e">
        <f t="shared" si="102"/>
        <v>#VALUE!</v>
      </c>
      <c r="BI43" s="93" t="e">
        <f t="shared" si="103"/>
        <v>#VALUE!</v>
      </c>
      <c r="BJ43" s="1" t="s">
        <v>18</v>
      </c>
      <c r="BK43" s="89" t="e">
        <f t="shared" si="104"/>
        <v>#VALUE!</v>
      </c>
      <c r="BL43" s="94" t="e">
        <f t="shared" si="105"/>
        <v>#VALUE!</v>
      </c>
      <c r="BM43" s="93" t="e">
        <f t="shared" si="106"/>
        <v>#VALUE!</v>
      </c>
      <c r="BN43" s="1"/>
      <c r="BO43" s="95">
        <f t="shared" si="107"/>
        <v>0</v>
      </c>
      <c r="BP43" s="95">
        <f t="shared" si="108"/>
        <v>0</v>
      </c>
      <c r="BQ43" s="96">
        <f t="shared" si="109"/>
        <v>0</v>
      </c>
      <c r="BR43" s="1"/>
      <c r="BS43" s="95">
        <f t="shared" si="110"/>
        <v>0</v>
      </c>
      <c r="BT43" s="95">
        <f t="shared" si="111"/>
        <v>0</v>
      </c>
      <c r="BU43" s="96">
        <f t="shared" si="112"/>
        <v>0</v>
      </c>
      <c r="BV43" s="1" t="s">
        <v>18</v>
      </c>
      <c r="BW43" s="89" t="e">
        <f t="shared" si="113"/>
        <v>#VALUE!</v>
      </c>
      <c r="BX43" s="94" t="e">
        <f t="shared" si="114"/>
        <v>#VALUE!</v>
      </c>
      <c r="BY43" s="93" t="e">
        <f t="shared" si="115"/>
        <v>#VALUE!</v>
      </c>
      <c r="BZ43" s="97">
        <f>VSM!D36</f>
        <v>89.436000000000007</v>
      </c>
      <c r="CA43" s="97">
        <f>VSM!E36</f>
        <v>6.3810000000000002</v>
      </c>
      <c r="CB43" s="98">
        <f t="shared" si="116"/>
        <v>7.134710854689387E-2</v>
      </c>
      <c r="CC43" s="97">
        <f>VSM!F36</f>
        <v>7.65</v>
      </c>
      <c r="CD43" s="97">
        <f>ABS(VSM!G36)</f>
        <v>26.11</v>
      </c>
      <c r="CE43" s="99">
        <f t="shared" si="117"/>
        <v>3.4130718954248365</v>
      </c>
      <c r="CF43" s="97">
        <f>VSM!H36</f>
        <v>80.489999999999995</v>
      </c>
      <c r="CG43" s="97">
        <f>VSM!K36</f>
        <v>7.7</v>
      </c>
      <c r="CH43" s="97" t="str">
        <f>VSM!D138</f>
        <v>NaN</v>
      </c>
      <c r="CI43" s="97" t="str">
        <f>VSM!E138</f>
        <v>NaN</v>
      </c>
      <c r="CJ43" s="98" t="e">
        <f t="shared" si="118"/>
        <v>#VALUE!</v>
      </c>
      <c r="CK43" s="97" t="str">
        <f>VSM!F138</f>
        <v>NaN</v>
      </c>
      <c r="CL43" s="97" t="e">
        <f>ABS(VSM!G138)</f>
        <v>#VALUE!</v>
      </c>
      <c r="CM43" s="99" t="e">
        <f t="shared" si="119"/>
        <v>#VALUE!</v>
      </c>
      <c r="CN43" s="97" t="str">
        <f>VSM!H138</f>
        <v>NaN</v>
      </c>
      <c r="CO43" s="97" t="str">
        <f>VSM!K138</f>
        <v>NaN</v>
      </c>
      <c r="CP43" s="97" t="str">
        <f>VSM!D240</f>
        <v>NaN</v>
      </c>
      <c r="CQ43" s="97" t="str">
        <f>VSM!E240</f>
        <v>NaN</v>
      </c>
      <c r="CR43" s="98" t="e">
        <f t="shared" si="120"/>
        <v>#VALUE!</v>
      </c>
      <c r="CS43" s="97" t="str">
        <f>VSM!F240</f>
        <v>NaN</v>
      </c>
      <c r="CT43" s="97" t="e">
        <f>ABS(VSM!G240)</f>
        <v>#VALUE!</v>
      </c>
      <c r="CU43" s="99" t="e">
        <f t="shared" si="121"/>
        <v>#VALUE!</v>
      </c>
      <c r="CV43" s="97" t="str">
        <f>VSM!H240</f>
        <v>NaN</v>
      </c>
      <c r="CW43" s="97" t="str">
        <f>VSM!K240</f>
        <v>NaN</v>
      </c>
      <c r="CX43" s="97" t="str">
        <f>VSM!D546</f>
        <v>NaN</v>
      </c>
      <c r="CY43" s="97" t="str">
        <f>VSM!E546</f>
        <v>NaN</v>
      </c>
      <c r="CZ43" s="98" t="e">
        <f t="shared" si="122"/>
        <v>#VALUE!</v>
      </c>
      <c r="DA43" s="97" t="str">
        <f>VSM!F546</f>
        <v>NaN</v>
      </c>
      <c r="DB43" s="97" t="e">
        <f>ABS(VSM!G546)</f>
        <v>#VALUE!</v>
      </c>
      <c r="DC43" s="99" t="e">
        <f t="shared" si="123"/>
        <v>#VALUE!</v>
      </c>
      <c r="DD43" s="97" t="str">
        <f>VSM!H546</f>
        <v>NaN</v>
      </c>
      <c r="DE43" s="97" t="str">
        <f>VSM!K546</f>
        <v>NaN</v>
      </c>
      <c r="DF43" s="30"/>
      <c r="DG43" s="30"/>
      <c r="DH43" s="30"/>
      <c r="DI43" s="30"/>
      <c r="DJ43" s="30"/>
      <c r="DK43" s="30"/>
      <c r="DL43" s="30"/>
      <c r="DM43" s="30"/>
    </row>
    <row r="44" spans="1:117" ht="16.5" customHeight="1">
      <c r="A44" s="81">
        <v>36</v>
      </c>
      <c r="B44" s="82" t="str">
        <f>Lokalizacje!D38</f>
        <v>52° 15.110'N</v>
      </c>
      <c r="C44" s="82" t="str">
        <f>Lokalizacje!C38</f>
        <v>21° 02.252'E</v>
      </c>
      <c r="D44" s="83">
        <f>Lokalizacje!B38</f>
        <v>45176</v>
      </c>
      <c r="E44" s="84">
        <f>'Analiza sitowa'!B37</f>
        <v>544.1</v>
      </c>
      <c r="F44" s="84">
        <f>'Analiza sitowa'!C37</f>
        <v>18</v>
      </c>
      <c r="G44" s="84">
        <f>'Analiza sitowa'!D37</f>
        <v>42.64</v>
      </c>
      <c r="H44" s="84">
        <f>'Analiza sitowa'!E37</f>
        <v>162.63999999999999</v>
      </c>
      <c r="I44" s="84">
        <f>'Analiza sitowa'!F37</f>
        <v>243.21</v>
      </c>
      <c r="J44" s="84">
        <f>'Analiza sitowa'!G37</f>
        <v>76.3</v>
      </c>
      <c r="K44" s="85">
        <f t="shared" si="62"/>
        <v>542.79</v>
      </c>
      <c r="L44" s="85">
        <f t="shared" si="63"/>
        <v>1.3100000000000591</v>
      </c>
      <c r="M44" s="86">
        <f t="shared" si="64"/>
        <v>100</v>
      </c>
      <c r="N44" s="86">
        <f t="shared" si="65"/>
        <v>3.3082154015805916</v>
      </c>
      <c r="O44" s="86">
        <f t="shared" si="66"/>
        <v>7.8367947068553576</v>
      </c>
      <c r="P44" s="86">
        <f t="shared" si="67"/>
        <v>29.891564050725965</v>
      </c>
      <c r="Q44" s="86">
        <f t="shared" si="68"/>
        <v>44.699503767689762</v>
      </c>
      <c r="R44" s="86">
        <f t="shared" si="69"/>
        <v>14.023157507811062</v>
      </c>
      <c r="S44" s="87">
        <f>'Masa Warszawa'!D38</f>
        <v>7.9</v>
      </c>
      <c r="T44" s="87">
        <f>'Masa Warszawa'!G38</f>
        <v>7.9599999999999991</v>
      </c>
      <c r="U44" s="87">
        <f>'Masa Warszawa'!J38</f>
        <v>8.85</v>
      </c>
      <c r="V44" s="87">
        <f>'Masa Warszawa'!M38</f>
        <v>9.5399999999999991</v>
      </c>
      <c r="W44" s="87">
        <f>'Masa Warszawa'!P38</f>
        <v>9.39</v>
      </c>
      <c r="X44" s="87">
        <f>'Masa Warszawa'!S38</f>
        <v>7.69</v>
      </c>
      <c r="Y44" s="88">
        <f t="shared" ca="1" si="70"/>
        <v>2.7235000000000002E-3</v>
      </c>
      <c r="Z44" s="88">
        <f t="shared" ca="1" si="71"/>
        <v>2.7930666666666666E-3</v>
      </c>
      <c r="AA44" s="88">
        <f t="shared" ca="1" si="72"/>
        <v>1.7492E-3</v>
      </c>
      <c r="AB44" s="88">
        <f t="shared" ca="1" si="73"/>
        <v>1.9076666666666669E-3</v>
      </c>
      <c r="AC44" s="88">
        <f t="shared" ca="1" si="74"/>
        <v>2.7867E-3</v>
      </c>
      <c r="AD44" s="88">
        <f t="shared" ca="1" si="75"/>
        <v>5.3477000000000004E-3</v>
      </c>
      <c r="AE44" s="89">
        <f t="shared" ca="1" si="76"/>
        <v>2.7235000000000003E-5</v>
      </c>
      <c r="AF44" s="89">
        <f t="shared" ca="1" si="77"/>
        <v>2.7930666666666667E-5</v>
      </c>
      <c r="AG44" s="89">
        <f t="shared" ca="1" si="78"/>
        <v>1.7492000000000001E-5</v>
      </c>
      <c r="AH44" s="89">
        <f t="shared" ca="1" si="79"/>
        <v>1.907666666666667E-5</v>
      </c>
      <c r="AI44" s="89">
        <f t="shared" ca="1" si="80"/>
        <v>2.7866999999999999E-5</v>
      </c>
      <c r="AJ44" s="89">
        <f t="shared" ca="1" si="81"/>
        <v>5.3477000000000003E-5</v>
      </c>
      <c r="AK44" s="90">
        <f t="shared" ca="1" si="82"/>
        <v>344.74683544303798</v>
      </c>
      <c r="AL44" s="90">
        <f t="shared" ca="1" si="83"/>
        <v>350.88777219430494</v>
      </c>
      <c r="AM44" s="90">
        <f t="shared" ca="1" si="84"/>
        <v>197.64971751412432</v>
      </c>
      <c r="AN44" s="90">
        <f t="shared" ca="1" si="85"/>
        <v>199.9650593990217</v>
      </c>
      <c r="AO44" s="90">
        <f t="shared" ca="1" si="86"/>
        <v>296.77316293929709</v>
      </c>
      <c r="AP44" s="90">
        <f t="shared" ca="1" si="87"/>
        <v>695.40962288686603</v>
      </c>
      <c r="AQ44" s="90">
        <f t="shared" ca="1" si="88"/>
        <v>2085.4321703766523</v>
      </c>
      <c r="AR44" s="91">
        <f t="shared" ca="1" si="89"/>
        <v>16.531193885858816</v>
      </c>
      <c r="AS44" s="91">
        <f t="shared" ca="1" si="90"/>
        <v>16.825662190246675</v>
      </c>
      <c r="AT44" s="91">
        <f t="shared" ca="1" si="91"/>
        <v>9.4776382718996111</v>
      </c>
      <c r="AU44" s="91">
        <f t="shared" ca="1" si="92"/>
        <v>9.5886628315945543</v>
      </c>
      <c r="AV44" s="91">
        <f t="shared" ca="1" si="93"/>
        <v>14.230775143633492</v>
      </c>
      <c r="AW44" s="91">
        <f t="shared" ca="1" si="94"/>
        <v>33.346067676766836</v>
      </c>
      <c r="AX44" s="89">
        <f ca="1">'F3 Warszawa'!AK37</f>
        <v>2.63E-3</v>
      </c>
      <c r="AY44" s="89">
        <f t="shared" ca="1" si="95"/>
        <v>2.6299999999999999E-5</v>
      </c>
      <c r="AZ44" s="90">
        <f t="shared" ca="1" si="96"/>
        <v>332.91139240506328</v>
      </c>
      <c r="BA44" s="90">
        <f t="shared" ca="1" si="97"/>
        <v>3.4330824306958005</v>
      </c>
      <c r="BB44" s="89">
        <f>ARM!G40</f>
        <v>1.8706871533552015E-2</v>
      </c>
      <c r="BC44" s="89">
        <f t="shared" si="98"/>
        <v>1.8706871533552014E-8</v>
      </c>
      <c r="BD44" s="92">
        <f t="shared" si="99"/>
        <v>5.2212956991425174E-7</v>
      </c>
      <c r="BE44" s="93">
        <f t="shared" si="100"/>
        <v>52.212956991425173</v>
      </c>
      <c r="BF44" s="95">
        <f>ARM!G187</f>
        <v>8.9192830545949481E-2</v>
      </c>
      <c r="BG44" s="89">
        <f t="shared" si="101"/>
        <v>8.9192830545949477E-8</v>
      </c>
      <c r="BH44" s="94">
        <f t="shared" si="102"/>
        <v>2.489471003682501E-6</v>
      </c>
      <c r="BI44" s="93">
        <f t="shared" si="103"/>
        <v>248.94710036825009</v>
      </c>
      <c r="BJ44" s="1" t="s">
        <v>18</v>
      </c>
      <c r="BK44" s="89" t="e">
        <f t="shared" si="104"/>
        <v>#VALUE!</v>
      </c>
      <c r="BL44" s="94" t="e">
        <f t="shared" si="105"/>
        <v>#VALUE!</v>
      </c>
      <c r="BM44" s="93" t="e">
        <f t="shared" si="106"/>
        <v>#VALUE!</v>
      </c>
      <c r="BN44" s="1"/>
      <c r="BO44" s="95">
        <f t="shared" si="107"/>
        <v>0</v>
      </c>
      <c r="BP44" s="95">
        <f t="shared" si="108"/>
        <v>0</v>
      </c>
      <c r="BQ44" s="96">
        <f t="shared" si="109"/>
        <v>0</v>
      </c>
      <c r="BR44" s="1"/>
      <c r="BS44" s="95">
        <f t="shared" si="110"/>
        <v>0</v>
      </c>
      <c r="BT44" s="95">
        <f t="shared" si="111"/>
        <v>0</v>
      </c>
      <c r="BU44" s="96">
        <f t="shared" si="112"/>
        <v>0</v>
      </c>
      <c r="BV44" s="89">
        <f>ARM!G108</f>
        <v>3.4431258621726316E-2</v>
      </c>
      <c r="BW44" s="89">
        <f t="shared" si="113"/>
        <v>3.4431258621726314E-8</v>
      </c>
      <c r="BX44" s="94">
        <f t="shared" si="114"/>
        <v>9.6101468508640541E-7</v>
      </c>
      <c r="BY44" s="93">
        <f t="shared" si="115"/>
        <v>96.101468508640536</v>
      </c>
      <c r="BZ44" s="97">
        <f>VSM!D37</f>
        <v>318.42599999999999</v>
      </c>
      <c r="CA44" s="97">
        <f>VSM!E37</f>
        <v>28.754999999999999</v>
      </c>
      <c r="CB44" s="98">
        <f t="shared" si="116"/>
        <v>9.0303555614177231E-2</v>
      </c>
      <c r="CC44" s="97">
        <f>VSM!F37</f>
        <v>9.0399999999999991</v>
      </c>
      <c r="CD44" s="97">
        <f>ABS(VSM!G37)</f>
        <v>30.12</v>
      </c>
      <c r="CE44" s="99">
        <f t="shared" si="117"/>
        <v>3.3318584070796464</v>
      </c>
      <c r="CF44" s="97">
        <f>VSM!H37</f>
        <v>286.58999999999997</v>
      </c>
      <c r="CG44" s="97">
        <f>VSM!K37</f>
        <v>5.6</v>
      </c>
      <c r="CH44" s="97">
        <f>VSM!D139</f>
        <v>303.98099999999999</v>
      </c>
      <c r="CI44" s="97">
        <f>VSM!E139</f>
        <v>49.941000000000003</v>
      </c>
      <c r="CJ44" s="98">
        <f t="shared" si="118"/>
        <v>0.16428987338024417</v>
      </c>
      <c r="CK44" s="97">
        <f>VSM!F139</f>
        <v>10.98</v>
      </c>
      <c r="CL44" s="97">
        <f>ABS(VSM!G139)</f>
        <v>24.32</v>
      </c>
      <c r="CM44" s="99">
        <f t="shared" si="119"/>
        <v>2.2149362477231329</v>
      </c>
      <c r="CN44" s="97">
        <f>VSM!H139</f>
        <v>273.58</v>
      </c>
      <c r="CO44" s="97" t="str">
        <f>VSM!K139</f>
        <v xml:space="preserve">    3,5</v>
      </c>
      <c r="CP44" s="97" t="str">
        <f>VSM!D241</f>
        <v>NaN</v>
      </c>
      <c r="CQ44" s="97" t="str">
        <f>VSM!E241</f>
        <v>NaN</v>
      </c>
      <c r="CR44" s="98" t="e">
        <f t="shared" si="120"/>
        <v>#VALUE!</v>
      </c>
      <c r="CS44" s="97" t="str">
        <f>VSM!F241</f>
        <v>NaN</v>
      </c>
      <c r="CT44" s="97" t="e">
        <f>ABS(VSM!G241)</f>
        <v>#VALUE!</v>
      </c>
      <c r="CU44" s="99" t="e">
        <f t="shared" si="121"/>
        <v>#VALUE!</v>
      </c>
      <c r="CV44" s="97" t="str">
        <f>VSM!H241</f>
        <v>NaN</v>
      </c>
      <c r="CW44" s="97" t="str">
        <f>VSM!K241</f>
        <v>NaN</v>
      </c>
      <c r="CX44" s="97">
        <f>VSM!D547</f>
        <v>587.27200000000005</v>
      </c>
      <c r="CY44" s="97">
        <f>VSM!E547</f>
        <v>51.143999999999998</v>
      </c>
      <c r="CZ44" s="98">
        <f t="shared" si="122"/>
        <v>8.7087414349739128E-2</v>
      </c>
      <c r="DA44" s="97">
        <f>VSM!F547</f>
        <v>9.0500000000000007</v>
      </c>
      <c r="DB44" s="97">
        <f>ABS(VSM!G547)</f>
        <v>31.01</v>
      </c>
      <c r="DC44" s="99">
        <f t="shared" si="123"/>
        <v>3.4265193370165745</v>
      </c>
      <c r="DD44" s="97">
        <f>VSM!H547</f>
        <v>528.54</v>
      </c>
      <c r="DE44" s="97">
        <f>VSM!K547</f>
        <v>5.3</v>
      </c>
      <c r="DF44" s="30"/>
      <c r="DG44" s="30"/>
      <c r="DH44" s="30"/>
      <c r="DI44" s="30"/>
      <c r="DJ44" s="30"/>
      <c r="DK44" s="30"/>
      <c r="DL44" s="30"/>
      <c r="DM44" s="30"/>
    </row>
    <row r="45" spans="1:117" ht="16.5" customHeight="1">
      <c r="A45" s="81">
        <v>37</v>
      </c>
      <c r="B45" s="82" t="str">
        <f>Lokalizacje!D39</f>
        <v>52° 15.138'N</v>
      </c>
      <c r="C45" s="82" t="str">
        <f>Lokalizacje!C39</f>
        <v>21° 02.974'E</v>
      </c>
      <c r="D45" s="83">
        <f>Lokalizacje!B39</f>
        <v>45176</v>
      </c>
      <c r="E45" s="84">
        <f>'Analiza sitowa'!B38</f>
        <v>1005.79</v>
      </c>
      <c r="F45" s="84">
        <f>'Analiza sitowa'!C38</f>
        <v>19.510000000000002</v>
      </c>
      <c r="G45" s="84">
        <f>'Analiza sitowa'!D38</f>
        <v>88.02</v>
      </c>
      <c r="H45" s="84">
        <f>'Analiza sitowa'!E38</f>
        <v>518.9</v>
      </c>
      <c r="I45" s="84">
        <f>'Analiza sitowa'!F38</f>
        <v>318.07</v>
      </c>
      <c r="J45" s="84">
        <f>'Analiza sitowa'!G38</f>
        <v>59.46</v>
      </c>
      <c r="K45" s="85">
        <f t="shared" si="62"/>
        <v>1003.96</v>
      </c>
      <c r="L45" s="85">
        <f t="shared" si="63"/>
        <v>1.8299999999999272</v>
      </c>
      <c r="M45" s="86">
        <f t="shared" si="64"/>
        <v>100</v>
      </c>
      <c r="N45" s="86">
        <f t="shared" si="65"/>
        <v>1.9397687390011833</v>
      </c>
      <c r="O45" s="86">
        <f t="shared" si="66"/>
        <v>8.7513298004553643</v>
      </c>
      <c r="P45" s="86">
        <f t="shared" si="67"/>
        <v>51.59128645144613</v>
      </c>
      <c r="Q45" s="86">
        <f t="shared" si="68"/>
        <v>31.623897632706626</v>
      </c>
      <c r="R45" s="86">
        <f t="shared" si="69"/>
        <v>5.9117708467970456</v>
      </c>
      <c r="S45" s="87">
        <f>'Masa Warszawa'!D39</f>
        <v>10.199999999999999</v>
      </c>
      <c r="T45" s="87">
        <f>'Masa Warszawa'!G39</f>
        <v>9.33</v>
      </c>
      <c r="U45" s="87">
        <f>'Masa Warszawa'!J39</f>
        <v>9.93</v>
      </c>
      <c r="V45" s="87">
        <f>'Masa Warszawa'!M39</f>
        <v>10.81</v>
      </c>
      <c r="W45" s="87">
        <f>'Masa Warszawa'!P39</f>
        <v>10.3</v>
      </c>
      <c r="X45" s="87">
        <f>'Masa Warszawa'!S39</f>
        <v>8.4400000000000013</v>
      </c>
      <c r="Y45" s="88">
        <f t="shared" ca="1" si="70"/>
        <v>1.7374666666666665E-3</v>
      </c>
      <c r="Z45" s="88">
        <f t="shared" ca="1" si="71"/>
        <v>3.227833333333333E-3</v>
      </c>
      <c r="AA45" s="88">
        <f t="shared" ca="1" si="72"/>
        <v>1.9706333333333339E-3</v>
      </c>
      <c r="AB45" s="88">
        <f t="shared" ca="1" si="73"/>
        <v>1.1970000000000001E-3</v>
      </c>
      <c r="AC45" s="88">
        <f t="shared" ca="1" si="74"/>
        <v>1.3933000000000001E-3</v>
      </c>
      <c r="AD45" s="88">
        <f t="shared" ca="1" si="75"/>
        <v>3.3596333333333335E-3</v>
      </c>
      <c r="AE45" s="89">
        <f t="shared" ca="1" si="76"/>
        <v>1.7374666666666665E-5</v>
      </c>
      <c r="AF45" s="89">
        <f t="shared" ca="1" si="77"/>
        <v>3.2278333333333332E-5</v>
      </c>
      <c r="AG45" s="89">
        <f t="shared" ca="1" si="78"/>
        <v>1.9706333333333338E-5</v>
      </c>
      <c r="AH45" s="89">
        <f t="shared" ca="1" si="79"/>
        <v>1.1970000000000002E-5</v>
      </c>
      <c r="AI45" s="89">
        <f t="shared" ca="1" si="80"/>
        <v>1.3933E-5</v>
      </c>
      <c r="AJ45" s="89">
        <f t="shared" ca="1" si="81"/>
        <v>3.3596333333333336E-5</v>
      </c>
      <c r="AK45" s="90">
        <f t="shared" ca="1" si="82"/>
        <v>170.33986928104574</v>
      </c>
      <c r="AL45" s="90">
        <f t="shared" ca="1" si="83"/>
        <v>345.96284387281173</v>
      </c>
      <c r="AM45" s="90">
        <f t="shared" ca="1" si="84"/>
        <v>198.45250083920783</v>
      </c>
      <c r="AN45" s="90">
        <f t="shared" ca="1" si="85"/>
        <v>110.73080481036079</v>
      </c>
      <c r="AO45" s="90">
        <f t="shared" ca="1" si="86"/>
        <v>135.27184466019415</v>
      </c>
      <c r="AP45" s="90">
        <f t="shared" ca="1" si="87"/>
        <v>398.06082148499206</v>
      </c>
      <c r="AQ45" s="90">
        <f t="shared" ca="1" si="88"/>
        <v>1358.8186849486124</v>
      </c>
      <c r="AR45" s="91">
        <f t="shared" ca="1" si="89"/>
        <v>12.535879228617439</v>
      </c>
      <c r="AS45" s="91">
        <f t="shared" ca="1" si="90"/>
        <v>25.460559801317078</v>
      </c>
      <c r="AT45" s="91">
        <f t="shared" ca="1" si="91"/>
        <v>14.604781567800776</v>
      </c>
      <c r="AU45" s="91">
        <f t="shared" ca="1" si="92"/>
        <v>8.1490493203328587</v>
      </c>
      <c r="AV45" s="91">
        <f t="shared" ca="1" si="93"/>
        <v>9.9551063109873148</v>
      </c>
      <c r="AW45" s="91">
        <f t="shared" ca="1" si="94"/>
        <v>29.294623770944529</v>
      </c>
      <c r="AX45" s="89">
        <f ca="1">'F3 Warszawa'!AK38</f>
        <v>1.6700000000000003E-3</v>
      </c>
      <c r="AY45" s="89">
        <f t="shared" ca="1" si="95"/>
        <v>1.6700000000000003E-5</v>
      </c>
      <c r="AZ45" s="90">
        <f t="shared" ca="1" si="96"/>
        <v>163.72549019607848</v>
      </c>
      <c r="BA45" s="90">
        <f t="shared" ca="1" si="97"/>
        <v>3.8830481160309649</v>
      </c>
      <c r="BB45" s="89">
        <f>ARM!G41</f>
        <v>1.0697915165707573E-2</v>
      </c>
      <c r="BC45" s="89">
        <f t="shared" si="98"/>
        <v>1.0697915165707574E-8</v>
      </c>
      <c r="BD45" s="92">
        <f t="shared" si="99"/>
        <v>2.9859069884730471E-7</v>
      </c>
      <c r="BE45" s="93">
        <f t="shared" si="100"/>
        <v>29.85906988473047</v>
      </c>
      <c r="BF45" s="95">
        <f>ARM!G189</f>
        <v>1.3893471408384218E-2</v>
      </c>
      <c r="BG45" s="89">
        <f t="shared" si="101"/>
        <v>1.3893471408384219E-8</v>
      </c>
      <c r="BH45" s="94">
        <f t="shared" si="102"/>
        <v>3.8778222419845729E-7</v>
      </c>
      <c r="BI45" s="93">
        <f t="shared" si="103"/>
        <v>38.778222419845733</v>
      </c>
      <c r="BJ45" s="1" t="s">
        <v>18</v>
      </c>
      <c r="BK45" s="89" t="e">
        <f t="shared" si="104"/>
        <v>#VALUE!</v>
      </c>
      <c r="BL45" s="94" t="e">
        <f t="shared" si="105"/>
        <v>#VALUE!</v>
      </c>
      <c r="BM45" s="93" t="e">
        <f t="shared" si="106"/>
        <v>#VALUE!</v>
      </c>
      <c r="BN45" s="1"/>
      <c r="BO45" s="95">
        <f t="shared" si="107"/>
        <v>0</v>
      </c>
      <c r="BP45" s="95">
        <f t="shared" si="108"/>
        <v>0</v>
      </c>
      <c r="BQ45" s="96">
        <f t="shared" si="109"/>
        <v>0</v>
      </c>
      <c r="BR45" s="1"/>
      <c r="BS45" s="95">
        <f t="shared" si="110"/>
        <v>0</v>
      </c>
      <c r="BT45" s="95">
        <f t="shared" si="111"/>
        <v>0</v>
      </c>
      <c r="BU45" s="96">
        <f t="shared" si="112"/>
        <v>0</v>
      </c>
      <c r="BV45" s="95">
        <f>ARM!G183</f>
        <v>2.4584938419538006E-2</v>
      </c>
      <c r="BW45" s="89">
        <f t="shared" si="113"/>
        <v>2.4584938419538004E-8</v>
      </c>
      <c r="BX45" s="94">
        <f t="shared" si="114"/>
        <v>6.8619294788754963E-7</v>
      </c>
      <c r="BY45" s="93">
        <f t="shared" si="115"/>
        <v>68.619294788754956</v>
      </c>
      <c r="BZ45" s="97">
        <f>VSM!D38</f>
        <v>142.00800000000001</v>
      </c>
      <c r="CA45" s="97">
        <f>VSM!E38</f>
        <v>14.282999999999999</v>
      </c>
      <c r="CB45" s="98">
        <f t="shared" si="116"/>
        <v>0.10057884062869696</v>
      </c>
      <c r="CC45" s="97">
        <f>VSM!F38</f>
        <v>9.01</v>
      </c>
      <c r="CD45" s="97">
        <f>ABS(VSM!G38)</f>
        <v>26.08</v>
      </c>
      <c r="CE45" s="99">
        <f t="shared" si="117"/>
        <v>2.894561598224195</v>
      </c>
      <c r="CF45" s="97">
        <f>VSM!H38</f>
        <v>127.8</v>
      </c>
      <c r="CG45" s="97">
        <f>VSM!K38</f>
        <v>4.0999999999999996</v>
      </c>
      <c r="CH45" s="97">
        <f>VSM!D140</f>
        <v>106.44</v>
      </c>
      <c r="CI45" s="97">
        <f>VSM!E140</f>
        <v>13.708</v>
      </c>
      <c r="CJ45" s="98">
        <f t="shared" si="118"/>
        <v>0.12878617061255168</v>
      </c>
      <c r="CK45" s="97">
        <f>VSM!F140</f>
        <v>9.83</v>
      </c>
      <c r="CL45" s="97">
        <f>ABS(VSM!G140)</f>
        <v>24.75</v>
      </c>
      <c r="CM45" s="99">
        <f t="shared" si="119"/>
        <v>2.5178026449643949</v>
      </c>
      <c r="CN45" s="97">
        <f>VSM!H140</f>
        <v>95.79</v>
      </c>
      <c r="CO45" s="97" t="str">
        <f>VSM!K140</f>
        <v xml:space="preserve">    5,2</v>
      </c>
      <c r="CP45" s="97" t="str">
        <f>VSM!D242</f>
        <v>NaN</v>
      </c>
      <c r="CQ45" s="97" t="str">
        <f>VSM!E242</f>
        <v>NaN</v>
      </c>
      <c r="CR45" s="98" t="e">
        <f t="shared" si="120"/>
        <v>#VALUE!</v>
      </c>
      <c r="CS45" s="97" t="str">
        <f>VSM!F242</f>
        <v>NaN</v>
      </c>
      <c r="CT45" s="97" t="e">
        <f>ABS(VSM!G242)</f>
        <v>#VALUE!</v>
      </c>
      <c r="CU45" s="99" t="e">
        <f t="shared" si="121"/>
        <v>#VALUE!</v>
      </c>
      <c r="CV45" s="97" t="str">
        <f>VSM!H242</f>
        <v>NaN</v>
      </c>
      <c r="CW45" s="97" t="str">
        <f>VSM!K242</f>
        <v>NaN</v>
      </c>
      <c r="CX45" s="97">
        <f>VSM!D548</f>
        <v>361.351</v>
      </c>
      <c r="CY45" s="97">
        <f>VSM!E548</f>
        <v>34.281999999999996</v>
      </c>
      <c r="CZ45" s="98">
        <f t="shared" si="122"/>
        <v>9.4871745200649768E-2</v>
      </c>
      <c r="DA45" s="97">
        <f>VSM!F548</f>
        <v>8.6999999999999993</v>
      </c>
      <c r="DB45" s="97">
        <f>ABS(VSM!G548)</f>
        <v>26.22</v>
      </c>
      <c r="DC45" s="99">
        <f t="shared" si="123"/>
        <v>3.0137931034482759</v>
      </c>
      <c r="DD45" s="97">
        <f>VSM!H548</f>
        <v>325.20999999999998</v>
      </c>
      <c r="DE45" s="97" t="str">
        <f>VSM!K548</f>
        <v xml:space="preserve">    4,6</v>
      </c>
      <c r="DF45" s="30"/>
      <c r="DG45" s="30"/>
      <c r="DH45" s="30"/>
      <c r="DI45" s="30"/>
      <c r="DJ45" s="30"/>
      <c r="DK45" s="30"/>
      <c r="DL45" s="30"/>
      <c r="DM45" s="30"/>
    </row>
    <row r="46" spans="1:117" ht="16.5" customHeight="1">
      <c r="A46" s="81">
        <v>38</v>
      </c>
      <c r="B46" s="82" t="str">
        <f>Lokalizacje!D40</f>
        <v>52° 15.160'N</v>
      </c>
      <c r="C46" s="82" t="str">
        <f>Lokalizacje!C40</f>
        <v>21° 05.034'E</v>
      </c>
      <c r="D46" s="83">
        <f>Lokalizacje!B40</f>
        <v>45176</v>
      </c>
      <c r="E46" s="84">
        <f>'Analiza sitowa'!B39</f>
        <v>659.78</v>
      </c>
      <c r="F46" s="84">
        <f>'Analiza sitowa'!C39</f>
        <v>10.72</v>
      </c>
      <c r="G46" s="84">
        <f>'Analiza sitowa'!D39</f>
        <v>33.96</v>
      </c>
      <c r="H46" s="84">
        <f>'Analiza sitowa'!E39</f>
        <v>129.5</v>
      </c>
      <c r="I46" s="84">
        <f>'Analiza sitowa'!F39</f>
        <v>368.5</v>
      </c>
      <c r="J46" s="84">
        <f>'Analiza sitowa'!G39</f>
        <v>116.31</v>
      </c>
      <c r="K46" s="85">
        <f t="shared" si="62"/>
        <v>658.99</v>
      </c>
      <c r="L46" s="85">
        <f t="shared" si="63"/>
        <v>0.78999999999996362</v>
      </c>
      <c r="M46" s="86">
        <f t="shared" si="64"/>
        <v>100</v>
      </c>
      <c r="N46" s="86">
        <f t="shared" si="65"/>
        <v>1.6247840189153964</v>
      </c>
      <c r="O46" s="86">
        <f t="shared" si="66"/>
        <v>5.1471702688775052</v>
      </c>
      <c r="P46" s="86">
        <f t="shared" si="67"/>
        <v>19.62775470611416</v>
      </c>
      <c r="Q46" s="86">
        <f t="shared" si="68"/>
        <v>55.851950650216743</v>
      </c>
      <c r="R46" s="86">
        <f t="shared" si="69"/>
        <v>17.628603473885235</v>
      </c>
      <c r="S46" s="87">
        <f>'Masa Warszawa'!D40</f>
        <v>9.620000000000001</v>
      </c>
      <c r="T46" s="87">
        <f>'Masa Warszawa'!G40</f>
        <v>7.5</v>
      </c>
      <c r="U46" s="87">
        <f>'Masa Warszawa'!J40</f>
        <v>8.49</v>
      </c>
      <c r="V46" s="87">
        <f>'Masa Warszawa'!M40</f>
        <v>10.030000000000001</v>
      </c>
      <c r="W46" s="87">
        <f>'Masa Warszawa'!P40</f>
        <v>8.870000000000001</v>
      </c>
      <c r="X46" s="87">
        <f>'Masa Warszawa'!S40</f>
        <v>7.9899999999999993</v>
      </c>
      <c r="Y46" s="88">
        <f t="shared" ca="1" si="70"/>
        <v>1.4137666666666666E-3</v>
      </c>
      <c r="Z46" s="88">
        <f t="shared" ca="1" si="71"/>
        <v>1.4635000000000002E-3</v>
      </c>
      <c r="AA46" s="88">
        <f t="shared" ca="1" si="72"/>
        <v>1.0067999999999998E-3</v>
      </c>
      <c r="AB46" s="88">
        <f t="shared" ca="1" si="73"/>
        <v>6.0262666666666663E-4</v>
      </c>
      <c r="AC46" s="88">
        <f t="shared" ca="1" si="74"/>
        <v>8.6423666666666675E-4</v>
      </c>
      <c r="AD46" s="88">
        <f t="shared" ca="1" si="75"/>
        <v>2.4649333333333335E-3</v>
      </c>
      <c r="AE46" s="89">
        <f t="shared" ca="1" si="76"/>
        <v>1.4137666666666667E-5</v>
      </c>
      <c r="AF46" s="89">
        <f t="shared" ca="1" si="77"/>
        <v>1.4635000000000001E-5</v>
      </c>
      <c r="AG46" s="89">
        <f t="shared" ca="1" si="78"/>
        <v>1.0067999999999997E-5</v>
      </c>
      <c r="AH46" s="89">
        <f t="shared" ca="1" si="79"/>
        <v>6.026266666666666E-6</v>
      </c>
      <c r="AI46" s="89">
        <f t="shared" ca="1" si="80"/>
        <v>8.6423666666666671E-6</v>
      </c>
      <c r="AJ46" s="89">
        <f t="shared" ca="1" si="81"/>
        <v>2.4649333333333335E-5</v>
      </c>
      <c r="AK46" s="90">
        <f t="shared" ca="1" si="82"/>
        <v>146.96119196119196</v>
      </c>
      <c r="AL46" s="90">
        <f t="shared" ca="1" si="83"/>
        <v>195.13333333333335</v>
      </c>
      <c r="AM46" s="90">
        <f t="shared" ca="1" si="84"/>
        <v>118.58657243816251</v>
      </c>
      <c r="AN46" s="90">
        <f t="shared" ca="1" si="85"/>
        <v>60.082419408441332</v>
      </c>
      <c r="AO46" s="90">
        <f t="shared" ca="1" si="86"/>
        <v>97.433671552048096</v>
      </c>
      <c r="AP46" s="90">
        <f t="shared" ca="1" si="87"/>
        <v>308.50229453483524</v>
      </c>
      <c r="AQ46" s="90">
        <f t="shared" ca="1" si="88"/>
        <v>926.69948322801247</v>
      </c>
      <c r="AR46" s="91">
        <f t="shared" ca="1" si="89"/>
        <v>15.85855982667387</v>
      </c>
      <c r="AS46" s="91">
        <f t="shared" ca="1" si="90"/>
        <v>21.056808260388465</v>
      </c>
      <c r="AT46" s="91">
        <f t="shared" ca="1" si="91"/>
        <v>12.796658958423581</v>
      </c>
      <c r="AU46" s="91">
        <f t="shared" ca="1" si="92"/>
        <v>6.4834847214065165</v>
      </c>
      <c r="AV46" s="91">
        <f t="shared" ca="1" si="93"/>
        <v>10.514052647645078</v>
      </c>
      <c r="AW46" s="91">
        <f t="shared" ca="1" si="94"/>
        <v>33.290435585462482</v>
      </c>
      <c r="AX46" s="89">
        <f ca="1">'F3 Warszawa'!AK39</f>
        <v>1.3600000000000001E-3</v>
      </c>
      <c r="AY46" s="89">
        <f t="shared" ca="1" si="95"/>
        <v>1.36E-5</v>
      </c>
      <c r="AZ46" s="90">
        <f t="shared" ca="1" si="96"/>
        <v>141.37214137214136</v>
      </c>
      <c r="BA46" s="90">
        <f t="shared" ca="1" si="97"/>
        <v>3.803079244571248</v>
      </c>
      <c r="BB46" s="89">
        <f>ARM!G42</f>
        <v>9.769704889511217E-3</v>
      </c>
      <c r="BC46" s="89">
        <f t="shared" si="98"/>
        <v>9.7697048895112169E-9</v>
      </c>
      <c r="BD46" s="92">
        <f t="shared" si="99"/>
        <v>2.7268331869391305E-7</v>
      </c>
      <c r="BE46" s="93">
        <f t="shared" si="100"/>
        <v>27.268331869391304</v>
      </c>
      <c r="BF46" s="95">
        <f>ARM!G184</f>
        <v>4.728802255507128E-2</v>
      </c>
      <c r="BG46" s="89">
        <f t="shared" si="101"/>
        <v>4.7288022555071278E-8</v>
      </c>
      <c r="BH46" s="94">
        <f t="shared" si="102"/>
        <v>1.3198612517593227E-6</v>
      </c>
      <c r="BI46" s="93">
        <f t="shared" si="103"/>
        <v>131.98612517593227</v>
      </c>
      <c r="BJ46" s="1" t="s">
        <v>18</v>
      </c>
      <c r="BK46" s="89" t="e">
        <f t="shared" si="104"/>
        <v>#VALUE!</v>
      </c>
      <c r="BL46" s="94" t="e">
        <f t="shared" si="105"/>
        <v>#VALUE!</v>
      </c>
      <c r="BM46" s="93" t="e">
        <f t="shared" si="106"/>
        <v>#VALUE!</v>
      </c>
      <c r="BN46" s="1"/>
      <c r="BO46" s="95">
        <f t="shared" si="107"/>
        <v>0</v>
      </c>
      <c r="BP46" s="95">
        <f t="shared" si="108"/>
        <v>0</v>
      </c>
      <c r="BQ46" s="96">
        <f t="shared" si="109"/>
        <v>0</v>
      </c>
      <c r="BR46" s="1"/>
      <c r="BS46" s="95">
        <f t="shared" si="110"/>
        <v>0</v>
      </c>
      <c r="BT46" s="95">
        <f t="shared" si="111"/>
        <v>0</v>
      </c>
      <c r="BU46" s="96">
        <f t="shared" si="112"/>
        <v>0</v>
      </c>
      <c r="BV46" s="1" t="s">
        <v>18</v>
      </c>
      <c r="BW46" s="89" t="e">
        <f t="shared" si="113"/>
        <v>#VALUE!</v>
      </c>
      <c r="BX46" s="94" t="e">
        <f t="shared" si="114"/>
        <v>#VALUE!</v>
      </c>
      <c r="BY46" s="93" t="e">
        <f t="shared" si="115"/>
        <v>#VALUE!</v>
      </c>
      <c r="BZ46" s="97">
        <f>VSM!D39</f>
        <v>142.87899999999999</v>
      </c>
      <c r="CA46" s="97">
        <f>VSM!E39</f>
        <v>13.779</v>
      </c>
      <c r="CB46" s="98">
        <f t="shared" si="116"/>
        <v>9.6438244948522878E-2</v>
      </c>
      <c r="CC46" s="97">
        <f>VSM!F39</f>
        <v>8.59</v>
      </c>
      <c r="CD46" s="97">
        <f>ABS(VSM!G39)</f>
        <v>23.88</v>
      </c>
      <c r="CE46" s="99">
        <f t="shared" si="117"/>
        <v>2.7799767171129219</v>
      </c>
      <c r="CF46" s="97">
        <f>VSM!H39</f>
        <v>128.59</v>
      </c>
      <c r="CG46" s="97">
        <f>VSM!K39</f>
        <v>4.7</v>
      </c>
      <c r="CH46" s="97" t="str">
        <f>VSM!D141</f>
        <v>NaN</v>
      </c>
      <c r="CI46" s="97" t="str">
        <f>VSM!E141</f>
        <v>NaN</v>
      </c>
      <c r="CJ46" s="98" t="e">
        <f t="shared" si="118"/>
        <v>#VALUE!</v>
      </c>
      <c r="CK46" s="97" t="str">
        <f>VSM!F141</f>
        <v>NaN</v>
      </c>
      <c r="CL46" s="97" t="e">
        <f>ABS(VSM!G141)</f>
        <v>#VALUE!</v>
      </c>
      <c r="CM46" s="99" t="e">
        <f t="shared" si="119"/>
        <v>#VALUE!</v>
      </c>
      <c r="CN46" s="97" t="str">
        <f>VSM!H141</f>
        <v>NaN</v>
      </c>
      <c r="CO46" s="97" t="str">
        <f>VSM!K141</f>
        <v>NaN</v>
      </c>
      <c r="CP46" s="97" t="str">
        <f>VSM!D243</f>
        <v>NaN</v>
      </c>
      <c r="CQ46" s="97" t="str">
        <f>VSM!E243</f>
        <v>NaN</v>
      </c>
      <c r="CR46" s="98" t="e">
        <f t="shared" si="120"/>
        <v>#VALUE!</v>
      </c>
      <c r="CS46" s="97" t="str">
        <f>VSM!F243</f>
        <v>NaN</v>
      </c>
      <c r="CT46" s="97" t="e">
        <f>ABS(VSM!G243)</f>
        <v>#VALUE!</v>
      </c>
      <c r="CU46" s="99" t="e">
        <f t="shared" si="121"/>
        <v>#VALUE!</v>
      </c>
      <c r="CV46" s="97" t="str">
        <f>VSM!H243</f>
        <v>NaN</v>
      </c>
      <c r="CW46" s="97" t="str">
        <f>VSM!K243</f>
        <v>NaN</v>
      </c>
      <c r="CX46" s="97" t="str">
        <f>VSM!D549</f>
        <v>NaN</v>
      </c>
      <c r="CY46" s="97" t="str">
        <f>VSM!E549</f>
        <v>NaN</v>
      </c>
      <c r="CZ46" s="98" t="e">
        <f t="shared" si="122"/>
        <v>#VALUE!</v>
      </c>
      <c r="DA46" s="97" t="str">
        <f>VSM!F549</f>
        <v>NaN</v>
      </c>
      <c r="DB46" s="97" t="e">
        <f>ABS(VSM!G549)</f>
        <v>#VALUE!</v>
      </c>
      <c r="DC46" s="99" t="e">
        <f t="shared" si="123"/>
        <v>#VALUE!</v>
      </c>
      <c r="DD46" s="97" t="str">
        <f>VSM!H549</f>
        <v>NaN</v>
      </c>
      <c r="DE46" s="97" t="str">
        <f>VSM!K549</f>
        <v>NaN</v>
      </c>
      <c r="DF46" s="30"/>
      <c r="DG46" s="30"/>
      <c r="DH46" s="30"/>
      <c r="DI46" s="30"/>
      <c r="DJ46" s="30"/>
      <c r="DK46" s="30"/>
      <c r="DL46" s="30"/>
      <c r="DM46" s="30"/>
    </row>
    <row r="47" spans="1:117" ht="16.5" customHeight="1">
      <c r="A47" s="81">
        <v>39</v>
      </c>
      <c r="B47" s="82" t="str">
        <f>Lokalizacje!D41</f>
        <v>52° 12.329'N</v>
      </c>
      <c r="C47" s="82" t="str">
        <f>Lokalizacje!C41</f>
        <v>20° 54.982'E</v>
      </c>
      <c r="D47" s="83">
        <f>Lokalizacje!B41</f>
        <v>45180</v>
      </c>
      <c r="E47" s="84">
        <f>'Analiza sitowa'!B40</f>
        <v>731.76</v>
      </c>
      <c r="F47" s="84">
        <f>'Analiza sitowa'!C40</f>
        <v>16.809999999999999</v>
      </c>
      <c r="G47" s="84">
        <f>'Analiza sitowa'!D40</f>
        <v>27.92</v>
      </c>
      <c r="H47" s="84">
        <f>'Analiza sitowa'!E40</f>
        <v>91.96</v>
      </c>
      <c r="I47" s="84">
        <f>'Analiza sitowa'!F40</f>
        <v>400.92</v>
      </c>
      <c r="J47" s="84">
        <f>'Analiza sitowa'!G40</f>
        <v>193.14</v>
      </c>
      <c r="K47" s="85">
        <f t="shared" si="62"/>
        <v>730.75</v>
      </c>
      <c r="L47" s="85">
        <f t="shared" si="63"/>
        <v>1.0099999999999909</v>
      </c>
      <c r="M47" s="86">
        <f t="shared" si="64"/>
        <v>100</v>
      </c>
      <c r="N47" s="86">
        <f t="shared" si="65"/>
        <v>2.2972012681753582</v>
      </c>
      <c r="O47" s="86">
        <f t="shared" si="66"/>
        <v>3.8154586203126715</v>
      </c>
      <c r="P47" s="86">
        <f t="shared" si="67"/>
        <v>12.566961845413797</v>
      </c>
      <c r="Q47" s="86">
        <f t="shared" si="68"/>
        <v>54.788455231223352</v>
      </c>
      <c r="R47" s="86">
        <f t="shared" si="69"/>
        <v>26.393899639225975</v>
      </c>
      <c r="S47" s="87">
        <f>'Masa Warszawa'!D41</f>
        <v>9.7199999999999989</v>
      </c>
      <c r="T47" s="87">
        <f>'Masa Warszawa'!G41</f>
        <v>8.75</v>
      </c>
      <c r="U47" s="87">
        <f>'Masa Warszawa'!J41</f>
        <v>9.48</v>
      </c>
      <c r="V47" s="87">
        <f>'Masa Warszawa'!M41</f>
        <v>9.86</v>
      </c>
      <c r="W47" s="87">
        <f>'Masa Warszawa'!P41</f>
        <v>9.58</v>
      </c>
      <c r="X47" s="87">
        <f>'Masa Warszawa'!S41</f>
        <v>9.27</v>
      </c>
      <c r="Y47" s="88">
        <f t="shared" ca="1" si="70"/>
        <v>2.3505666666666669E-3</v>
      </c>
      <c r="Z47" s="88">
        <f t="shared" ca="1" si="71"/>
        <v>3.1129999999999999E-3</v>
      </c>
      <c r="AA47" s="88">
        <f t="shared" ca="1" si="72"/>
        <v>2.0572333333333335E-3</v>
      </c>
      <c r="AB47" s="88">
        <f t="shared" ca="1" si="73"/>
        <v>1.4681333333333333E-3</v>
      </c>
      <c r="AC47" s="88">
        <f t="shared" ca="1" si="74"/>
        <v>1.9395333333333334E-3</v>
      </c>
      <c r="AD47" s="88">
        <f t="shared" ca="1" si="75"/>
        <v>2.8759333333333334E-3</v>
      </c>
      <c r="AE47" s="89">
        <f t="shared" ca="1" si="76"/>
        <v>2.3505666666666668E-5</v>
      </c>
      <c r="AF47" s="89">
        <f t="shared" ca="1" si="77"/>
        <v>3.1130000000000002E-5</v>
      </c>
      <c r="AG47" s="89">
        <f t="shared" ca="1" si="78"/>
        <v>2.0572333333333336E-5</v>
      </c>
      <c r="AH47" s="89">
        <f t="shared" ca="1" si="79"/>
        <v>1.4681333333333333E-5</v>
      </c>
      <c r="AI47" s="89">
        <f t="shared" ca="1" si="80"/>
        <v>1.9395333333333334E-5</v>
      </c>
      <c r="AJ47" s="89">
        <f t="shared" ca="1" si="81"/>
        <v>2.8759333333333334E-5</v>
      </c>
      <c r="AK47" s="90">
        <f t="shared" ca="1" si="82"/>
        <v>241.82784636488344</v>
      </c>
      <c r="AL47" s="90">
        <f t="shared" ca="1" si="83"/>
        <v>355.7714285714286</v>
      </c>
      <c r="AM47" s="90">
        <f t="shared" ca="1" si="84"/>
        <v>217.00773558368499</v>
      </c>
      <c r="AN47" s="90">
        <f t="shared" ca="1" si="85"/>
        <v>148.89790398918188</v>
      </c>
      <c r="AO47" s="90">
        <f t="shared" ca="1" si="86"/>
        <v>202.45650661099515</v>
      </c>
      <c r="AP47" s="90">
        <f t="shared" ca="1" si="87"/>
        <v>310.24092053218266</v>
      </c>
      <c r="AQ47" s="90">
        <f t="shared" ca="1" si="88"/>
        <v>1476.2023416523566</v>
      </c>
      <c r="AR47" s="91">
        <f t="shared" ca="1" si="89"/>
        <v>16.381754691853313</v>
      </c>
      <c r="AS47" s="91">
        <f t="shared" ca="1" si="90"/>
        <v>24.100451444427542</v>
      </c>
      <c r="AT47" s="91">
        <f t="shared" ca="1" si="91"/>
        <v>14.700405863113716</v>
      </c>
      <c r="AU47" s="91">
        <f t="shared" ca="1" si="92"/>
        <v>10.086551131094676</v>
      </c>
      <c r="AV47" s="91">
        <f t="shared" ca="1" si="93"/>
        <v>13.714685371951084</v>
      </c>
      <c r="AW47" s="91">
        <f t="shared" ca="1" si="94"/>
        <v>21.016151497559672</v>
      </c>
      <c r="AX47" s="89">
        <f ca="1">'F3 Warszawa'!AK40</f>
        <v>2.2599999999999999E-3</v>
      </c>
      <c r="AY47" s="89">
        <f t="shared" ca="1" si="95"/>
        <v>2.2599999999999997E-5</v>
      </c>
      <c r="AZ47" s="90">
        <f t="shared" ca="1" si="96"/>
        <v>232.51028806584361</v>
      </c>
      <c r="BA47" s="90">
        <f t="shared" ca="1" si="97"/>
        <v>3.8529716238637692</v>
      </c>
      <c r="BB47" s="89">
        <f>ARM!G43</f>
        <v>9.5361327539709769E-3</v>
      </c>
      <c r="BC47" s="89">
        <f t="shared" si="98"/>
        <v>9.5361327539709768E-9</v>
      </c>
      <c r="BD47" s="92">
        <f t="shared" si="99"/>
        <v>2.6616406086638988E-7</v>
      </c>
      <c r="BE47" s="93">
        <f t="shared" si="100"/>
        <v>26.616406086638989</v>
      </c>
      <c r="BF47" s="95">
        <f>ARM!G190</f>
        <v>1.3017378472890478E-2</v>
      </c>
      <c r="BG47" s="89">
        <f t="shared" si="101"/>
        <v>1.3017378472890479E-8</v>
      </c>
      <c r="BH47" s="94">
        <f t="shared" si="102"/>
        <v>3.6332949693223206E-7</v>
      </c>
      <c r="BI47" s="93">
        <f t="shared" si="103"/>
        <v>36.332949693223206</v>
      </c>
      <c r="BJ47" s="1" t="s">
        <v>18</v>
      </c>
      <c r="BK47" s="89" t="e">
        <f t="shared" si="104"/>
        <v>#VALUE!</v>
      </c>
      <c r="BL47" s="94" t="e">
        <f t="shared" si="105"/>
        <v>#VALUE!</v>
      </c>
      <c r="BM47" s="93" t="e">
        <f t="shared" si="106"/>
        <v>#VALUE!</v>
      </c>
      <c r="BN47" s="1"/>
      <c r="BO47" s="95">
        <f t="shared" si="107"/>
        <v>0</v>
      </c>
      <c r="BP47" s="95">
        <f t="shared" si="108"/>
        <v>0</v>
      </c>
      <c r="BQ47" s="96">
        <f t="shared" si="109"/>
        <v>0</v>
      </c>
      <c r="BR47" s="1"/>
      <c r="BS47" s="95">
        <f t="shared" si="110"/>
        <v>0</v>
      </c>
      <c r="BT47" s="95">
        <f t="shared" si="111"/>
        <v>0</v>
      </c>
      <c r="BU47" s="96">
        <f t="shared" si="112"/>
        <v>0</v>
      </c>
      <c r="BV47" s="1" t="s">
        <v>18</v>
      </c>
      <c r="BW47" s="89" t="e">
        <f t="shared" si="113"/>
        <v>#VALUE!</v>
      </c>
      <c r="BX47" s="94" t="e">
        <f t="shared" si="114"/>
        <v>#VALUE!</v>
      </c>
      <c r="BY47" s="93" t="e">
        <f t="shared" si="115"/>
        <v>#VALUE!</v>
      </c>
      <c r="BZ47" s="97">
        <f>VSM!D40</f>
        <v>187.738</v>
      </c>
      <c r="CA47" s="97">
        <f>VSM!E40</f>
        <v>14.426</v>
      </c>
      <c r="CB47" s="98">
        <f t="shared" si="116"/>
        <v>7.6841129659418972E-2</v>
      </c>
      <c r="CC47" s="97">
        <f>VSM!F40</f>
        <v>7.65</v>
      </c>
      <c r="CD47" s="97">
        <f>ABS(VSM!G40)</f>
        <v>23.77</v>
      </c>
      <c r="CE47" s="99">
        <f t="shared" si="117"/>
        <v>3.1071895424836597</v>
      </c>
      <c r="CF47" s="97">
        <f>VSM!H40</f>
        <v>168.96</v>
      </c>
      <c r="CG47" s="97">
        <f>VSM!K40</f>
        <v>5.7</v>
      </c>
      <c r="CH47" s="97">
        <f>VSM!D142</f>
        <v>515.02300000000002</v>
      </c>
      <c r="CI47" s="97">
        <f>VSM!E142</f>
        <v>20.893000000000001</v>
      </c>
      <c r="CJ47" s="98">
        <f t="shared" si="118"/>
        <v>4.0567120303365095E-2</v>
      </c>
      <c r="CK47" s="97">
        <f>VSM!F142</f>
        <v>7.68</v>
      </c>
      <c r="CL47" s="97">
        <f>ABS(VSM!G142)</f>
        <v>22.26</v>
      </c>
      <c r="CM47" s="99">
        <f t="shared" si="119"/>
        <v>2.8984375000000004</v>
      </c>
      <c r="CN47" s="97">
        <f>VSM!H142</f>
        <v>463.52</v>
      </c>
      <c r="CO47" s="97" t="str">
        <f>VSM!K142</f>
        <v xml:space="preserve">   11,2</v>
      </c>
      <c r="CP47" s="97" t="str">
        <f>VSM!D244</f>
        <v>NaN</v>
      </c>
      <c r="CQ47" s="97" t="str">
        <f>VSM!E244</f>
        <v>NaN</v>
      </c>
      <c r="CR47" s="98" t="e">
        <f t="shared" si="120"/>
        <v>#VALUE!</v>
      </c>
      <c r="CS47" s="97" t="str">
        <f>VSM!F244</f>
        <v>NaN</v>
      </c>
      <c r="CT47" s="97" t="e">
        <f>ABS(VSM!G244)</f>
        <v>#VALUE!</v>
      </c>
      <c r="CU47" s="99" t="e">
        <f t="shared" si="121"/>
        <v>#VALUE!</v>
      </c>
      <c r="CV47" s="97" t="str">
        <f>VSM!H244</f>
        <v>NaN</v>
      </c>
      <c r="CW47" s="97" t="str">
        <f>VSM!K244</f>
        <v>NaN</v>
      </c>
      <c r="CX47" s="97" t="str">
        <f>VSM!D550</f>
        <v>NaN</v>
      </c>
      <c r="CY47" s="97" t="str">
        <f>VSM!E550</f>
        <v>NaN</v>
      </c>
      <c r="CZ47" s="98" t="e">
        <f t="shared" si="122"/>
        <v>#VALUE!</v>
      </c>
      <c r="DA47" s="97" t="str">
        <f>VSM!F550</f>
        <v>NaN</v>
      </c>
      <c r="DB47" s="97" t="e">
        <f>ABS(VSM!G550)</f>
        <v>#VALUE!</v>
      </c>
      <c r="DC47" s="99" t="e">
        <f t="shared" si="123"/>
        <v>#VALUE!</v>
      </c>
      <c r="DD47" s="97" t="str">
        <f>VSM!H550</f>
        <v>NaN</v>
      </c>
      <c r="DE47" s="97" t="str">
        <f>VSM!K550</f>
        <v>NaN</v>
      </c>
      <c r="DF47" s="30"/>
      <c r="DG47" s="30"/>
      <c r="DH47" s="30"/>
      <c r="DI47" s="30"/>
      <c r="DJ47" s="30"/>
      <c r="DK47" s="30"/>
      <c r="DL47" s="30"/>
      <c r="DM47" s="30"/>
    </row>
    <row r="48" spans="1:117" ht="16.5" customHeight="1">
      <c r="A48" s="81">
        <v>40</v>
      </c>
      <c r="B48" s="82" t="str">
        <f>Lokalizacje!D42</f>
        <v>52° 12.229'N</v>
      </c>
      <c r="C48" s="82" t="str">
        <f>Lokalizacje!C42</f>
        <v>20° 55.484'E</v>
      </c>
      <c r="D48" s="83">
        <f>Lokalizacje!B42</f>
        <v>45180</v>
      </c>
      <c r="E48" s="84">
        <f>'Analiza sitowa'!B41</f>
        <v>654.92999999999995</v>
      </c>
      <c r="F48" s="84">
        <f>'Analiza sitowa'!C41</f>
        <v>20.99</v>
      </c>
      <c r="G48" s="84">
        <f>'Analiza sitowa'!D41</f>
        <v>56.77</v>
      </c>
      <c r="H48" s="84">
        <f>'Analiza sitowa'!E41</f>
        <v>228.56</v>
      </c>
      <c r="I48" s="84">
        <f>'Analiza sitowa'!F41</f>
        <v>279.41000000000003</v>
      </c>
      <c r="J48" s="84">
        <f>'Analiza sitowa'!G41</f>
        <v>68.84</v>
      </c>
      <c r="K48" s="85">
        <f t="shared" si="62"/>
        <v>654.57000000000005</v>
      </c>
      <c r="L48" s="85">
        <f t="shared" si="63"/>
        <v>0.35999999999989996</v>
      </c>
      <c r="M48" s="86">
        <f t="shared" si="64"/>
        <v>100</v>
      </c>
      <c r="N48" s="86">
        <f t="shared" si="65"/>
        <v>3.2049226634907551</v>
      </c>
      <c r="O48" s="86">
        <f t="shared" si="66"/>
        <v>8.6681019345578925</v>
      </c>
      <c r="P48" s="86">
        <f t="shared" si="67"/>
        <v>34.898386087062747</v>
      </c>
      <c r="Q48" s="86">
        <f t="shared" si="68"/>
        <v>42.66257462629595</v>
      </c>
      <c r="R48" s="86">
        <f t="shared" si="69"/>
        <v>10.511046982120229</v>
      </c>
      <c r="S48" s="87">
        <f>'Masa Warszawa'!D42</f>
        <v>9.75</v>
      </c>
      <c r="T48" s="87">
        <f>'Masa Warszawa'!G42</f>
        <v>8.9500000000000011</v>
      </c>
      <c r="U48" s="87">
        <f>'Masa Warszawa'!J42</f>
        <v>9.3699999999999992</v>
      </c>
      <c r="V48" s="87">
        <f>'Masa Warszawa'!M42</f>
        <v>10.18</v>
      </c>
      <c r="W48" s="87">
        <f>'Masa Warszawa'!P42</f>
        <v>9.379999999999999</v>
      </c>
      <c r="X48" s="87">
        <f>'Masa Warszawa'!S42</f>
        <v>8.9400000000000013</v>
      </c>
      <c r="Y48" s="88">
        <f t="shared" ca="1" si="70"/>
        <v>1.9223333333333332E-3</v>
      </c>
      <c r="Z48" s="88">
        <f t="shared" ca="1" si="71"/>
        <v>3.2442000000000005E-3</v>
      </c>
      <c r="AA48" s="88">
        <f t="shared" ca="1" si="72"/>
        <v>2.0612666666666667E-3</v>
      </c>
      <c r="AB48" s="88">
        <f t="shared" ca="1" si="73"/>
        <v>1.5992666666666668E-3</v>
      </c>
      <c r="AC48" s="88">
        <f t="shared" ca="1" si="74"/>
        <v>1.8710666666666665E-3</v>
      </c>
      <c r="AD48" s="88">
        <f t="shared" ca="1" si="75"/>
        <v>2.9842666666666669E-3</v>
      </c>
      <c r="AE48" s="89">
        <f t="shared" ca="1" si="76"/>
        <v>1.9223333333333333E-5</v>
      </c>
      <c r="AF48" s="89">
        <f t="shared" ca="1" si="77"/>
        <v>3.2442000000000006E-5</v>
      </c>
      <c r="AG48" s="89">
        <f t="shared" ca="1" si="78"/>
        <v>2.0612666666666667E-5</v>
      </c>
      <c r="AH48" s="89">
        <f t="shared" ca="1" si="79"/>
        <v>1.5992666666666667E-5</v>
      </c>
      <c r="AI48" s="89">
        <f t="shared" ca="1" si="80"/>
        <v>1.8710666666666667E-5</v>
      </c>
      <c r="AJ48" s="89">
        <f t="shared" ca="1" si="81"/>
        <v>2.9842666666666668E-5</v>
      </c>
      <c r="AK48" s="90">
        <f t="shared" ca="1" si="82"/>
        <v>197.16239316239316</v>
      </c>
      <c r="AL48" s="90">
        <f t="shared" ca="1" si="83"/>
        <v>362.48044692737432</v>
      </c>
      <c r="AM48" s="90">
        <f t="shared" ca="1" si="84"/>
        <v>219.98577018854502</v>
      </c>
      <c r="AN48" s="90">
        <f t="shared" ca="1" si="85"/>
        <v>157.09888670595942</v>
      </c>
      <c r="AO48" s="90">
        <f t="shared" ca="1" si="86"/>
        <v>199.47405828002846</v>
      </c>
      <c r="AP48" s="90">
        <f t="shared" ca="1" si="87"/>
        <v>333.81058911260249</v>
      </c>
      <c r="AQ48" s="90">
        <f t="shared" ca="1" si="88"/>
        <v>1470.0121443769028</v>
      </c>
      <c r="AR48" s="91">
        <f t="shared" ca="1" si="89"/>
        <v>13.412296892687564</v>
      </c>
      <c r="AS48" s="91">
        <f t="shared" ca="1" si="90"/>
        <v>24.658330090260559</v>
      </c>
      <c r="AT48" s="91">
        <f t="shared" ca="1" si="91"/>
        <v>14.964894747981205</v>
      </c>
      <c r="AU48" s="91">
        <f t="shared" ca="1" si="92"/>
        <v>10.686910805934142</v>
      </c>
      <c r="AV48" s="91">
        <f t="shared" ca="1" si="93"/>
        <v>13.56955172398116</v>
      </c>
      <c r="AW48" s="91">
        <f t="shared" ca="1" si="94"/>
        <v>22.708015739155371</v>
      </c>
      <c r="AX48" s="89">
        <f ca="1">'F3 Warszawa'!AK41</f>
        <v>1.8400000000000003E-3</v>
      </c>
      <c r="AY48" s="89">
        <f t="shared" ca="1" si="95"/>
        <v>1.8400000000000003E-5</v>
      </c>
      <c r="AZ48" s="90">
        <f t="shared" ca="1" si="96"/>
        <v>188.71794871794876</v>
      </c>
      <c r="BA48" s="90">
        <f t="shared" ca="1" si="97"/>
        <v>4.2829894225767076</v>
      </c>
      <c r="BB48" s="89">
        <f>ARM!G44</f>
        <v>1.4743834196740494E-2</v>
      </c>
      <c r="BC48" s="89">
        <f t="shared" si="98"/>
        <v>1.4743834196740494E-8</v>
      </c>
      <c r="BD48" s="92">
        <f t="shared" si="99"/>
        <v>4.1151679446902357E-7</v>
      </c>
      <c r="BE48" s="93">
        <f t="shared" si="100"/>
        <v>41.151679446902357</v>
      </c>
      <c r="BF48" s="95">
        <f>ARM!G191</f>
        <v>3.4139036325601925E-2</v>
      </c>
      <c r="BG48" s="89">
        <f t="shared" si="101"/>
        <v>3.4139036325601924E-8</v>
      </c>
      <c r="BH48" s="94">
        <f t="shared" si="102"/>
        <v>9.5285843611013367E-7</v>
      </c>
      <c r="BI48" s="93">
        <f t="shared" si="103"/>
        <v>95.285843611013362</v>
      </c>
      <c r="BJ48" s="1" t="s">
        <v>18</v>
      </c>
      <c r="BK48" s="89" t="e">
        <f t="shared" si="104"/>
        <v>#VALUE!</v>
      </c>
      <c r="BL48" s="94" t="e">
        <f t="shared" si="105"/>
        <v>#VALUE!</v>
      </c>
      <c r="BM48" s="93" t="e">
        <f t="shared" si="106"/>
        <v>#VALUE!</v>
      </c>
      <c r="BN48" s="1"/>
      <c r="BO48" s="95">
        <f t="shared" si="107"/>
        <v>0</v>
      </c>
      <c r="BP48" s="95">
        <f t="shared" si="108"/>
        <v>0</v>
      </c>
      <c r="BQ48" s="96">
        <f t="shared" si="109"/>
        <v>0</v>
      </c>
      <c r="BR48" s="1"/>
      <c r="BS48" s="95">
        <f t="shared" si="110"/>
        <v>0</v>
      </c>
      <c r="BT48" s="95">
        <f t="shared" si="111"/>
        <v>0</v>
      </c>
      <c r="BU48" s="96">
        <f t="shared" si="112"/>
        <v>0</v>
      </c>
      <c r="BV48" s="1" t="s">
        <v>18</v>
      </c>
      <c r="BW48" s="89" t="e">
        <f t="shared" si="113"/>
        <v>#VALUE!</v>
      </c>
      <c r="BX48" s="94" t="e">
        <f t="shared" si="114"/>
        <v>#VALUE!</v>
      </c>
      <c r="BY48" s="93" t="e">
        <f t="shared" si="115"/>
        <v>#VALUE!</v>
      </c>
      <c r="BZ48" s="97">
        <f>VSM!D41</f>
        <v>241.14599999999999</v>
      </c>
      <c r="CA48" s="97">
        <f>VSM!E41</f>
        <v>22.048999999999999</v>
      </c>
      <c r="CB48" s="98">
        <f t="shared" si="116"/>
        <v>9.1434234861867913E-2</v>
      </c>
      <c r="CC48" s="97">
        <f>VSM!F41</f>
        <v>8.16</v>
      </c>
      <c r="CD48" s="97">
        <f>ABS(VSM!G41)</f>
        <v>23.91</v>
      </c>
      <c r="CE48" s="99">
        <f t="shared" si="117"/>
        <v>2.9301470588235294</v>
      </c>
      <c r="CF48" s="97">
        <f>VSM!H41</f>
        <v>217.03</v>
      </c>
      <c r="CG48" s="97">
        <f>VSM!K41</f>
        <v>4.7</v>
      </c>
      <c r="CH48" s="97">
        <f>VSM!D143</f>
        <v>193.66499999999999</v>
      </c>
      <c r="CI48" s="97">
        <f>VSM!E143</f>
        <v>20.795999999999999</v>
      </c>
      <c r="CJ48" s="98">
        <f t="shared" si="118"/>
        <v>0.10738130276508404</v>
      </c>
      <c r="CK48" s="97">
        <f>VSM!F143</f>
        <v>7.74</v>
      </c>
      <c r="CL48" s="97">
        <f>ABS(VSM!G143)</f>
        <v>20.93</v>
      </c>
      <c r="CM48" s="99">
        <f t="shared" si="119"/>
        <v>2.7041343669250644</v>
      </c>
      <c r="CN48" s="97">
        <f>VSM!H143</f>
        <v>174.3</v>
      </c>
      <c r="CO48" s="97" t="str">
        <f>VSM!K143</f>
        <v xml:space="preserve">    6,6</v>
      </c>
      <c r="CP48" s="97" t="str">
        <f>VSM!D245</f>
        <v>NaN</v>
      </c>
      <c r="CQ48" s="97" t="str">
        <f>VSM!E245</f>
        <v>NaN</v>
      </c>
      <c r="CR48" s="98" t="e">
        <f t="shared" si="120"/>
        <v>#VALUE!</v>
      </c>
      <c r="CS48" s="97" t="str">
        <f>VSM!F245</f>
        <v>NaN</v>
      </c>
      <c r="CT48" s="97" t="e">
        <f>ABS(VSM!G245)</f>
        <v>#VALUE!</v>
      </c>
      <c r="CU48" s="99" t="e">
        <f t="shared" si="121"/>
        <v>#VALUE!</v>
      </c>
      <c r="CV48" s="97" t="str">
        <f>VSM!H245</f>
        <v>NaN</v>
      </c>
      <c r="CW48" s="97" t="str">
        <f>VSM!K245</f>
        <v>NaN</v>
      </c>
      <c r="CX48" s="97" t="str">
        <f>VSM!D551</f>
        <v>NaN</v>
      </c>
      <c r="CY48" s="97" t="str">
        <f>VSM!E551</f>
        <v>NaN</v>
      </c>
      <c r="CZ48" s="98" t="e">
        <f t="shared" si="122"/>
        <v>#VALUE!</v>
      </c>
      <c r="DA48" s="97" t="str">
        <f>VSM!F551</f>
        <v>NaN</v>
      </c>
      <c r="DB48" s="97" t="e">
        <f>ABS(VSM!G551)</f>
        <v>#VALUE!</v>
      </c>
      <c r="DC48" s="99" t="e">
        <f t="shared" si="123"/>
        <v>#VALUE!</v>
      </c>
      <c r="DD48" s="97" t="str">
        <f>VSM!H551</f>
        <v>NaN</v>
      </c>
      <c r="DE48" s="97" t="str">
        <f>VSM!K551</f>
        <v>NaN</v>
      </c>
      <c r="DF48" s="30"/>
      <c r="DG48" s="30"/>
      <c r="DH48" s="30"/>
      <c r="DI48" s="30"/>
      <c r="DJ48" s="30"/>
      <c r="DK48" s="30"/>
      <c r="DL48" s="30"/>
      <c r="DM48" s="30"/>
    </row>
    <row r="49" spans="1:117" ht="16.5" customHeight="1">
      <c r="A49" s="81">
        <v>41</v>
      </c>
      <c r="B49" s="82" t="str">
        <f>Lokalizacje!D43</f>
        <v>52° 12.108'N</v>
      </c>
      <c r="C49" s="82" t="str">
        <f>Lokalizacje!C43</f>
        <v>20° 56.001'E</v>
      </c>
      <c r="D49" s="83">
        <f>Lokalizacje!B43</f>
        <v>45180</v>
      </c>
      <c r="E49" s="84">
        <f>'Analiza sitowa'!B42</f>
        <v>876.45</v>
      </c>
      <c r="F49" s="84">
        <f>'Analiza sitowa'!C42</f>
        <v>114.95</v>
      </c>
      <c r="G49" s="84">
        <f>'Analiza sitowa'!D42</f>
        <v>239.29</v>
      </c>
      <c r="H49" s="84">
        <f>'Analiza sitowa'!E42</f>
        <v>230.96</v>
      </c>
      <c r="I49" s="84">
        <f>'Analiza sitowa'!F42</f>
        <v>188.76</v>
      </c>
      <c r="J49" s="84">
        <f>'Analiza sitowa'!G42</f>
        <v>100.77</v>
      </c>
      <c r="K49" s="85">
        <f t="shared" si="62"/>
        <v>874.73</v>
      </c>
      <c r="L49" s="85">
        <f t="shared" si="63"/>
        <v>1.7200000000000273</v>
      </c>
      <c r="M49" s="86">
        <f t="shared" si="64"/>
        <v>100</v>
      </c>
      <c r="N49" s="86">
        <f t="shared" si="65"/>
        <v>13.115408751212277</v>
      </c>
      <c r="O49" s="86">
        <f t="shared" si="66"/>
        <v>27.302184950653203</v>
      </c>
      <c r="P49" s="86">
        <f t="shared" si="67"/>
        <v>26.351759940669744</v>
      </c>
      <c r="Q49" s="86">
        <f t="shared" si="68"/>
        <v>21.53688173883279</v>
      </c>
      <c r="R49" s="86">
        <f t="shared" si="69"/>
        <v>11.497518398083177</v>
      </c>
      <c r="S49" s="87">
        <f>'Masa Warszawa'!D43</f>
        <v>10.969999999999999</v>
      </c>
      <c r="T49" s="87">
        <f>'Masa Warszawa'!G43</f>
        <v>9.6999999999999993</v>
      </c>
      <c r="U49" s="87">
        <f>'Masa Warszawa'!J43</f>
        <v>9.8699999999999992</v>
      </c>
      <c r="V49" s="87">
        <f>'Masa Warszawa'!M43</f>
        <v>9.9699999999999989</v>
      </c>
      <c r="W49" s="87">
        <f>'Masa Warszawa'!P43</f>
        <v>10.09</v>
      </c>
      <c r="X49" s="87">
        <f>'Masa Warszawa'!S43</f>
        <v>8.879999999999999</v>
      </c>
      <c r="Y49" s="88">
        <f t="shared" ca="1" si="70"/>
        <v>1.0211666666666665E-3</v>
      </c>
      <c r="Z49" s="88">
        <f t="shared" ca="1" si="71"/>
        <v>1.446E-3</v>
      </c>
      <c r="AA49" s="88">
        <f t="shared" ca="1" si="72"/>
        <v>7.2548666666666665E-4</v>
      </c>
      <c r="AB49" s="88">
        <f t="shared" ca="1" si="73"/>
        <v>4.9246333333333332E-4</v>
      </c>
      <c r="AC49" s="88">
        <f t="shared" ca="1" si="74"/>
        <v>7.4190666666666672E-4</v>
      </c>
      <c r="AD49" s="88">
        <f t="shared" ca="1" si="75"/>
        <v>2.5059333333333333E-3</v>
      </c>
      <c r="AE49" s="89">
        <f t="shared" ca="1" si="76"/>
        <v>1.0211666666666666E-5</v>
      </c>
      <c r="AF49" s="89">
        <f t="shared" ca="1" si="77"/>
        <v>1.446E-5</v>
      </c>
      <c r="AG49" s="89">
        <f t="shared" ca="1" si="78"/>
        <v>7.2548666666666664E-6</v>
      </c>
      <c r="AH49" s="89">
        <f t="shared" ca="1" si="79"/>
        <v>4.9246333333333337E-6</v>
      </c>
      <c r="AI49" s="89">
        <f t="shared" ca="1" si="80"/>
        <v>7.4190666666666673E-6</v>
      </c>
      <c r="AJ49" s="89">
        <f t="shared" ca="1" si="81"/>
        <v>2.5059333333333332E-5</v>
      </c>
      <c r="AK49" s="90">
        <f t="shared" ca="1" si="82"/>
        <v>93.087207535703428</v>
      </c>
      <c r="AL49" s="90">
        <f t="shared" ca="1" si="83"/>
        <v>149.0721649484536</v>
      </c>
      <c r="AM49" s="90">
        <f t="shared" ca="1" si="84"/>
        <v>73.504221546774744</v>
      </c>
      <c r="AN49" s="90">
        <f t="shared" ca="1" si="85"/>
        <v>49.394516883985297</v>
      </c>
      <c r="AO49" s="90">
        <f t="shared" ca="1" si="86"/>
        <v>73.528906508093826</v>
      </c>
      <c r="AP49" s="90">
        <f t="shared" ca="1" si="87"/>
        <v>282.19969969969969</v>
      </c>
      <c r="AQ49" s="90">
        <f t="shared" ca="1" si="88"/>
        <v>720.78671712271057</v>
      </c>
      <c r="AR49" s="91">
        <f t="shared" ca="1" si="89"/>
        <v>12.914667449380282</v>
      </c>
      <c r="AS49" s="91">
        <f t="shared" ca="1" si="90"/>
        <v>20.681869047688732</v>
      </c>
      <c r="AT49" s="91">
        <f t="shared" ca="1" si="91"/>
        <v>10.197776929102453</v>
      </c>
      <c r="AU49" s="91">
        <f t="shared" ca="1" si="92"/>
        <v>6.8528617010538095</v>
      </c>
      <c r="AV49" s="91">
        <f t="shared" ca="1" si="93"/>
        <v>10.201201653883402</v>
      </c>
      <c r="AW49" s="91">
        <f t="shared" ca="1" si="94"/>
        <v>39.151623218891324</v>
      </c>
      <c r="AX49" s="89">
        <f ca="1">'F3 Warszawa'!AK42</f>
        <v>9.8181666666666647E-4</v>
      </c>
      <c r="AY49" s="89">
        <f t="shared" ca="1" si="95"/>
        <v>9.8181666666666652E-6</v>
      </c>
      <c r="AZ49" s="90">
        <f t="shared" ca="1" si="96"/>
        <v>89.50015192950471</v>
      </c>
      <c r="BA49" s="90">
        <f t="shared" ca="1" si="97"/>
        <v>3.8534356128610994</v>
      </c>
      <c r="BB49" s="89">
        <f>ARM!G45</f>
        <v>1.0449057188893076E-2</v>
      </c>
      <c r="BC49" s="89">
        <f t="shared" si="98"/>
        <v>1.0449057188893075E-8</v>
      </c>
      <c r="BD49" s="92">
        <f t="shared" si="99"/>
        <v>2.9164479620554892E-7</v>
      </c>
      <c r="BE49" s="93">
        <f t="shared" si="100"/>
        <v>29.164479620554893</v>
      </c>
      <c r="BF49" s="1" t="s">
        <v>18</v>
      </c>
      <c r="BG49" s="89" t="e">
        <f t="shared" si="101"/>
        <v>#VALUE!</v>
      </c>
      <c r="BH49" s="94" t="e">
        <f t="shared" si="102"/>
        <v>#VALUE!</v>
      </c>
      <c r="BI49" s="93" t="e">
        <f t="shared" si="103"/>
        <v>#VALUE!</v>
      </c>
      <c r="BJ49" s="1" t="s">
        <v>18</v>
      </c>
      <c r="BK49" s="89" t="e">
        <f t="shared" si="104"/>
        <v>#VALUE!</v>
      </c>
      <c r="BL49" s="94" t="e">
        <f t="shared" si="105"/>
        <v>#VALUE!</v>
      </c>
      <c r="BM49" s="93" t="e">
        <f t="shared" si="106"/>
        <v>#VALUE!</v>
      </c>
      <c r="BN49" s="1"/>
      <c r="BO49" s="95">
        <f t="shared" si="107"/>
        <v>0</v>
      </c>
      <c r="BP49" s="95">
        <f t="shared" si="108"/>
        <v>0</v>
      </c>
      <c r="BQ49" s="96">
        <f t="shared" si="109"/>
        <v>0</v>
      </c>
      <c r="BR49" s="1"/>
      <c r="BS49" s="95">
        <f t="shared" si="110"/>
        <v>0</v>
      </c>
      <c r="BT49" s="95">
        <f t="shared" si="111"/>
        <v>0</v>
      </c>
      <c r="BU49" s="96">
        <f t="shared" si="112"/>
        <v>0</v>
      </c>
      <c r="BV49" s="1" t="s">
        <v>18</v>
      </c>
      <c r="BW49" s="89" t="e">
        <f t="shared" si="113"/>
        <v>#VALUE!</v>
      </c>
      <c r="BX49" s="94" t="e">
        <f t="shared" si="114"/>
        <v>#VALUE!</v>
      </c>
      <c r="BY49" s="93" t="e">
        <f t="shared" si="115"/>
        <v>#VALUE!</v>
      </c>
      <c r="BZ49" s="97">
        <f>VSM!D42</f>
        <v>91.296000000000006</v>
      </c>
      <c r="CA49" s="97">
        <f>VSM!E42</f>
        <v>11.476000000000001</v>
      </c>
      <c r="CB49" s="98">
        <f t="shared" si="116"/>
        <v>0.12570101647388715</v>
      </c>
      <c r="CC49" s="97">
        <f>VSM!F42</f>
        <v>9.1199999999999992</v>
      </c>
      <c r="CD49" s="97">
        <f>ABS(VSM!G42)</f>
        <v>22.5</v>
      </c>
      <c r="CE49" s="99">
        <f t="shared" si="117"/>
        <v>2.4671052631578951</v>
      </c>
      <c r="CF49" s="97">
        <f>VSM!H42</f>
        <v>82.16</v>
      </c>
      <c r="CG49" s="97">
        <f>VSM!K42</f>
        <v>4.5999999999999996</v>
      </c>
      <c r="CH49" s="97" t="str">
        <f>VSM!D144</f>
        <v>NaN</v>
      </c>
      <c r="CI49" s="97" t="str">
        <f>VSM!E144</f>
        <v>NaN</v>
      </c>
      <c r="CJ49" s="98" t="e">
        <f t="shared" si="118"/>
        <v>#VALUE!</v>
      </c>
      <c r="CK49" s="97" t="str">
        <f>VSM!F144</f>
        <v>NaN</v>
      </c>
      <c r="CL49" s="97" t="e">
        <f>ABS(VSM!G144)</f>
        <v>#VALUE!</v>
      </c>
      <c r="CM49" s="99" t="e">
        <f t="shared" si="119"/>
        <v>#VALUE!</v>
      </c>
      <c r="CN49" s="97" t="str">
        <f>VSM!H144</f>
        <v>NaN</v>
      </c>
      <c r="CO49" s="97" t="str">
        <f>VSM!K144</f>
        <v>NaN</v>
      </c>
      <c r="CP49" s="97" t="str">
        <f>VSM!D246</f>
        <v>NaN</v>
      </c>
      <c r="CQ49" s="97" t="str">
        <f>VSM!E246</f>
        <v>NaN</v>
      </c>
      <c r="CR49" s="98" t="e">
        <f t="shared" si="120"/>
        <v>#VALUE!</v>
      </c>
      <c r="CS49" s="97" t="str">
        <f>VSM!F246</f>
        <v>NaN</v>
      </c>
      <c r="CT49" s="97" t="e">
        <f>ABS(VSM!G246)</f>
        <v>#VALUE!</v>
      </c>
      <c r="CU49" s="99" t="e">
        <f t="shared" si="121"/>
        <v>#VALUE!</v>
      </c>
      <c r="CV49" s="97" t="str">
        <f>VSM!H246</f>
        <v>NaN</v>
      </c>
      <c r="CW49" s="97" t="str">
        <f>VSM!K246</f>
        <v>NaN</v>
      </c>
      <c r="CX49" s="97" t="str">
        <f>VSM!D552</f>
        <v>NaN</v>
      </c>
      <c r="CY49" s="97" t="str">
        <f>VSM!E552</f>
        <v>NaN</v>
      </c>
      <c r="CZ49" s="98" t="e">
        <f t="shared" si="122"/>
        <v>#VALUE!</v>
      </c>
      <c r="DA49" s="97" t="str">
        <f>VSM!F552</f>
        <v>NaN</v>
      </c>
      <c r="DB49" s="97" t="e">
        <f>ABS(VSM!G552)</f>
        <v>#VALUE!</v>
      </c>
      <c r="DC49" s="99" t="e">
        <f t="shared" si="123"/>
        <v>#VALUE!</v>
      </c>
      <c r="DD49" s="97" t="str">
        <f>VSM!H552</f>
        <v>NaN</v>
      </c>
      <c r="DE49" s="97" t="str">
        <f>VSM!K552</f>
        <v>NaN</v>
      </c>
      <c r="DF49" s="30"/>
      <c r="DG49" s="30"/>
      <c r="DH49" s="30"/>
      <c r="DI49" s="30"/>
      <c r="DJ49" s="30"/>
      <c r="DK49" s="30"/>
      <c r="DL49" s="30"/>
      <c r="DM49" s="30"/>
    </row>
    <row r="50" spans="1:117" ht="16.5" customHeight="1">
      <c r="A50" s="81">
        <v>42</v>
      </c>
      <c r="B50" s="82" t="str">
        <f>Lokalizacje!D44</f>
        <v>52° 12.121'N</v>
      </c>
      <c r="C50" s="82" t="str">
        <f>Lokalizacje!C44</f>
        <v>20° 57.397'E</v>
      </c>
      <c r="D50" s="83">
        <f>Lokalizacje!B44</f>
        <v>45180</v>
      </c>
      <c r="E50" s="84">
        <f>'Analiza sitowa'!B43</f>
        <v>1143.6500000000001</v>
      </c>
      <c r="F50" s="84">
        <f>'Analiza sitowa'!C43</f>
        <v>43.38</v>
      </c>
      <c r="G50" s="84">
        <f>'Analiza sitowa'!D43</f>
        <v>94.9</v>
      </c>
      <c r="H50" s="84">
        <f>'Analiza sitowa'!E43</f>
        <v>280.92</v>
      </c>
      <c r="I50" s="84">
        <f>'Analiza sitowa'!F43</f>
        <v>480.51</v>
      </c>
      <c r="J50" s="84">
        <f>'Analiza sitowa'!G43</f>
        <v>243.07</v>
      </c>
      <c r="K50" s="85">
        <f t="shared" si="62"/>
        <v>1142.78</v>
      </c>
      <c r="L50" s="85">
        <f t="shared" si="63"/>
        <v>0.87000000000011823</v>
      </c>
      <c r="M50" s="86">
        <f t="shared" si="64"/>
        <v>100</v>
      </c>
      <c r="N50" s="86">
        <f t="shared" si="65"/>
        <v>3.7931185240239582</v>
      </c>
      <c r="O50" s="86">
        <f t="shared" si="66"/>
        <v>8.2979932671709005</v>
      </c>
      <c r="P50" s="86">
        <f t="shared" si="67"/>
        <v>24.563459100249201</v>
      </c>
      <c r="Q50" s="86">
        <f t="shared" si="68"/>
        <v>42.015476762995668</v>
      </c>
      <c r="R50" s="86">
        <f t="shared" si="69"/>
        <v>21.253880120666285</v>
      </c>
      <c r="S50" s="87">
        <f>'Masa Warszawa'!D44</f>
        <v>10.17</v>
      </c>
      <c r="T50" s="87">
        <f>'Masa Warszawa'!G44</f>
        <v>9.0100000000000016</v>
      </c>
      <c r="U50" s="87">
        <f>'Masa Warszawa'!J44</f>
        <v>9.1100000000000012</v>
      </c>
      <c r="V50" s="87">
        <f>'Masa Warszawa'!M44</f>
        <v>10.89</v>
      </c>
      <c r="W50" s="87">
        <f>'Masa Warszawa'!P44</f>
        <v>9.93</v>
      </c>
      <c r="X50" s="87">
        <f>'Masa Warszawa'!S44</f>
        <v>8.41</v>
      </c>
      <c r="Y50" s="88">
        <f t="shared" ca="1" si="70"/>
        <v>1.5303333333333332E-3</v>
      </c>
      <c r="Z50" s="88">
        <f t="shared" ca="1" si="71"/>
        <v>2.2653E-3</v>
      </c>
      <c r="AA50" s="88">
        <f t="shared" ca="1" si="72"/>
        <v>1.3309999999999999E-3</v>
      </c>
      <c r="AB50" s="88">
        <f t="shared" ca="1" si="73"/>
        <v>9.3635666666666659E-4</v>
      </c>
      <c r="AC50" s="88">
        <f t="shared" ca="1" si="74"/>
        <v>1.1137666666666667E-3</v>
      </c>
      <c r="AD50" s="88">
        <f t="shared" ca="1" si="75"/>
        <v>2.3031333333333333E-3</v>
      </c>
      <c r="AE50" s="89">
        <f t="shared" ca="1" si="76"/>
        <v>1.5303333333333333E-5</v>
      </c>
      <c r="AF50" s="89">
        <f t="shared" ca="1" si="77"/>
        <v>2.2653000000000001E-5</v>
      </c>
      <c r="AG50" s="89">
        <f t="shared" ca="1" si="78"/>
        <v>1.331E-5</v>
      </c>
      <c r="AH50" s="89">
        <f t="shared" ca="1" si="79"/>
        <v>9.3635666666666662E-6</v>
      </c>
      <c r="AI50" s="89">
        <f t="shared" ca="1" si="80"/>
        <v>1.1137666666666667E-5</v>
      </c>
      <c r="AJ50" s="89">
        <f t="shared" ca="1" si="81"/>
        <v>2.3031333333333334E-5</v>
      </c>
      <c r="AK50" s="90">
        <f t="shared" ca="1" si="82"/>
        <v>150.47525401507701</v>
      </c>
      <c r="AL50" s="90">
        <f t="shared" ca="1" si="83"/>
        <v>251.42064372918978</v>
      </c>
      <c r="AM50" s="90">
        <f t="shared" ca="1" si="84"/>
        <v>146.10318331503839</v>
      </c>
      <c r="AN50" s="90">
        <f t="shared" ca="1" si="85"/>
        <v>85.983164983164968</v>
      </c>
      <c r="AO50" s="90">
        <f t="shared" ca="1" si="86"/>
        <v>112.16179926149715</v>
      </c>
      <c r="AP50" s="90">
        <f t="shared" ca="1" si="87"/>
        <v>273.85652001585419</v>
      </c>
      <c r="AQ50" s="90">
        <f t="shared" ca="1" si="88"/>
        <v>1020.0005653198214</v>
      </c>
      <c r="AR50" s="91">
        <f t="shared" ca="1" si="89"/>
        <v>14.752467707495384</v>
      </c>
      <c r="AS50" s="91">
        <f t="shared" ca="1" si="90"/>
        <v>24.649069057168298</v>
      </c>
      <c r="AT50" s="91">
        <f t="shared" ca="1" si="91"/>
        <v>14.323833562702754</v>
      </c>
      <c r="AU50" s="91">
        <f t="shared" ca="1" si="92"/>
        <v>8.429717385127617</v>
      </c>
      <c r="AV50" s="91">
        <f t="shared" ca="1" si="93"/>
        <v>10.996248735051319</v>
      </c>
      <c r="AW50" s="91">
        <f t="shared" ca="1" si="94"/>
        <v>26.848663552454642</v>
      </c>
      <c r="AX50" s="89">
        <f ca="1">'F3 Warszawa'!AK43</f>
        <v>1.47E-3</v>
      </c>
      <c r="AY50" s="89">
        <f t="shared" ca="1" si="95"/>
        <v>1.47E-5</v>
      </c>
      <c r="AZ50" s="90">
        <f t="shared" ca="1" si="96"/>
        <v>144.54277286135692</v>
      </c>
      <c r="BA50" s="90">
        <f t="shared" ca="1" si="97"/>
        <v>3.9424961881942924</v>
      </c>
      <c r="BB50" s="89">
        <f>ARM!G46</f>
        <v>1.2081389363320264E-2</v>
      </c>
      <c r="BC50" s="89">
        <f t="shared" si="98"/>
        <v>1.2081389363320265E-8</v>
      </c>
      <c r="BD50" s="92">
        <f t="shared" si="99"/>
        <v>3.3720500089622783E-7</v>
      </c>
      <c r="BE50" s="93">
        <f t="shared" si="100"/>
        <v>33.720500089622782</v>
      </c>
      <c r="BF50" s="1" t="s">
        <v>18</v>
      </c>
      <c r="BG50" s="89" t="e">
        <f t="shared" si="101"/>
        <v>#VALUE!</v>
      </c>
      <c r="BH50" s="94" t="e">
        <f t="shared" si="102"/>
        <v>#VALUE!</v>
      </c>
      <c r="BI50" s="93" t="e">
        <f t="shared" si="103"/>
        <v>#VALUE!</v>
      </c>
      <c r="BJ50" s="1" t="s">
        <v>18</v>
      </c>
      <c r="BK50" s="89" t="e">
        <f t="shared" si="104"/>
        <v>#VALUE!</v>
      </c>
      <c r="BL50" s="94" t="e">
        <f t="shared" si="105"/>
        <v>#VALUE!</v>
      </c>
      <c r="BM50" s="93" t="e">
        <f t="shared" si="106"/>
        <v>#VALUE!</v>
      </c>
      <c r="BN50" s="1"/>
      <c r="BO50" s="95">
        <f t="shared" si="107"/>
        <v>0</v>
      </c>
      <c r="BP50" s="95">
        <f t="shared" si="108"/>
        <v>0</v>
      </c>
      <c r="BQ50" s="96">
        <f t="shared" si="109"/>
        <v>0</v>
      </c>
      <c r="BR50" s="1"/>
      <c r="BS50" s="95">
        <f t="shared" si="110"/>
        <v>0</v>
      </c>
      <c r="BT50" s="95">
        <f t="shared" si="111"/>
        <v>0</v>
      </c>
      <c r="BU50" s="96">
        <f t="shared" si="112"/>
        <v>0</v>
      </c>
      <c r="BV50" s="1" t="s">
        <v>18</v>
      </c>
      <c r="BW50" s="89" t="e">
        <f t="shared" si="113"/>
        <v>#VALUE!</v>
      </c>
      <c r="BX50" s="94" t="e">
        <f t="shared" si="114"/>
        <v>#VALUE!</v>
      </c>
      <c r="BY50" s="93" t="e">
        <f t="shared" si="115"/>
        <v>#VALUE!</v>
      </c>
      <c r="BZ50" s="97">
        <f>VSM!D43</f>
        <v>182.88300000000001</v>
      </c>
      <c r="CA50" s="97">
        <f>VSM!E43</f>
        <v>21.632000000000001</v>
      </c>
      <c r="CB50" s="98">
        <f t="shared" si="116"/>
        <v>0.11828327400578512</v>
      </c>
      <c r="CC50" s="97">
        <f>VSM!F43</f>
        <v>9.7200000000000006</v>
      </c>
      <c r="CD50" s="97">
        <f>ABS(VSM!G43)</f>
        <v>27.01</v>
      </c>
      <c r="CE50" s="99">
        <f t="shared" si="117"/>
        <v>2.7788065843621399</v>
      </c>
      <c r="CF50" s="97">
        <f>VSM!H43</f>
        <v>164.59</v>
      </c>
      <c r="CG50" s="97">
        <f>VSM!K43</f>
        <v>4.2</v>
      </c>
      <c r="CH50" s="97" t="str">
        <f>VSM!D145</f>
        <v>NaN</v>
      </c>
      <c r="CI50" s="97" t="str">
        <f>VSM!E145</f>
        <v>NaN</v>
      </c>
      <c r="CJ50" s="98" t="e">
        <f t="shared" si="118"/>
        <v>#VALUE!</v>
      </c>
      <c r="CK50" s="97" t="str">
        <f>VSM!F145</f>
        <v>NaN</v>
      </c>
      <c r="CL50" s="97" t="e">
        <f>ABS(VSM!G145)</f>
        <v>#VALUE!</v>
      </c>
      <c r="CM50" s="99" t="e">
        <f t="shared" si="119"/>
        <v>#VALUE!</v>
      </c>
      <c r="CN50" s="97" t="str">
        <f>VSM!H145</f>
        <v>NaN</v>
      </c>
      <c r="CO50" s="97" t="str">
        <f>VSM!K145</f>
        <v>NaN</v>
      </c>
      <c r="CP50" s="97" t="str">
        <f>VSM!D247</f>
        <v>NaN</v>
      </c>
      <c r="CQ50" s="97" t="str">
        <f>VSM!E247</f>
        <v>NaN</v>
      </c>
      <c r="CR50" s="98" t="e">
        <f t="shared" si="120"/>
        <v>#VALUE!</v>
      </c>
      <c r="CS50" s="97" t="str">
        <f>VSM!F247</f>
        <v>NaN</v>
      </c>
      <c r="CT50" s="97" t="e">
        <f>ABS(VSM!G247)</f>
        <v>#VALUE!</v>
      </c>
      <c r="CU50" s="99" t="e">
        <f t="shared" si="121"/>
        <v>#VALUE!</v>
      </c>
      <c r="CV50" s="97" t="str">
        <f>VSM!H247</f>
        <v>NaN</v>
      </c>
      <c r="CW50" s="97" t="str">
        <f>VSM!K247</f>
        <v>NaN</v>
      </c>
      <c r="CX50" s="97" t="str">
        <f>VSM!D553</f>
        <v>NaN</v>
      </c>
      <c r="CY50" s="97" t="str">
        <f>VSM!E553</f>
        <v>NaN</v>
      </c>
      <c r="CZ50" s="98" t="e">
        <f t="shared" si="122"/>
        <v>#VALUE!</v>
      </c>
      <c r="DA50" s="97" t="str">
        <f>VSM!F553</f>
        <v>NaN</v>
      </c>
      <c r="DB50" s="97" t="e">
        <f>ABS(VSM!G553)</f>
        <v>#VALUE!</v>
      </c>
      <c r="DC50" s="99" t="e">
        <f t="shared" si="123"/>
        <v>#VALUE!</v>
      </c>
      <c r="DD50" s="97" t="str">
        <f>VSM!H553</f>
        <v>NaN</v>
      </c>
      <c r="DE50" s="97" t="str">
        <f>VSM!K553</f>
        <v>NaN</v>
      </c>
      <c r="DF50" s="30"/>
      <c r="DG50" s="30"/>
      <c r="DH50" s="30"/>
      <c r="DI50" s="30"/>
      <c r="DJ50" s="30"/>
      <c r="DK50" s="30"/>
      <c r="DL50" s="30"/>
      <c r="DM50" s="30"/>
    </row>
    <row r="51" spans="1:117" ht="16.5" customHeight="1">
      <c r="A51" s="81">
        <v>43</v>
      </c>
      <c r="B51" s="82" t="str">
        <f>Lokalizacje!D45</f>
        <v>52° 12.122'N</v>
      </c>
      <c r="C51" s="82" t="str">
        <f>Lokalizacje!C45</f>
        <v>20° 58.158'E</v>
      </c>
      <c r="D51" s="83">
        <f>Lokalizacje!B45</f>
        <v>45180</v>
      </c>
      <c r="E51" s="84">
        <f>'Analiza sitowa'!B44</f>
        <v>657.35</v>
      </c>
      <c r="F51" s="84">
        <f>'Analiza sitowa'!C44</f>
        <v>18.11</v>
      </c>
      <c r="G51" s="84">
        <f>'Analiza sitowa'!D44</f>
        <v>38.5</v>
      </c>
      <c r="H51" s="84">
        <f>'Analiza sitowa'!E44</f>
        <v>166.5</v>
      </c>
      <c r="I51" s="84">
        <f>'Analiza sitowa'!F44</f>
        <v>300.13</v>
      </c>
      <c r="J51" s="84">
        <f>'Analiza sitowa'!G44</f>
        <v>133.41</v>
      </c>
      <c r="K51" s="85">
        <f t="shared" si="62"/>
        <v>656.65</v>
      </c>
      <c r="L51" s="85">
        <f t="shared" si="63"/>
        <v>0.70000000000004547</v>
      </c>
      <c r="M51" s="86">
        <f t="shared" si="64"/>
        <v>100</v>
      </c>
      <c r="N51" s="86">
        <f t="shared" si="65"/>
        <v>2.7550011409447022</v>
      </c>
      <c r="O51" s="86">
        <f t="shared" si="66"/>
        <v>5.8568494713622874</v>
      </c>
      <c r="P51" s="86">
        <f t="shared" si="67"/>
        <v>25.328972389138205</v>
      </c>
      <c r="Q51" s="86">
        <f t="shared" si="68"/>
        <v>45.657564463375671</v>
      </c>
      <c r="R51" s="86">
        <f t="shared" si="69"/>
        <v>20.29512436297254</v>
      </c>
      <c r="S51" s="87">
        <f>'Masa Warszawa'!D45</f>
        <v>9.14</v>
      </c>
      <c r="T51" s="87">
        <f>'Masa Warszawa'!G45</f>
        <v>7.26</v>
      </c>
      <c r="U51" s="87">
        <f>'Masa Warszawa'!J45</f>
        <v>9.0300000000000011</v>
      </c>
      <c r="V51" s="87">
        <f>'Masa Warszawa'!M45</f>
        <v>10.25</v>
      </c>
      <c r="W51" s="87">
        <f>'Masa Warszawa'!P45</f>
        <v>9.5</v>
      </c>
      <c r="X51" s="87">
        <f>'Masa Warszawa'!S45</f>
        <v>8.09</v>
      </c>
      <c r="Y51" s="88">
        <f t="shared" ca="1" si="70"/>
        <v>1.3534333333333334E-3</v>
      </c>
      <c r="Z51" s="88">
        <f t="shared" ca="1" si="71"/>
        <v>1.0629000000000001E-3</v>
      </c>
      <c r="AA51" s="88">
        <f t="shared" ca="1" si="72"/>
        <v>1.0960666666666667E-3</v>
      </c>
      <c r="AB51" s="88">
        <f t="shared" ca="1" si="73"/>
        <v>7.4913666666666671E-4</v>
      </c>
      <c r="AC51" s="88">
        <f t="shared" ca="1" si="74"/>
        <v>1.1610666666666666E-3</v>
      </c>
      <c r="AD51" s="88">
        <f t="shared" ca="1" si="75"/>
        <v>2.0301999999999998E-3</v>
      </c>
      <c r="AE51" s="89">
        <f t="shared" ca="1" si="76"/>
        <v>1.3534333333333334E-5</v>
      </c>
      <c r="AF51" s="89">
        <f t="shared" ca="1" si="77"/>
        <v>1.0629000000000001E-5</v>
      </c>
      <c r="AG51" s="89">
        <f t="shared" ca="1" si="78"/>
        <v>1.0960666666666667E-5</v>
      </c>
      <c r="AH51" s="89">
        <f t="shared" ca="1" si="79"/>
        <v>7.4913666666666674E-6</v>
      </c>
      <c r="AI51" s="89">
        <f t="shared" ca="1" si="80"/>
        <v>1.1610666666666667E-5</v>
      </c>
      <c r="AJ51" s="89">
        <f t="shared" ca="1" si="81"/>
        <v>2.0301999999999996E-5</v>
      </c>
      <c r="AK51" s="90">
        <f t="shared" ca="1" si="82"/>
        <v>148.07804522246536</v>
      </c>
      <c r="AL51" s="90">
        <f t="shared" ca="1" si="83"/>
        <v>146.40495867768595</v>
      </c>
      <c r="AM51" s="90">
        <f t="shared" ca="1" si="84"/>
        <v>121.38058324104836</v>
      </c>
      <c r="AN51" s="90">
        <f t="shared" ca="1" si="85"/>
        <v>73.086504065040657</v>
      </c>
      <c r="AO51" s="90">
        <f t="shared" ca="1" si="86"/>
        <v>122.21754385964914</v>
      </c>
      <c r="AP51" s="90">
        <f t="shared" ca="1" si="87"/>
        <v>250.95179233621749</v>
      </c>
      <c r="AQ51" s="90">
        <f t="shared" ca="1" si="88"/>
        <v>862.11942740210702</v>
      </c>
      <c r="AR51" s="91">
        <f t="shared" ca="1" si="89"/>
        <v>17.176047832338114</v>
      </c>
      <c r="AS51" s="91">
        <f t="shared" ca="1" si="90"/>
        <v>16.981981152989402</v>
      </c>
      <c r="AT51" s="91">
        <f t="shared" ca="1" si="91"/>
        <v>14.079323511687249</v>
      </c>
      <c r="AU51" s="91">
        <f t="shared" ca="1" si="92"/>
        <v>8.4775382321771851</v>
      </c>
      <c r="AV51" s="91">
        <f t="shared" ca="1" si="93"/>
        <v>14.176405260688416</v>
      </c>
      <c r="AW51" s="91">
        <f t="shared" ca="1" si="94"/>
        <v>29.108704010119631</v>
      </c>
      <c r="AX51" s="89">
        <f ca="1">'F3 Warszawa'!AK44</f>
        <v>1.2999999999999999E-3</v>
      </c>
      <c r="AY51" s="89">
        <f t="shared" ca="1" si="95"/>
        <v>1.2999999999999999E-5</v>
      </c>
      <c r="AZ51" s="90">
        <f t="shared" ca="1" si="96"/>
        <v>142.23194748358861</v>
      </c>
      <c r="BA51" s="90">
        <f t="shared" ca="1" si="97"/>
        <v>3.9479841391030344</v>
      </c>
      <c r="BB51" s="89">
        <f>ARM!G47</f>
        <v>9.1772894857477492E-3</v>
      </c>
      <c r="BC51" s="89">
        <f t="shared" si="98"/>
        <v>9.1772894857477489E-9</v>
      </c>
      <c r="BD51" s="92">
        <f t="shared" si="99"/>
        <v>2.5614834653553717E-7</v>
      </c>
      <c r="BE51" s="93">
        <f t="shared" si="100"/>
        <v>25.614834653553718</v>
      </c>
      <c r="BF51" s="1" t="s">
        <v>18</v>
      </c>
      <c r="BG51" s="89" t="e">
        <f t="shared" si="101"/>
        <v>#VALUE!</v>
      </c>
      <c r="BH51" s="94" t="e">
        <f t="shared" si="102"/>
        <v>#VALUE!</v>
      </c>
      <c r="BI51" s="93" t="e">
        <f t="shared" si="103"/>
        <v>#VALUE!</v>
      </c>
      <c r="BJ51" s="1" t="s">
        <v>18</v>
      </c>
      <c r="BK51" s="89" t="e">
        <f t="shared" si="104"/>
        <v>#VALUE!</v>
      </c>
      <c r="BL51" s="94" t="e">
        <f t="shared" si="105"/>
        <v>#VALUE!</v>
      </c>
      <c r="BM51" s="93" t="e">
        <f t="shared" si="106"/>
        <v>#VALUE!</v>
      </c>
      <c r="BN51" s="1"/>
      <c r="BO51" s="95">
        <f t="shared" si="107"/>
        <v>0</v>
      </c>
      <c r="BP51" s="95">
        <f t="shared" si="108"/>
        <v>0</v>
      </c>
      <c r="BQ51" s="96">
        <f t="shared" si="109"/>
        <v>0</v>
      </c>
      <c r="BR51" s="1"/>
      <c r="BS51" s="95">
        <f t="shared" si="110"/>
        <v>0</v>
      </c>
      <c r="BT51" s="95">
        <f t="shared" si="111"/>
        <v>0</v>
      </c>
      <c r="BU51" s="96">
        <f t="shared" si="112"/>
        <v>0</v>
      </c>
      <c r="BV51" s="1" t="s">
        <v>18</v>
      </c>
      <c r="BW51" s="89" t="e">
        <f t="shared" si="113"/>
        <v>#VALUE!</v>
      </c>
      <c r="BX51" s="94" t="e">
        <f t="shared" si="114"/>
        <v>#VALUE!</v>
      </c>
      <c r="BY51" s="93" t="e">
        <f t="shared" si="115"/>
        <v>#VALUE!</v>
      </c>
      <c r="BZ51" s="97">
        <f>VSM!D44</f>
        <v>110.34399999999999</v>
      </c>
      <c r="CA51" s="97">
        <f>VSM!E44</f>
        <v>9.9410000000000007</v>
      </c>
      <c r="CB51" s="98">
        <f t="shared" si="116"/>
        <v>9.0090988182411375E-2</v>
      </c>
      <c r="CC51" s="97">
        <f>VSM!F44</f>
        <v>8.09</v>
      </c>
      <c r="CD51" s="97">
        <f>ABS(VSM!G44)</f>
        <v>26.01</v>
      </c>
      <c r="CE51" s="99">
        <f t="shared" si="117"/>
        <v>3.2150803461063044</v>
      </c>
      <c r="CF51" s="97">
        <f>VSM!H44</f>
        <v>99.31</v>
      </c>
      <c r="CG51" s="97">
        <f>VSM!K44</f>
        <v>5.2</v>
      </c>
      <c r="CH51" s="97" t="str">
        <f>VSM!D146</f>
        <v>NaN</v>
      </c>
      <c r="CI51" s="97" t="str">
        <f>VSM!E146</f>
        <v>NaN</v>
      </c>
      <c r="CJ51" s="98" t="e">
        <f t="shared" si="118"/>
        <v>#VALUE!</v>
      </c>
      <c r="CK51" s="97" t="str">
        <f>VSM!F146</f>
        <v>NaN</v>
      </c>
      <c r="CL51" s="97" t="e">
        <f>ABS(VSM!G146)</f>
        <v>#VALUE!</v>
      </c>
      <c r="CM51" s="99" t="e">
        <f t="shared" si="119"/>
        <v>#VALUE!</v>
      </c>
      <c r="CN51" s="97" t="str">
        <f>VSM!H146</f>
        <v>NaN</v>
      </c>
      <c r="CO51" s="97" t="str">
        <f>VSM!K146</f>
        <v>NaN</v>
      </c>
      <c r="CP51" s="97" t="str">
        <f>VSM!D248</f>
        <v>NaN</v>
      </c>
      <c r="CQ51" s="97" t="str">
        <f>VSM!E248</f>
        <v>NaN</v>
      </c>
      <c r="CR51" s="98" t="e">
        <f t="shared" si="120"/>
        <v>#VALUE!</v>
      </c>
      <c r="CS51" s="97" t="str">
        <f>VSM!F248</f>
        <v>NaN</v>
      </c>
      <c r="CT51" s="97" t="e">
        <f>ABS(VSM!G248)</f>
        <v>#VALUE!</v>
      </c>
      <c r="CU51" s="99" t="e">
        <f t="shared" si="121"/>
        <v>#VALUE!</v>
      </c>
      <c r="CV51" s="97" t="str">
        <f>VSM!H248</f>
        <v>NaN</v>
      </c>
      <c r="CW51" s="97" t="str">
        <f>VSM!K248</f>
        <v>NaN</v>
      </c>
      <c r="CX51" s="97" t="str">
        <f>VSM!D554</f>
        <v>NaN</v>
      </c>
      <c r="CY51" s="97" t="str">
        <f>VSM!E554</f>
        <v>NaN</v>
      </c>
      <c r="CZ51" s="98" t="e">
        <f t="shared" si="122"/>
        <v>#VALUE!</v>
      </c>
      <c r="DA51" s="97" t="str">
        <f>VSM!F554</f>
        <v>NaN</v>
      </c>
      <c r="DB51" s="97" t="e">
        <f>ABS(VSM!G554)</f>
        <v>#VALUE!</v>
      </c>
      <c r="DC51" s="99" t="e">
        <f t="shared" si="123"/>
        <v>#VALUE!</v>
      </c>
      <c r="DD51" s="97" t="str">
        <f>VSM!H554</f>
        <v>NaN</v>
      </c>
      <c r="DE51" s="97" t="str">
        <f>VSM!K554</f>
        <v>NaN</v>
      </c>
      <c r="DF51" s="30"/>
      <c r="DG51" s="30"/>
      <c r="DH51" s="30"/>
      <c r="DI51" s="30"/>
      <c r="DJ51" s="30"/>
      <c r="DK51" s="30"/>
      <c r="DL51" s="30"/>
      <c r="DM51" s="30"/>
    </row>
    <row r="52" spans="1:117" ht="16.5" customHeight="1">
      <c r="A52" s="81">
        <v>44</v>
      </c>
      <c r="B52" s="82" t="str">
        <f>Lokalizacje!D46</f>
        <v>52° 11.084'N</v>
      </c>
      <c r="C52" s="82" t="str">
        <f>Lokalizacje!C46</f>
        <v>20° 58.461'E</v>
      </c>
      <c r="D52" s="83">
        <f>Lokalizacje!B46</f>
        <v>45180</v>
      </c>
      <c r="E52" s="84">
        <f>'Analiza sitowa'!B45</f>
        <v>811.75</v>
      </c>
      <c r="F52" s="84">
        <f>'Analiza sitowa'!C45</f>
        <v>54.03</v>
      </c>
      <c r="G52" s="84">
        <f>'Analiza sitowa'!D45</f>
        <v>93.83</v>
      </c>
      <c r="H52" s="84">
        <f>'Analiza sitowa'!E45</f>
        <v>227.11</v>
      </c>
      <c r="I52" s="84">
        <f>'Analiza sitowa'!F45</f>
        <v>313.70999999999998</v>
      </c>
      <c r="J52" s="84">
        <f>'Analiza sitowa'!G45</f>
        <v>121.6</v>
      </c>
      <c r="K52" s="85">
        <f t="shared" si="62"/>
        <v>810.28000000000009</v>
      </c>
      <c r="L52" s="85">
        <f t="shared" si="63"/>
        <v>1.4699999999999136</v>
      </c>
      <c r="M52" s="86">
        <f t="shared" si="64"/>
        <v>100</v>
      </c>
      <c r="N52" s="86">
        <f t="shared" si="65"/>
        <v>6.6559901447489995</v>
      </c>
      <c r="O52" s="86">
        <f t="shared" si="66"/>
        <v>11.558977517708655</v>
      </c>
      <c r="P52" s="86">
        <f t="shared" si="67"/>
        <v>27.977825685247922</v>
      </c>
      <c r="Q52" s="86">
        <f t="shared" si="68"/>
        <v>38.646134893748076</v>
      </c>
      <c r="R52" s="86">
        <f t="shared" si="69"/>
        <v>14.979981521404373</v>
      </c>
      <c r="S52" s="87">
        <f>'Masa Warszawa'!D46</f>
        <v>10.43</v>
      </c>
      <c r="T52" s="87">
        <f>'Masa Warszawa'!G46</f>
        <v>7.5200000000000005</v>
      </c>
      <c r="U52" s="87">
        <f>'Masa Warszawa'!J46</f>
        <v>8.8000000000000007</v>
      </c>
      <c r="V52" s="87">
        <f>'Masa Warszawa'!M46</f>
        <v>9.11</v>
      </c>
      <c r="W52" s="87">
        <f>'Masa Warszawa'!P46</f>
        <v>9.7800000000000011</v>
      </c>
      <c r="X52" s="87">
        <f>'Masa Warszawa'!S46</f>
        <v>8.5299999999999994</v>
      </c>
      <c r="Y52" s="88">
        <f t="shared" ca="1" si="70"/>
        <v>1.5380000000000001E-3</v>
      </c>
      <c r="Z52" s="88">
        <f t="shared" ca="1" si="71"/>
        <v>1.2995000000000001E-3</v>
      </c>
      <c r="AA52" s="88">
        <f t="shared" ca="1" si="72"/>
        <v>9.9532333333333337E-4</v>
      </c>
      <c r="AB52" s="88">
        <f t="shared" ca="1" si="73"/>
        <v>8.0020666666666667E-4</v>
      </c>
      <c r="AC52" s="88">
        <f t="shared" ca="1" si="74"/>
        <v>1.2711666666666668E-3</v>
      </c>
      <c r="AD52" s="88">
        <f t="shared" ca="1" si="75"/>
        <v>2.4708333333333336E-3</v>
      </c>
      <c r="AE52" s="89">
        <f t="shared" ca="1" si="76"/>
        <v>1.5380000000000002E-5</v>
      </c>
      <c r="AF52" s="89">
        <f t="shared" ca="1" si="77"/>
        <v>1.2995E-5</v>
      </c>
      <c r="AG52" s="89">
        <f t="shared" ca="1" si="78"/>
        <v>9.9532333333333332E-6</v>
      </c>
      <c r="AH52" s="89">
        <f t="shared" ca="1" si="79"/>
        <v>8.0020666666666674E-6</v>
      </c>
      <c r="AI52" s="89">
        <f t="shared" ca="1" si="80"/>
        <v>1.2711666666666667E-5</v>
      </c>
      <c r="AJ52" s="89">
        <f t="shared" ca="1" si="81"/>
        <v>2.4708333333333335E-5</v>
      </c>
      <c r="AK52" s="90">
        <f t="shared" ca="1" si="82"/>
        <v>147.45925215723875</v>
      </c>
      <c r="AL52" s="90">
        <f t="shared" ca="1" si="83"/>
        <v>172.80585106382978</v>
      </c>
      <c r="AM52" s="90">
        <f t="shared" ca="1" si="84"/>
        <v>113.10492424242423</v>
      </c>
      <c r="AN52" s="90">
        <f t="shared" ca="1" si="85"/>
        <v>87.838272960117095</v>
      </c>
      <c r="AO52" s="90">
        <f t="shared" ca="1" si="86"/>
        <v>129.97614178595774</v>
      </c>
      <c r="AP52" s="90">
        <f t="shared" ca="1" si="87"/>
        <v>289.66393122313411</v>
      </c>
      <c r="AQ52" s="90">
        <f t="shared" ca="1" si="88"/>
        <v>940.84837343270169</v>
      </c>
      <c r="AR52" s="91">
        <f t="shared" ca="1" si="89"/>
        <v>15.673009203303515</v>
      </c>
      <c r="AS52" s="91">
        <f t="shared" ca="1" si="90"/>
        <v>18.36702447954973</v>
      </c>
      <c r="AT52" s="91">
        <f t="shared" ca="1" si="91"/>
        <v>12.021588965473676</v>
      </c>
      <c r="AU52" s="91">
        <f t="shared" ca="1" si="92"/>
        <v>9.3360710865277508</v>
      </c>
      <c r="AV52" s="91">
        <f t="shared" ca="1" si="93"/>
        <v>13.814780941985106</v>
      </c>
      <c r="AW52" s="91">
        <f t="shared" ca="1" si="94"/>
        <v>30.787525323160224</v>
      </c>
      <c r="AX52" s="89">
        <f ca="1">'F3 Warszawa'!AK45</f>
        <v>1.47E-3</v>
      </c>
      <c r="AY52" s="89">
        <f t="shared" ca="1" si="95"/>
        <v>1.47E-5</v>
      </c>
      <c r="AZ52" s="90">
        <f t="shared" ca="1" si="96"/>
        <v>140.93959731543623</v>
      </c>
      <c r="BA52" s="90">
        <f t="shared" ca="1" si="97"/>
        <v>4.421326397919394</v>
      </c>
      <c r="BB52" s="89">
        <f>ARM!G48</f>
        <v>1.1164889391275605E-2</v>
      </c>
      <c r="BC52" s="89">
        <f t="shared" si="98"/>
        <v>1.1164889391275604E-8</v>
      </c>
      <c r="BD52" s="92">
        <f t="shared" si="99"/>
        <v>3.1162446834315908E-7</v>
      </c>
      <c r="BE52" s="93">
        <f t="shared" si="100"/>
        <v>31.162446834315908</v>
      </c>
      <c r="BF52" s="1" t="s">
        <v>18</v>
      </c>
      <c r="BG52" s="89" t="e">
        <f t="shared" si="101"/>
        <v>#VALUE!</v>
      </c>
      <c r="BH52" s="94" t="e">
        <f t="shared" si="102"/>
        <v>#VALUE!</v>
      </c>
      <c r="BI52" s="93" t="e">
        <f t="shared" si="103"/>
        <v>#VALUE!</v>
      </c>
      <c r="BJ52" s="1" t="s">
        <v>18</v>
      </c>
      <c r="BK52" s="89" t="e">
        <f t="shared" si="104"/>
        <v>#VALUE!</v>
      </c>
      <c r="BL52" s="94" t="e">
        <f t="shared" si="105"/>
        <v>#VALUE!</v>
      </c>
      <c r="BM52" s="93" t="e">
        <f t="shared" si="106"/>
        <v>#VALUE!</v>
      </c>
      <c r="BN52" s="1"/>
      <c r="BO52" s="95">
        <f t="shared" si="107"/>
        <v>0</v>
      </c>
      <c r="BP52" s="95">
        <f t="shared" si="108"/>
        <v>0</v>
      </c>
      <c r="BQ52" s="96">
        <f t="shared" si="109"/>
        <v>0</v>
      </c>
      <c r="BR52" s="1"/>
      <c r="BS52" s="95">
        <f t="shared" si="110"/>
        <v>0</v>
      </c>
      <c r="BT52" s="95">
        <f t="shared" si="111"/>
        <v>0</v>
      </c>
      <c r="BU52" s="96">
        <f t="shared" si="112"/>
        <v>0</v>
      </c>
      <c r="BV52" s="1" t="s">
        <v>18</v>
      </c>
      <c r="BW52" s="89" t="e">
        <f t="shared" si="113"/>
        <v>#VALUE!</v>
      </c>
      <c r="BX52" s="94" t="e">
        <f t="shared" si="114"/>
        <v>#VALUE!</v>
      </c>
      <c r="BY52" s="93" t="e">
        <f t="shared" si="115"/>
        <v>#VALUE!</v>
      </c>
      <c r="BZ52" s="97">
        <f>VSM!D45</f>
        <v>141.13499999999999</v>
      </c>
      <c r="CA52" s="97">
        <f>VSM!E45</f>
        <v>11.282999999999999</v>
      </c>
      <c r="CB52" s="98">
        <f t="shared" si="116"/>
        <v>7.9944733765543632E-2</v>
      </c>
      <c r="CC52" s="97">
        <f>VSM!F45</f>
        <v>7.05</v>
      </c>
      <c r="CD52" s="97">
        <f>ABS(VSM!G45)</f>
        <v>21.97</v>
      </c>
      <c r="CE52" s="99">
        <f t="shared" si="117"/>
        <v>3.1163120567375886</v>
      </c>
      <c r="CF52" s="97">
        <f>VSM!H45</f>
        <v>127.02</v>
      </c>
      <c r="CG52" s="97">
        <f>VSM!K45</f>
        <v>5.6</v>
      </c>
      <c r="CH52" s="97" t="str">
        <f>VSM!D147</f>
        <v>NaN</v>
      </c>
      <c r="CI52" s="97" t="str">
        <f>VSM!E147</f>
        <v>NaN</v>
      </c>
      <c r="CJ52" s="98" t="e">
        <f t="shared" si="118"/>
        <v>#VALUE!</v>
      </c>
      <c r="CK52" s="97" t="str">
        <f>VSM!F147</f>
        <v>NaN</v>
      </c>
      <c r="CL52" s="97" t="e">
        <f>ABS(VSM!G147)</f>
        <v>#VALUE!</v>
      </c>
      <c r="CM52" s="99" t="e">
        <f t="shared" si="119"/>
        <v>#VALUE!</v>
      </c>
      <c r="CN52" s="97" t="str">
        <f>VSM!H147</f>
        <v>NaN</v>
      </c>
      <c r="CO52" s="97" t="str">
        <f>VSM!K147</f>
        <v>NaN</v>
      </c>
      <c r="CP52" s="97" t="str">
        <f>VSM!D249</f>
        <v>NaN</v>
      </c>
      <c r="CQ52" s="97" t="str">
        <f>VSM!E249</f>
        <v>NaN</v>
      </c>
      <c r="CR52" s="98" t="e">
        <f t="shared" si="120"/>
        <v>#VALUE!</v>
      </c>
      <c r="CS52" s="97" t="str">
        <f>VSM!F249</f>
        <v>NaN</v>
      </c>
      <c r="CT52" s="97" t="e">
        <f>ABS(VSM!G249)</f>
        <v>#VALUE!</v>
      </c>
      <c r="CU52" s="99" t="e">
        <f t="shared" si="121"/>
        <v>#VALUE!</v>
      </c>
      <c r="CV52" s="97" t="str">
        <f>VSM!H249</f>
        <v>NaN</v>
      </c>
      <c r="CW52" s="97" t="str">
        <f>VSM!K249</f>
        <v>NaN</v>
      </c>
      <c r="CX52" s="97" t="str">
        <f>VSM!D555</f>
        <v>NaN</v>
      </c>
      <c r="CY52" s="97" t="str">
        <f>VSM!E555</f>
        <v>NaN</v>
      </c>
      <c r="CZ52" s="98" t="e">
        <f t="shared" si="122"/>
        <v>#VALUE!</v>
      </c>
      <c r="DA52" s="97" t="str">
        <f>VSM!F555</f>
        <v>NaN</v>
      </c>
      <c r="DB52" s="97" t="e">
        <f>ABS(VSM!G555)</f>
        <v>#VALUE!</v>
      </c>
      <c r="DC52" s="99" t="e">
        <f t="shared" si="123"/>
        <v>#VALUE!</v>
      </c>
      <c r="DD52" s="97" t="str">
        <f>VSM!H555</f>
        <v>NaN</v>
      </c>
      <c r="DE52" s="97" t="str">
        <f>VSM!K555</f>
        <v>NaN</v>
      </c>
      <c r="DF52" s="30"/>
      <c r="DG52" s="30"/>
      <c r="DH52" s="30"/>
      <c r="DI52" s="30"/>
      <c r="DJ52" s="30"/>
      <c r="DK52" s="30"/>
      <c r="DL52" s="30"/>
      <c r="DM52" s="30"/>
    </row>
    <row r="53" spans="1:117" ht="16.5" customHeight="1">
      <c r="A53" s="81">
        <v>45</v>
      </c>
      <c r="B53" s="82" t="str">
        <f>Lokalizacje!D47</f>
        <v>52° 10.810'N</v>
      </c>
      <c r="C53" s="82" t="str">
        <f>Lokalizacje!C47</f>
        <v>20° 58.669'E</v>
      </c>
      <c r="D53" s="83">
        <f>Lokalizacje!B47</f>
        <v>45180</v>
      </c>
      <c r="E53" s="84">
        <f>'Analiza sitowa'!B46</f>
        <v>709.83</v>
      </c>
      <c r="F53" s="84">
        <f>'Analiza sitowa'!C46</f>
        <v>17.61</v>
      </c>
      <c r="G53" s="84">
        <f>'Analiza sitowa'!D46</f>
        <v>43.65</v>
      </c>
      <c r="H53" s="84">
        <f>'Analiza sitowa'!E46</f>
        <v>175.34</v>
      </c>
      <c r="I53" s="84">
        <f>'Analiza sitowa'!F46</f>
        <v>350.28</v>
      </c>
      <c r="J53" s="84">
        <f>'Analiza sitowa'!G46</f>
        <v>122.03</v>
      </c>
      <c r="K53" s="85">
        <f t="shared" si="62"/>
        <v>708.91</v>
      </c>
      <c r="L53" s="85">
        <f t="shared" si="63"/>
        <v>0.92000000000007276</v>
      </c>
      <c r="M53" s="86">
        <f t="shared" si="64"/>
        <v>100</v>
      </c>
      <c r="N53" s="86">
        <f t="shared" si="65"/>
        <v>2.4808757026330244</v>
      </c>
      <c r="O53" s="86">
        <f t="shared" si="66"/>
        <v>6.1493597058450611</v>
      </c>
      <c r="P53" s="86">
        <f t="shared" si="67"/>
        <v>24.701689136835579</v>
      </c>
      <c r="Q53" s="86">
        <f t="shared" si="68"/>
        <v>49.347026752884489</v>
      </c>
      <c r="R53" s="86">
        <f t="shared" si="69"/>
        <v>17.191440203992506</v>
      </c>
      <c r="S53" s="87">
        <f>'Masa Warszawa'!D47</f>
        <v>9.879999999999999</v>
      </c>
      <c r="T53" s="87">
        <f>'Masa Warszawa'!G47</f>
        <v>7.61</v>
      </c>
      <c r="U53" s="87">
        <f>'Masa Warszawa'!J47</f>
        <v>9.32</v>
      </c>
      <c r="V53" s="87">
        <f>'Masa Warszawa'!M47</f>
        <v>9.7799999999999994</v>
      </c>
      <c r="W53" s="87">
        <f>'Masa Warszawa'!P47</f>
        <v>9.48</v>
      </c>
      <c r="X53" s="87">
        <f>'Masa Warszawa'!S47</f>
        <v>8.43</v>
      </c>
      <c r="Y53" s="88">
        <f t="shared" ca="1" si="70"/>
        <v>2.9396666666666668E-3</v>
      </c>
      <c r="Z53" s="88">
        <f t="shared" ca="1" si="71"/>
        <v>2.7571333333333333E-3</v>
      </c>
      <c r="AA53" s="88">
        <f t="shared" ca="1" si="72"/>
        <v>2.1911000000000001E-3</v>
      </c>
      <c r="AB53" s="88">
        <f t="shared" ca="1" si="73"/>
        <v>2.1885333333333335E-3</v>
      </c>
      <c r="AC53" s="88">
        <f t="shared" ca="1" si="74"/>
        <v>2.7575E-3</v>
      </c>
      <c r="AD53" s="88">
        <f t="shared" ca="1" si="75"/>
        <v>3.4534666666666668E-3</v>
      </c>
      <c r="AE53" s="89">
        <f t="shared" ca="1" si="76"/>
        <v>2.9396666666666669E-5</v>
      </c>
      <c r="AF53" s="89">
        <f t="shared" ca="1" si="77"/>
        <v>2.7571333333333331E-5</v>
      </c>
      <c r="AG53" s="89">
        <f t="shared" ca="1" si="78"/>
        <v>2.1911000000000001E-5</v>
      </c>
      <c r="AH53" s="89">
        <f t="shared" ca="1" si="79"/>
        <v>2.1885333333333335E-5</v>
      </c>
      <c r="AI53" s="89">
        <f t="shared" ca="1" si="80"/>
        <v>2.7574999999999999E-5</v>
      </c>
      <c r="AJ53" s="89">
        <f t="shared" ca="1" si="81"/>
        <v>3.4534666666666666E-5</v>
      </c>
      <c r="AK53" s="90">
        <f t="shared" ca="1" si="82"/>
        <v>297.53711201079625</v>
      </c>
      <c r="AL53" s="90">
        <f t="shared" ca="1" si="83"/>
        <v>362.30398598335523</v>
      </c>
      <c r="AM53" s="90">
        <f t="shared" ca="1" si="84"/>
        <v>235.09656652360513</v>
      </c>
      <c r="AN53" s="90">
        <f t="shared" ca="1" si="85"/>
        <v>223.7764144512611</v>
      </c>
      <c r="AO53" s="90">
        <f t="shared" ca="1" si="86"/>
        <v>290.87552742616032</v>
      </c>
      <c r="AP53" s="90">
        <f t="shared" ca="1" si="87"/>
        <v>409.66389877421904</v>
      </c>
      <c r="AQ53" s="90">
        <f t="shared" ca="1" si="88"/>
        <v>1819.2535051693969</v>
      </c>
      <c r="AR53" s="91">
        <f t="shared" ca="1" si="89"/>
        <v>16.35490112649757</v>
      </c>
      <c r="AS53" s="91">
        <f t="shared" ca="1" si="90"/>
        <v>19.914980784913748</v>
      </c>
      <c r="AT53" s="91">
        <f t="shared" ca="1" si="91"/>
        <v>12.922694163049833</v>
      </c>
      <c r="AU53" s="91">
        <f t="shared" ca="1" si="92"/>
        <v>12.300452565593629</v>
      </c>
      <c r="AV53" s="91">
        <f t="shared" ca="1" si="93"/>
        <v>15.988729805914318</v>
      </c>
      <c r="AW53" s="91">
        <f t="shared" ca="1" si="94"/>
        <v>22.518241554030912</v>
      </c>
      <c r="AX53" s="89">
        <f ca="1">'F3 Warszawa'!AK46</f>
        <v>2.82E-3</v>
      </c>
      <c r="AY53" s="89">
        <f t="shared" ca="1" si="95"/>
        <v>2.8200000000000001E-5</v>
      </c>
      <c r="AZ53" s="90">
        <f t="shared" ca="1" si="96"/>
        <v>285.42510121457497</v>
      </c>
      <c r="BA53" s="90">
        <f t="shared" ca="1" si="97"/>
        <v>4.0707563215783971</v>
      </c>
      <c r="BB53" s="89">
        <f>ARM!G49</f>
        <v>1.8553641437273102E-2</v>
      </c>
      <c r="BC53" s="89">
        <f t="shared" si="98"/>
        <v>1.8553641437273103E-8</v>
      </c>
      <c r="BD53" s="92">
        <f t="shared" si="99"/>
        <v>5.1785274767144488E-7</v>
      </c>
      <c r="BE53" s="93">
        <f t="shared" si="100"/>
        <v>51.785274767144486</v>
      </c>
      <c r="BF53" s="95">
        <f>ARM!G193</f>
        <v>3.4719353122864983E-2</v>
      </c>
      <c r="BG53" s="89">
        <f t="shared" si="101"/>
        <v>3.4719353122864986E-8</v>
      </c>
      <c r="BH53" s="94">
        <f t="shared" si="102"/>
        <v>9.6905572271818723E-7</v>
      </c>
      <c r="BI53" s="93">
        <f t="shared" si="103"/>
        <v>96.905572271818727</v>
      </c>
      <c r="BJ53" s="1" t="s">
        <v>18</v>
      </c>
      <c r="BK53" s="89" t="e">
        <f t="shared" si="104"/>
        <v>#VALUE!</v>
      </c>
      <c r="BL53" s="94" t="e">
        <f t="shared" si="105"/>
        <v>#VALUE!</v>
      </c>
      <c r="BM53" s="93" t="e">
        <f t="shared" si="106"/>
        <v>#VALUE!</v>
      </c>
      <c r="BN53" s="1"/>
      <c r="BO53" s="95">
        <f t="shared" si="107"/>
        <v>0</v>
      </c>
      <c r="BP53" s="95">
        <f t="shared" si="108"/>
        <v>0</v>
      </c>
      <c r="BQ53" s="96">
        <f t="shared" si="109"/>
        <v>0</v>
      </c>
      <c r="BR53" s="1"/>
      <c r="BS53" s="95">
        <f t="shared" si="110"/>
        <v>0</v>
      </c>
      <c r="BT53" s="95">
        <f t="shared" si="111"/>
        <v>0</v>
      </c>
      <c r="BU53" s="96">
        <f t="shared" si="112"/>
        <v>0</v>
      </c>
      <c r="BV53" s="95">
        <f>ARM!G192</f>
        <v>2.2899926730485371E-2</v>
      </c>
      <c r="BW53" s="89">
        <f t="shared" si="113"/>
        <v>2.2899926730485372E-8</v>
      </c>
      <c r="BX53" s="94">
        <f t="shared" si="114"/>
        <v>6.3916239941088058E-7</v>
      </c>
      <c r="BY53" s="93">
        <f t="shared" si="115"/>
        <v>63.916239941088058</v>
      </c>
      <c r="BZ53" s="97">
        <f>VSM!D46</f>
        <v>209.041</v>
      </c>
      <c r="CA53" s="97">
        <f>VSM!E46</f>
        <v>19.204000000000001</v>
      </c>
      <c r="CB53" s="98">
        <f t="shared" si="116"/>
        <v>9.1867145679555687E-2</v>
      </c>
      <c r="CC53" s="97">
        <f>VSM!F46</f>
        <v>7.86</v>
      </c>
      <c r="CD53" s="97">
        <f>ABS(VSM!G46)</f>
        <v>26.06</v>
      </c>
      <c r="CE53" s="99">
        <f t="shared" si="117"/>
        <v>3.3155216284987272</v>
      </c>
      <c r="CF53" s="97">
        <f>VSM!H46</f>
        <v>188.14</v>
      </c>
      <c r="CG53" s="97">
        <f>VSM!K46</f>
        <v>6</v>
      </c>
      <c r="CH53" s="97">
        <f>VSM!D148</f>
        <v>342.56799999999998</v>
      </c>
      <c r="CI53" s="97">
        <f>VSM!E148</f>
        <v>35.26</v>
      </c>
      <c r="CJ53" s="98">
        <f t="shared" si="118"/>
        <v>0.10292846967609351</v>
      </c>
      <c r="CK53" s="97">
        <f>VSM!F148</f>
        <v>9.65</v>
      </c>
      <c r="CL53" s="97">
        <f>ABS(VSM!G148)</f>
        <v>27.34</v>
      </c>
      <c r="CM53" s="99">
        <f t="shared" si="119"/>
        <v>2.8331606217616581</v>
      </c>
      <c r="CN53" s="97">
        <f>VSM!H148</f>
        <v>308.31</v>
      </c>
      <c r="CO53" s="97">
        <f>VSM!K148</f>
        <v>9</v>
      </c>
      <c r="CP53" s="97" t="str">
        <f>VSM!D250</f>
        <v>NaN</v>
      </c>
      <c r="CQ53" s="97" t="str">
        <f>VSM!E250</f>
        <v>NaN</v>
      </c>
      <c r="CR53" s="98" t="e">
        <f t="shared" si="120"/>
        <v>#VALUE!</v>
      </c>
      <c r="CS53" s="97" t="str">
        <f>VSM!F250</f>
        <v>NaN</v>
      </c>
      <c r="CT53" s="97" t="e">
        <f>ABS(VSM!G250)</f>
        <v>#VALUE!</v>
      </c>
      <c r="CU53" s="99" t="e">
        <f t="shared" si="121"/>
        <v>#VALUE!</v>
      </c>
      <c r="CV53" s="97" t="str">
        <f>VSM!H250</f>
        <v>NaN</v>
      </c>
      <c r="CW53" s="97" t="str">
        <f>VSM!K250</f>
        <v>NaN</v>
      </c>
      <c r="CX53" s="97">
        <f>VSM!D556</f>
        <v>303.58499999999998</v>
      </c>
      <c r="CY53" s="97">
        <f>VSM!E556</f>
        <v>26.352</v>
      </c>
      <c r="CZ53" s="98">
        <f t="shared" si="122"/>
        <v>8.6802707643658286E-2</v>
      </c>
      <c r="DA53" s="97">
        <f>VSM!F556</f>
        <v>8</v>
      </c>
      <c r="DB53" s="97">
        <f>ABS(VSM!G556)</f>
        <v>27.84</v>
      </c>
      <c r="DC53" s="99">
        <f t="shared" si="123"/>
        <v>3.48</v>
      </c>
      <c r="DD53" s="97">
        <f>VSM!H556</f>
        <v>273.23</v>
      </c>
      <c r="DE53" s="97" t="str">
        <f>VSM!K556</f>
        <v xml:space="preserve">    5,7</v>
      </c>
      <c r="DF53" s="30"/>
      <c r="DG53" s="30"/>
      <c r="DH53" s="30"/>
      <c r="DI53" s="30"/>
      <c r="DJ53" s="30"/>
      <c r="DK53" s="30"/>
      <c r="DL53" s="30"/>
      <c r="DM53" s="30"/>
    </row>
    <row r="54" spans="1:117" ht="16.5" customHeight="1">
      <c r="A54" s="81">
        <v>46</v>
      </c>
      <c r="B54" s="82" t="str">
        <f>Lokalizacje!D48</f>
        <v>52° 11.775'N</v>
      </c>
      <c r="C54" s="82" t="str">
        <f>Lokalizacje!C48</f>
        <v>20° 55.613'E</v>
      </c>
      <c r="D54" s="83">
        <f>Lokalizacje!B48</f>
        <v>45180</v>
      </c>
      <c r="E54" s="84">
        <f>'Analiza sitowa'!B47</f>
        <v>974.14</v>
      </c>
      <c r="F54" s="84">
        <f>'Analiza sitowa'!C47</f>
        <v>38.200000000000003</v>
      </c>
      <c r="G54" s="84">
        <f>'Analiza sitowa'!D47</f>
        <v>138.4</v>
      </c>
      <c r="H54" s="84">
        <f>'Analiza sitowa'!E47</f>
        <v>364.91</v>
      </c>
      <c r="I54" s="84">
        <f>'Analiza sitowa'!F47</f>
        <v>341.03</v>
      </c>
      <c r="J54" s="84">
        <f>'Analiza sitowa'!G47</f>
        <v>90.64</v>
      </c>
      <c r="K54" s="85">
        <f t="shared" si="62"/>
        <v>973.18</v>
      </c>
      <c r="L54" s="85">
        <f t="shared" si="63"/>
        <v>0.96000000000003638</v>
      </c>
      <c r="M54" s="86">
        <f t="shared" si="64"/>
        <v>100</v>
      </c>
      <c r="N54" s="86">
        <f t="shared" si="65"/>
        <v>3.9214076005502294</v>
      </c>
      <c r="O54" s="86">
        <f t="shared" si="66"/>
        <v>14.207403453302399</v>
      </c>
      <c r="P54" s="86">
        <f t="shared" si="67"/>
        <v>37.459708050177596</v>
      </c>
      <c r="Q54" s="86">
        <f t="shared" si="68"/>
        <v>35.008315026587553</v>
      </c>
      <c r="R54" s="86">
        <f t="shared" si="69"/>
        <v>9.3046174061223237</v>
      </c>
      <c r="S54" s="87">
        <f>'Masa Warszawa'!D48</f>
        <v>11.239999999999998</v>
      </c>
      <c r="T54" s="87">
        <f>'Masa Warszawa'!G48</f>
        <v>10.1</v>
      </c>
      <c r="U54" s="87">
        <f>'Masa Warszawa'!J48</f>
        <v>11.02</v>
      </c>
      <c r="V54" s="87">
        <f>'Masa Warszawa'!M48</f>
        <v>10.57</v>
      </c>
      <c r="W54" s="87">
        <f>'Masa Warszawa'!P48</f>
        <v>10.35</v>
      </c>
      <c r="X54" s="87">
        <f>'Masa Warszawa'!S48</f>
        <v>8.75</v>
      </c>
      <c r="Y54" s="88">
        <f t="shared" ca="1" si="70"/>
        <v>2.6170666666666662E-3</v>
      </c>
      <c r="Z54" s="88">
        <f t="shared" ca="1" si="71"/>
        <v>4.791933333333334E-3</v>
      </c>
      <c r="AA54" s="88">
        <f t="shared" ca="1" si="72"/>
        <v>2.5061000000000003E-3</v>
      </c>
      <c r="AB54" s="88">
        <f t="shared" ca="1" si="73"/>
        <v>2.1165999999999997E-3</v>
      </c>
      <c r="AC54" s="88">
        <f t="shared" ca="1" si="74"/>
        <v>2.1649333333333336E-3</v>
      </c>
      <c r="AD54" s="88">
        <f t="shared" ca="1" si="75"/>
        <v>3.6944E-3</v>
      </c>
      <c r="AE54" s="89">
        <f t="shared" ca="1" si="76"/>
        <v>2.6170666666666663E-5</v>
      </c>
      <c r="AF54" s="89">
        <f t="shared" ca="1" si="77"/>
        <v>4.7919333333333341E-5</v>
      </c>
      <c r="AG54" s="89">
        <f t="shared" ca="1" si="78"/>
        <v>2.5061000000000003E-5</v>
      </c>
      <c r="AH54" s="89">
        <f t="shared" ca="1" si="79"/>
        <v>2.1165999999999997E-5</v>
      </c>
      <c r="AI54" s="89">
        <f t="shared" ca="1" si="80"/>
        <v>2.1649333333333336E-5</v>
      </c>
      <c r="AJ54" s="89">
        <f t="shared" ca="1" si="81"/>
        <v>3.6943999999999997E-5</v>
      </c>
      <c r="AK54" s="90">
        <f t="shared" ca="1" si="82"/>
        <v>232.83511269276394</v>
      </c>
      <c r="AL54" s="90">
        <f t="shared" ca="1" si="83"/>
        <v>474.44884488448855</v>
      </c>
      <c r="AM54" s="90">
        <f t="shared" ca="1" si="84"/>
        <v>227.41379310344831</v>
      </c>
      <c r="AN54" s="90">
        <f t="shared" ca="1" si="85"/>
        <v>200.2459791863765</v>
      </c>
      <c r="AO54" s="90">
        <f t="shared" ca="1" si="86"/>
        <v>209.17230273752017</v>
      </c>
      <c r="AP54" s="90">
        <f t="shared" ca="1" si="87"/>
        <v>422.21714285714279</v>
      </c>
      <c r="AQ54" s="90">
        <f t="shared" ca="1" si="88"/>
        <v>1766.3331754617402</v>
      </c>
      <c r="AR54" s="91">
        <f t="shared" ca="1" si="89"/>
        <v>13.18183431797334</v>
      </c>
      <c r="AS54" s="91">
        <f t="shared" ca="1" si="90"/>
        <v>26.860665443848784</v>
      </c>
      <c r="AT54" s="91">
        <f t="shared" ca="1" si="91"/>
        <v>12.874909233587809</v>
      </c>
      <c r="AU54" s="91">
        <f t="shared" ca="1" si="92"/>
        <v>11.336818102509447</v>
      </c>
      <c r="AV54" s="91">
        <f t="shared" ca="1" si="93"/>
        <v>11.842177095656943</v>
      </c>
      <c r="AW54" s="91">
        <f t="shared" ca="1" si="94"/>
        <v>23.903595806423684</v>
      </c>
      <c r="AX54" s="89">
        <f ca="1">'F3 Warszawa'!AK47</f>
        <v>2.5200000000000001E-3</v>
      </c>
      <c r="AY54" s="89">
        <f t="shared" ca="1" si="95"/>
        <v>2.5200000000000003E-5</v>
      </c>
      <c r="AZ54" s="90">
        <f t="shared" ca="1" si="96"/>
        <v>224.19928825622779</v>
      </c>
      <c r="BA54" s="90">
        <f t="shared" ca="1" si="97"/>
        <v>3.7089871611982765</v>
      </c>
      <c r="BB54" s="89">
        <f>ARM!G50</f>
        <v>1.8666282076529768E-2</v>
      </c>
      <c r="BC54" s="89">
        <f t="shared" si="98"/>
        <v>1.8666282076529768E-8</v>
      </c>
      <c r="BD54" s="92">
        <f t="shared" si="99"/>
        <v>5.2099667306936413E-7</v>
      </c>
      <c r="BE54" s="93">
        <f t="shared" si="100"/>
        <v>52.099667306936411</v>
      </c>
      <c r="BF54" s="89">
        <f>ARM!G132</f>
        <v>3.3235680975621927E-2</v>
      </c>
      <c r="BG54" s="89">
        <f t="shared" si="101"/>
        <v>3.323568097562193E-8</v>
      </c>
      <c r="BH54" s="94">
        <f t="shared" si="102"/>
        <v>9.2764478456402543E-7</v>
      </c>
      <c r="BI54" s="93">
        <f t="shared" si="103"/>
        <v>92.764478456402543</v>
      </c>
      <c r="BJ54" s="95">
        <f>ARM!G198</f>
        <v>1.8244407654181588E-2</v>
      </c>
      <c r="BK54" s="89">
        <f t="shared" si="104"/>
        <v>1.8244407654181589E-8</v>
      </c>
      <c r="BL54" s="94">
        <f t="shared" si="105"/>
        <v>5.0922168919226837E-7</v>
      </c>
      <c r="BM54" s="93">
        <f t="shared" si="106"/>
        <v>50.922168919226834</v>
      </c>
      <c r="BN54" s="95">
        <f>ARM!G197</f>
        <v>1.224870237544725E-2</v>
      </c>
      <c r="BO54" s="95">
        <f t="shared" si="107"/>
        <v>1.224870237544725E-8</v>
      </c>
      <c r="BP54" s="95">
        <f t="shared" si="108"/>
        <v>3.4187489296803879E-7</v>
      </c>
      <c r="BQ54" s="96">
        <f t="shared" si="109"/>
        <v>34.187489296803882</v>
      </c>
      <c r="BR54" s="95">
        <f>ARM!G196</f>
        <v>1.1609552877187153E-2</v>
      </c>
      <c r="BS54" s="95">
        <f t="shared" si="110"/>
        <v>1.1609552877187154E-8</v>
      </c>
      <c r="BT54" s="95">
        <f t="shared" si="111"/>
        <v>3.240355203054903E-7</v>
      </c>
      <c r="BU54" s="96">
        <f t="shared" si="112"/>
        <v>32.403552030549029</v>
      </c>
      <c r="BV54" s="95">
        <f>ARM!G195</f>
        <v>1.754903901424321E-2</v>
      </c>
      <c r="BW54" s="89">
        <f t="shared" si="113"/>
        <v>1.7549039014243209E-8</v>
      </c>
      <c r="BX54" s="94">
        <f t="shared" si="114"/>
        <v>4.89813177819766E-7</v>
      </c>
      <c r="BY54" s="93">
        <f t="shared" si="115"/>
        <v>48.9813177819766</v>
      </c>
      <c r="BZ54" s="97">
        <f>VSM!D47</f>
        <v>318.67099999999999</v>
      </c>
      <c r="CA54" s="97">
        <f>VSM!E47</f>
        <v>26.19</v>
      </c>
      <c r="CB54" s="98">
        <f t="shared" si="116"/>
        <v>8.2185074889149001E-2</v>
      </c>
      <c r="CC54" s="97">
        <f>VSM!F47</f>
        <v>8.19</v>
      </c>
      <c r="CD54" s="97">
        <f>ABS(VSM!G47)</f>
        <v>23.82</v>
      </c>
      <c r="CE54" s="99">
        <f t="shared" si="117"/>
        <v>2.9084249084249088</v>
      </c>
      <c r="CF54" s="97">
        <f>VSM!H47</f>
        <v>286.8</v>
      </c>
      <c r="CG54" s="97">
        <f>VSM!K47</f>
        <v>0.8</v>
      </c>
      <c r="CH54" s="97">
        <f>VSM!D149</f>
        <v>447.44200000000001</v>
      </c>
      <c r="CI54" s="97">
        <f>VSM!E149</f>
        <v>42.667000000000002</v>
      </c>
      <c r="CJ54" s="98">
        <f t="shared" si="118"/>
        <v>9.5357610595339731E-2</v>
      </c>
      <c r="CK54" s="97">
        <f>VSM!F149</f>
        <v>11.05</v>
      </c>
      <c r="CL54" s="97">
        <f>ABS(VSM!G149)</f>
        <v>26.97</v>
      </c>
      <c r="CM54" s="99">
        <f t="shared" si="119"/>
        <v>2.4407239819004523</v>
      </c>
      <c r="CN54" s="97">
        <f>VSM!H149</f>
        <v>402.69</v>
      </c>
      <c r="CO54" s="97">
        <f>VSM!K149</f>
        <v>12.5</v>
      </c>
      <c r="CP54" s="97">
        <f>VSM!D251</f>
        <v>145.33199999999999</v>
      </c>
      <c r="CQ54" s="97">
        <f>VSM!E251</f>
        <v>15.428000000000001</v>
      </c>
      <c r="CR54" s="98">
        <f t="shared" si="120"/>
        <v>0.10615693721960753</v>
      </c>
      <c r="CS54" s="97">
        <f>VSM!F251</f>
        <v>7.19</v>
      </c>
      <c r="CT54" s="97">
        <f>ABS(VSM!G251)</f>
        <v>20.78</v>
      </c>
      <c r="CU54" s="99">
        <f t="shared" si="121"/>
        <v>2.8901251738525731</v>
      </c>
      <c r="CV54" s="97">
        <f>VSM!H251</f>
        <v>130.80000000000001</v>
      </c>
      <c r="CW54" s="97">
        <f>VSM!K251</f>
        <v>5.4</v>
      </c>
      <c r="CX54" s="97">
        <f>VSM!D557</f>
        <v>332.96499999999997</v>
      </c>
      <c r="CY54" s="97">
        <f>VSM!E557</f>
        <v>25.186</v>
      </c>
      <c r="CZ54" s="98">
        <f t="shared" si="122"/>
        <v>7.5641583950265046E-2</v>
      </c>
      <c r="DA54" s="97">
        <f>VSM!F557</f>
        <v>7.07</v>
      </c>
      <c r="DB54" s="97">
        <f>ABS(VSM!G557)</f>
        <v>26.66</v>
      </c>
      <c r="DC54" s="99">
        <f t="shared" si="123"/>
        <v>3.7708628005657707</v>
      </c>
      <c r="DD54" s="97">
        <f>VSM!H557</f>
        <v>299.67</v>
      </c>
      <c r="DE54" s="97">
        <f>VSM!K557</f>
        <v>6.5</v>
      </c>
      <c r="DF54" s="30"/>
      <c r="DG54" s="30"/>
      <c r="DH54" s="30"/>
      <c r="DI54" s="30"/>
      <c r="DJ54" s="30"/>
      <c r="DK54" s="30"/>
      <c r="DL54" s="30"/>
      <c r="DM54" s="30"/>
    </row>
    <row r="55" spans="1:117" ht="16.5" customHeight="1">
      <c r="A55" s="81">
        <v>47</v>
      </c>
      <c r="B55" s="82" t="str">
        <f>Lokalizacje!D49</f>
        <v>52° 11.567'N</v>
      </c>
      <c r="C55" s="82" t="str">
        <f>Lokalizacje!C49</f>
        <v>20° 56.668'E</v>
      </c>
      <c r="D55" s="83">
        <f>Lokalizacje!B49</f>
        <v>45180</v>
      </c>
      <c r="E55" s="84">
        <f>'Analiza sitowa'!B48</f>
        <v>1104.1199999999999</v>
      </c>
      <c r="F55" s="84">
        <f>'Analiza sitowa'!C48</f>
        <v>35.82</v>
      </c>
      <c r="G55" s="84">
        <f>'Analiza sitowa'!D48</f>
        <v>102.4</v>
      </c>
      <c r="H55" s="84">
        <f>'Analiza sitowa'!E48</f>
        <v>357.81</v>
      </c>
      <c r="I55" s="84">
        <f>'Analiza sitowa'!F48</f>
        <v>436.84</v>
      </c>
      <c r="J55" s="84">
        <f>'Analiza sitowa'!G48</f>
        <v>170.91</v>
      </c>
      <c r="K55" s="85">
        <f t="shared" si="62"/>
        <v>1103.78</v>
      </c>
      <c r="L55" s="85">
        <f t="shared" si="63"/>
        <v>0.33999999999991815</v>
      </c>
      <c r="M55" s="86">
        <f t="shared" si="64"/>
        <v>100</v>
      </c>
      <c r="N55" s="86">
        <f t="shared" si="65"/>
        <v>3.2442125855885231</v>
      </c>
      <c r="O55" s="86">
        <f t="shared" si="66"/>
        <v>9.2743542368583132</v>
      </c>
      <c r="P55" s="86">
        <f t="shared" si="67"/>
        <v>32.406803608303449</v>
      </c>
      <c r="Q55" s="86">
        <f t="shared" si="68"/>
        <v>39.564540086222515</v>
      </c>
      <c r="R55" s="86">
        <f t="shared" si="69"/>
        <v>15.479295728725139</v>
      </c>
      <c r="S55" s="87">
        <f>'Masa Warszawa'!D49</f>
        <v>10.879999999999999</v>
      </c>
      <c r="T55" s="87">
        <f>'Masa Warszawa'!G49</f>
        <v>9.7999999999999989</v>
      </c>
      <c r="U55" s="87">
        <f>'Masa Warszawa'!J49</f>
        <v>10.07</v>
      </c>
      <c r="V55" s="87">
        <f>'Masa Warszawa'!M49</f>
        <v>10.8</v>
      </c>
      <c r="W55" s="87">
        <f>'Masa Warszawa'!P49</f>
        <v>10.870000000000001</v>
      </c>
      <c r="X55" s="87">
        <f>'Masa Warszawa'!S49</f>
        <v>9.36</v>
      </c>
      <c r="Y55" s="88">
        <f t="shared" ca="1" si="70"/>
        <v>2.1813666666666664E-3</v>
      </c>
      <c r="Z55" s="88">
        <f t="shared" ca="1" si="71"/>
        <v>4.6648333333333333E-3</v>
      </c>
      <c r="AA55" s="88">
        <f t="shared" ca="1" si="72"/>
        <v>2.5212333333333331E-3</v>
      </c>
      <c r="AB55" s="88">
        <f t="shared" ca="1" si="73"/>
        <v>1.4378000000000001E-3</v>
      </c>
      <c r="AC55" s="88">
        <f t="shared" ca="1" si="74"/>
        <v>1.9191E-3</v>
      </c>
      <c r="AD55" s="88">
        <f t="shared" ca="1" si="75"/>
        <v>2.9060666666666669E-3</v>
      </c>
      <c r="AE55" s="89">
        <f t="shared" ca="1" si="76"/>
        <v>2.1813666666666664E-5</v>
      </c>
      <c r="AF55" s="89">
        <f t="shared" ca="1" si="77"/>
        <v>4.6648333333333332E-5</v>
      </c>
      <c r="AG55" s="89">
        <f t="shared" ca="1" si="78"/>
        <v>2.5212333333333329E-5</v>
      </c>
      <c r="AH55" s="89">
        <f t="shared" ca="1" si="79"/>
        <v>1.4378000000000002E-5</v>
      </c>
      <c r="AI55" s="89">
        <f t="shared" ca="1" si="80"/>
        <v>1.9191E-5</v>
      </c>
      <c r="AJ55" s="89">
        <f t="shared" ca="1" si="81"/>
        <v>2.9060666666666668E-5</v>
      </c>
      <c r="AK55" s="90">
        <f t="shared" ca="1" si="82"/>
        <v>200.49325980392155</v>
      </c>
      <c r="AL55" s="90">
        <f t="shared" ca="1" si="83"/>
        <v>476.00340136054427</v>
      </c>
      <c r="AM55" s="90">
        <f t="shared" ca="1" si="84"/>
        <v>250.3707381661701</v>
      </c>
      <c r="AN55" s="90">
        <f t="shared" ca="1" si="85"/>
        <v>133.12962962962965</v>
      </c>
      <c r="AO55" s="90">
        <f t="shared" ca="1" si="86"/>
        <v>176.5501379944802</v>
      </c>
      <c r="AP55" s="90">
        <f t="shared" ca="1" si="87"/>
        <v>310.47720797720802</v>
      </c>
      <c r="AQ55" s="90">
        <f t="shared" ca="1" si="88"/>
        <v>1547.0243749319538</v>
      </c>
      <c r="AR55" s="91">
        <f t="shared" ca="1" si="89"/>
        <v>12.95992894829083</v>
      </c>
      <c r="AS55" s="91">
        <f t="shared" ca="1" si="90"/>
        <v>30.768965833617283</v>
      </c>
      <c r="AT55" s="91">
        <f t="shared" ca="1" si="91"/>
        <v>16.184020253538844</v>
      </c>
      <c r="AU55" s="91">
        <f t="shared" ca="1" si="92"/>
        <v>8.6055288970792976</v>
      </c>
      <c r="AV55" s="91">
        <f t="shared" ca="1" si="93"/>
        <v>11.412240224220501</v>
      </c>
      <c r="AW55" s="91">
        <f t="shared" ca="1" si="94"/>
        <v>20.069315843253239</v>
      </c>
      <c r="AX55" s="89">
        <f ca="1">'F3 Warszawa'!AK48</f>
        <v>2.0899999999999998E-3</v>
      </c>
      <c r="AY55" s="89">
        <f t="shared" ca="1" si="95"/>
        <v>2.09E-5</v>
      </c>
      <c r="AZ55" s="90">
        <f t="shared" ca="1" si="96"/>
        <v>192.09558823529414</v>
      </c>
      <c r="BA55" s="90">
        <f t="shared" ca="1" si="97"/>
        <v>4.1885056768692168</v>
      </c>
      <c r="BB55" s="89">
        <f>ARM!G51</f>
        <v>1.1110004959686039E-2</v>
      </c>
      <c r="BC55" s="89">
        <f t="shared" si="98"/>
        <v>1.1110004959686039E-8</v>
      </c>
      <c r="BD55" s="92">
        <f t="shared" si="99"/>
        <v>3.1009258287479253E-7</v>
      </c>
      <c r="BE55" s="93">
        <f t="shared" si="100"/>
        <v>31.009258287479252</v>
      </c>
      <c r="BF55" s="89">
        <f>ARM!G130</f>
        <v>3.0644583028352636E-2</v>
      </c>
      <c r="BG55" s="89">
        <f t="shared" si="101"/>
        <v>3.0644583028352638E-8</v>
      </c>
      <c r="BH55" s="94">
        <f t="shared" si="102"/>
        <v>8.553243618580204E-7</v>
      </c>
      <c r="BI55" s="93">
        <f t="shared" si="103"/>
        <v>85.532436185802041</v>
      </c>
      <c r="BJ55" s="1" t="s">
        <v>18</v>
      </c>
      <c r="BK55" s="89" t="e">
        <f t="shared" si="104"/>
        <v>#VALUE!</v>
      </c>
      <c r="BL55" s="94" t="e">
        <f t="shared" si="105"/>
        <v>#VALUE!</v>
      </c>
      <c r="BM55" s="93" t="e">
        <f t="shared" si="106"/>
        <v>#VALUE!</v>
      </c>
      <c r="BN55" s="1"/>
      <c r="BO55" s="95">
        <f t="shared" si="107"/>
        <v>0</v>
      </c>
      <c r="BP55" s="95">
        <f t="shared" si="108"/>
        <v>0</v>
      </c>
      <c r="BQ55" s="96">
        <f t="shared" si="109"/>
        <v>0</v>
      </c>
      <c r="BR55" s="1"/>
      <c r="BS55" s="95">
        <f t="shared" si="110"/>
        <v>0</v>
      </c>
      <c r="BT55" s="95">
        <f t="shared" si="111"/>
        <v>0</v>
      </c>
      <c r="BU55" s="96">
        <f t="shared" si="112"/>
        <v>0</v>
      </c>
      <c r="BV55" s="1" t="s">
        <v>18</v>
      </c>
      <c r="BW55" s="89" t="e">
        <f t="shared" si="113"/>
        <v>#VALUE!</v>
      </c>
      <c r="BX55" s="94" t="e">
        <f t="shared" si="114"/>
        <v>#VALUE!</v>
      </c>
      <c r="BY55" s="93" t="e">
        <f t="shared" si="115"/>
        <v>#VALUE!</v>
      </c>
      <c r="BZ55" s="97">
        <f>VSM!D48</f>
        <v>177.18100000000001</v>
      </c>
      <c r="CA55" s="97">
        <f>VSM!E48</f>
        <v>16.468</v>
      </c>
      <c r="CB55" s="98">
        <f t="shared" si="116"/>
        <v>9.2944503078772542E-2</v>
      </c>
      <c r="CC55" s="97">
        <f>VSM!F48</f>
        <v>7.96</v>
      </c>
      <c r="CD55" s="97">
        <f>ABS(VSM!G48)</f>
        <v>23.07</v>
      </c>
      <c r="CE55" s="99">
        <f t="shared" si="117"/>
        <v>2.8982412060301508</v>
      </c>
      <c r="CF55" s="97">
        <f>VSM!H48</f>
        <v>159.46</v>
      </c>
      <c r="CG55" s="97">
        <f>VSM!K48</f>
        <v>5.5</v>
      </c>
      <c r="CH55" s="97">
        <f>VSM!D150</f>
        <v>341.762</v>
      </c>
      <c r="CI55" s="97">
        <f>VSM!E150</f>
        <v>51.197000000000003</v>
      </c>
      <c r="CJ55" s="98">
        <f t="shared" si="118"/>
        <v>0.14980307933591214</v>
      </c>
      <c r="CK55" s="97">
        <f>VSM!F150</f>
        <v>11.51</v>
      </c>
      <c r="CL55" s="97">
        <f>ABS(VSM!G150)</f>
        <v>27.18</v>
      </c>
      <c r="CM55" s="99">
        <f t="shared" si="119"/>
        <v>2.3614248479582973</v>
      </c>
      <c r="CN55" s="97">
        <f>VSM!H150</f>
        <v>307.58</v>
      </c>
      <c r="CO55" s="97">
        <f>VSM!K150</f>
        <v>4.9000000000000004</v>
      </c>
      <c r="CP55" s="97" t="str">
        <f>VSM!D252</f>
        <v>NaN</v>
      </c>
      <c r="CQ55" s="97" t="str">
        <f>VSM!E252</f>
        <v>NaN</v>
      </c>
      <c r="CR55" s="98" t="e">
        <f t="shared" si="120"/>
        <v>#VALUE!</v>
      </c>
      <c r="CS55" s="97" t="str">
        <f>VSM!F252</f>
        <v>NaN</v>
      </c>
      <c r="CT55" s="97" t="e">
        <f>ABS(VSM!G252)</f>
        <v>#VALUE!</v>
      </c>
      <c r="CU55" s="99" t="e">
        <f t="shared" si="121"/>
        <v>#VALUE!</v>
      </c>
      <c r="CV55" s="97" t="str">
        <f>VSM!H252</f>
        <v>NaN</v>
      </c>
      <c r="CW55" s="97" t="str">
        <f>VSM!K252</f>
        <v>NaN</v>
      </c>
      <c r="CX55" s="97" t="str">
        <f>VSM!D558</f>
        <v>NaN</v>
      </c>
      <c r="CY55" s="97" t="str">
        <f>VSM!E558</f>
        <v>NaN</v>
      </c>
      <c r="CZ55" s="98" t="e">
        <f t="shared" si="122"/>
        <v>#VALUE!</v>
      </c>
      <c r="DA55" s="97" t="str">
        <f>VSM!F558</f>
        <v>NaN</v>
      </c>
      <c r="DB55" s="97" t="e">
        <f>ABS(VSM!G558)</f>
        <v>#VALUE!</v>
      </c>
      <c r="DC55" s="99" t="e">
        <f t="shared" si="123"/>
        <v>#VALUE!</v>
      </c>
      <c r="DD55" s="97" t="str">
        <f>VSM!H558</f>
        <v>NaN</v>
      </c>
      <c r="DE55" s="97" t="str">
        <f>VSM!K558</f>
        <v>NaN</v>
      </c>
      <c r="DF55" s="30"/>
      <c r="DG55" s="30"/>
      <c r="DH55" s="30"/>
      <c r="DI55" s="30"/>
      <c r="DJ55" s="30"/>
      <c r="DK55" s="30"/>
      <c r="DL55" s="30"/>
      <c r="DM55" s="30"/>
    </row>
    <row r="56" spans="1:117" ht="16.5" customHeight="1">
      <c r="A56" s="81">
        <v>48</v>
      </c>
      <c r="B56" s="82" t="str">
        <f>Lokalizacje!D50</f>
        <v>52° 11.460'N</v>
      </c>
      <c r="C56" s="82" t="str">
        <f>Lokalizacje!C50</f>
        <v>20° 57.213'E</v>
      </c>
      <c r="D56" s="83">
        <f>Lokalizacje!B50</f>
        <v>45180</v>
      </c>
      <c r="E56" s="84">
        <f>'Analiza sitowa'!B49</f>
        <v>948.17</v>
      </c>
      <c r="F56" s="84">
        <f>'Analiza sitowa'!C49</f>
        <v>14.97</v>
      </c>
      <c r="G56" s="84">
        <f>'Analiza sitowa'!D49</f>
        <v>40.9</v>
      </c>
      <c r="H56" s="84">
        <f>'Analiza sitowa'!E49</f>
        <v>137.24</v>
      </c>
      <c r="I56" s="84">
        <f>'Analiza sitowa'!F49</f>
        <v>476.06</v>
      </c>
      <c r="J56" s="84">
        <f>'Analiza sitowa'!G49</f>
        <v>278.70999999999998</v>
      </c>
      <c r="K56" s="85">
        <f t="shared" si="62"/>
        <v>947.88000000000011</v>
      </c>
      <c r="L56" s="85">
        <f t="shared" si="63"/>
        <v>0.28999999999984993</v>
      </c>
      <c r="M56" s="86">
        <f t="shared" si="64"/>
        <v>100</v>
      </c>
      <c r="N56" s="86">
        <f t="shared" si="65"/>
        <v>1.5788308003838976</v>
      </c>
      <c r="O56" s="86">
        <f t="shared" si="66"/>
        <v>4.3135724606346963</v>
      </c>
      <c r="P56" s="86">
        <f t="shared" si="67"/>
        <v>14.474197664975691</v>
      </c>
      <c r="Q56" s="86">
        <f t="shared" si="68"/>
        <v>50.208295980678571</v>
      </c>
      <c r="R56" s="86">
        <f t="shared" si="69"/>
        <v>29.394517860721177</v>
      </c>
      <c r="S56" s="87">
        <f>'Masa Warszawa'!D50</f>
        <v>9.9199999999999982</v>
      </c>
      <c r="T56" s="87">
        <f>'Masa Warszawa'!G50</f>
        <v>8.7199999999999989</v>
      </c>
      <c r="U56" s="87">
        <f>'Masa Warszawa'!J50</f>
        <v>9.6000000000000014</v>
      </c>
      <c r="V56" s="87">
        <f>'Masa Warszawa'!M50</f>
        <v>10.46</v>
      </c>
      <c r="W56" s="87">
        <f>'Masa Warszawa'!P50</f>
        <v>10.18</v>
      </c>
      <c r="X56" s="87">
        <f>'Masa Warszawa'!S50</f>
        <v>9.5100000000000016</v>
      </c>
      <c r="Y56" s="88">
        <f t="shared" ca="1" si="70"/>
        <v>2.1535333333333336E-3</v>
      </c>
      <c r="Z56" s="88">
        <f t="shared" ca="1" si="71"/>
        <v>5.149666666666667E-3</v>
      </c>
      <c r="AA56" s="88">
        <f t="shared" ca="1" si="72"/>
        <v>2.6821666666666673E-3</v>
      </c>
      <c r="AB56" s="88">
        <f t="shared" ca="1" si="73"/>
        <v>1.2983999999999999E-3</v>
      </c>
      <c r="AC56" s="88">
        <f t="shared" ca="1" si="74"/>
        <v>1.5437333333333334E-3</v>
      </c>
      <c r="AD56" s="88">
        <f t="shared" ca="1" si="75"/>
        <v>2.7370666666666666E-3</v>
      </c>
      <c r="AE56" s="89">
        <f t="shared" ca="1" si="76"/>
        <v>2.1535333333333337E-5</v>
      </c>
      <c r="AF56" s="89">
        <f t="shared" ca="1" si="77"/>
        <v>5.1496666666666671E-5</v>
      </c>
      <c r="AG56" s="89">
        <f t="shared" ca="1" si="78"/>
        <v>2.6821666666666674E-5</v>
      </c>
      <c r="AH56" s="89">
        <f t="shared" ca="1" si="79"/>
        <v>1.2984E-5</v>
      </c>
      <c r="AI56" s="89">
        <f t="shared" ca="1" si="80"/>
        <v>1.5437333333333336E-5</v>
      </c>
      <c r="AJ56" s="89">
        <f t="shared" ca="1" si="81"/>
        <v>2.7370666666666665E-5</v>
      </c>
      <c r="AK56" s="90">
        <f t="shared" ca="1" si="82"/>
        <v>217.09005376344095</v>
      </c>
      <c r="AL56" s="90">
        <f t="shared" ca="1" si="83"/>
        <v>590.55810397553523</v>
      </c>
      <c r="AM56" s="90">
        <f t="shared" ca="1" si="84"/>
        <v>279.39236111111114</v>
      </c>
      <c r="AN56" s="90">
        <f t="shared" ca="1" si="85"/>
        <v>124.13001912045888</v>
      </c>
      <c r="AO56" s="90">
        <f t="shared" ca="1" si="86"/>
        <v>151.64374590700723</v>
      </c>
      <c r="AP56" s="90">
        <f t="shared" ca="1" si="87"/>
        <v>287.80932351910263</v>
      </c>
      <c r="AQ56" s="90">
        <f t="shared" ca="1" si="88"/>
        <v>1650.6236073966561</v>
      </c>
      <c r="AR56" s="91">
        <f t="shared" ca="1" si="89"/>
        <v>13.152002236647567</v>
      </c>
      <c r="AS56" s="91">
        <f t="shared" ca="1" si="90"/>
        <v>35.777878210948188</v>
      </c>
      <c r="AT56" s="91">
        <f t="shared" ca="1" si="91"/>
        <v>16.926473113501959</v>
      </c>
      <c r="AU56" s="91">
        <f t="shared" ca="1" si="92"/>
        <v>7.5201892523659746</v>
      </c>
      <c r="AV56" s="91">
        <f t="shared" ca="1" si="93"/>
        <v>9.1870578627054744</v>
      </c>
      <c r="AW56" s="91">
        <f t="shared" ca="1" si="94"/>
        <v>17.43639932383083</v>
      </c>
      <c r="AX56" s="89">
        <f ca="1">'F3 Warszawa'!AK49</f>
        <v>2.0699999999999998E-3</v>
      </c>
      <c r="AY56" s="89">
        <f t="shared" ca="1" si="95"/>
        <v>2.0699999999999998E-5</v>
      </c>
      <c r="AZ56" s="90">
        <f t="shared" ca="1" si="96"/>
        <v>208.66935483870972</v>
      </c>
      <c r="BA56" s="90">
        <f t="shared" ca="1" si="97"/>
        <v>3.8788966969012351</v>
      </c>
      <c r="BB56" s="89">
        <f>ARM!G52</f>
        <v>1.0979560073911314E-2</v>
      </c>
      <c r="BC56" s="89">
        <f t="shared" si="98"/>
        <v>1.0979560073911314E-8</v>
      </c>
      <c r="BD56" s="92">
        <f t="shared" si="99"/>
        <v>3.0645172117405801E-7</v>
      </c>
      <c r="BE56" s="93">
        <f t="shared" si="100"/>
        <v>30.645172117405799</v>
      </c>
      <c r="BF56" s="89">
        <f>ARM!G115</f>
        <v>1.6444467695548852E-2</v>
      </c>
      <c r="BG56" s="89">
        <f t="shared" si="101"/>
        <v>1.6444467695548852E-8</v>
      </c>
      <c r="BH56" s="94">
        <f t="shared" si="102"/>
        <v>4.5898336501354123E-7</v>
      </c>
      <c r="BI56" s="93">
        <f t="shared" si="103"/>
        <v>45.898336501354123</v>
      </c>
      <c r="BJ56" s="1" t="s">
        <v>18</v>
      </c>
      <c r="BK56" s="89" t="e">
        <f t="shared" si="104"/>
        <v>#VALUE!</v>
      </c>
      <c r="BL56" s="94" t="e">
        <f t="shared" si="105"/>
        <v>#VALUE!</v>
      </c>
      <c r="BM56" s="93" t="e">
        <f t="shared" si="106"/>
        <v>#VALUE!</v>
      </c>
      <c r="BN56" s="1"/>
      <c r="BO56" s="95">
        <f t="shared" si="107"/>
        <v>0</v>
      </c>
      <c r="BP56" s="95">
        <f t="shared" si="108"/>
        <v>0</v>
      </c>
      <c r="BQ56" s="96">
        <f t="shared" si="109"/>
        <v>0</v>
      </c>
      <c r="BR56" s="1"/>
      <c r="BS56" s="95">
        <f t="shared" si="110"/>
        <v>0</v>
      </c>
      <c r="BT56" s="95">
        <f t="shared" si="111"/>
        <v>0</v>
      </c>
      <c r="BU56" s="96">
        <f t="shared" si="112"/>
        <v>0</v>
      </c>
      <c r="BV56" s="1" t="s">
        <v>18</v>
      </c>
      <c r="BW56" s="89" t="e">
        <f t="shared" si="113"/>
        <v>#VALUE!</v>
      </c>
      <c r="BX56" s="94" t="e">
        <f t="shared" si="114"/>
        <v>#VALUE!</v>
      </c>
      <c r="BY56" s="93" t="e">
        <f t="shared" si="115"/>
        <v>#VALUE!</v>
      </c>
      <c r="BZ56" s="97">
        <f>VSM!D49</f>
        <v>168.11699999999999</v>
      </c>
      <c r="CA56" s="97">
        <f>VSM!E49</f>
        <v>16.498000000000001</v>
      </c>
      <c r="CB56" s="98">
        <f t="shared" si="116"/>
        <v>9.8134037604763358E-2</v>
      </c>
      <c r="CC56" s="97">
        <f>VSM!F49</f>
        <v>8.4700000000000006</v>
      </c>
      <c r="CD56" s="97">
        <f>ABS(VSM!G49)</f>
        <v>24.25</v>
      </c>
      <c r="CE56" s="99">
        <f t="shared" si="117"/>
        <v>2.8630460448642263</v>
      </c>
      <c r="CF56" s="97">
        <f>VSM!H49</f>
        <v>151.31</v>
      </c>
      <c r="CG56" s="97">
        <f>VSM!K49</f>
        <v>5.0999999999999996</v>
      </c>
      <c r="CH56" s="97">
        <f>VSM!D151</f>
        <v>431.05700000000002</v>
      </c>
      <c r="CI56" s="97">
        <f>VSM!E151</f>
        <v>57.948</v>
      </c>
      <c r="CJ56" s="98">
        <f t="shared" si="118"/>
        <v>0.1344323372547018</v>
      </c>
      <c r="CK56" s="97">
        <f>VSM!F151</f>
        <v>9.16</v>
      </c>
      <c r="CL56" s="97">
        <f>ABS(VSM!G151)</f>
        <v>22.43</v>
      </c>
      <c r="CM56" s="99">
        <f t="shared" si="119"/>
        <v>2.4486899563318776</v>
      </c>
      <c r="CN56" s="97">
        <f>VSM!H151</f>
        <v>387.96</v>
      </c>
      <c r="CO56" s="97">
        <f>VSM!K151</f>
        <v>4</v>
      </c>
      <c r="CP56" s="97" t="str">
        <f>VSM!D253</f>
        <v>NaN</v>
      </c>
      <c r="CQ56" s="97" t="str">
        <f>VSM!E253</f>
        <v>NaN</v>
      </c>
      <c r="CR56" s="98" t="e">
        <f t="shared" si="120"/>
        <v>#VALUE!</v>
      </c>
      <c r="CS56" s="97" t="str">
        <f>VSM!F253</f>
        <v>NaN</v>
      </c>
      <c r="CT56" s="97" t="e">
        <f>ABS(VSM!G253)</f>
        <v>#VALUE!</v>
      </c>
      <c r="CU56" s="99" t="e">
        <f t="shared" si="121"/>
        <v>#VALUE!</v>
      </c>
      <c r="CV56" s="97" t="str">
        <f>VSM!H253</f>
        <v>NaN</v>
      </c>
      <c r="CW56" s="97" t="str">
        <f>VSM!K253</f>
        <v>NaN</v>
      </c>
      <c r="CX56" s="97" t="str">
        <f>VSM!D559</f>
        <v>NaN</v>
      </c>
      <c r="CY56" s="97" t="str">
        <f>VSM!E559</f>
        <v>NaN</v>
      </c>
      <c r="CZ56" s="98" t="e">
        <f t="shared" si="122"/>
        <v>#VALUE!</v>
      </c>
      <c r="DA56" s="97" t="str">
        <f>VSM!F559</f>
        <v>NaN</v>
      </c>
      <c r="DB56" s="97" t="e">
        <f>ABS(VSM!G559)</f>
        <v>#VALUE!</v>
      </c>
      <c r="DC56" s="99" t="e">
        <f t="shared" si="123"/>
        <v>#VALUE!</v>
      </c>
      <c r="DD56" s="97" t="str">
        <f>VSM!H559</f>
        <v>NaN</v>
      </c>
      <c r="DE56" s="97" t="str">
        <f>VSM!K559</f>
        <v>NaN</v>
      </c>
      <c r="DF56" s="30"/>
      <c r="DG56" s="30"/>
      <c r="DH56" s="30"/>
      <c r="DI56" s="30"/>
      <c r="DJ56" s="30"/>
      <c r="DK56" s="30"/>
      <c r="DL56" s="30"/>
      <c r="DM56" s="30"/>
    </row>
    <row r="57" spans="1:117" ht="16.5" customHeight="1">
      <c r="A57" s="81">
        <v>49</v>
      </c>
      <c r="B57" s="82" t="str">
        <f>Lokalizacje!D51</f>
        <v>52° 10.931'N</v>
      </c>
      <c r="C57" s="82" t="str">
        <f>Lokalizacje!C51</f>
        <v>20° 57.005'E</v>
      </c>
      <c r="D57" s="83">
        <f>Lokalizacje!B51</f>
        <v>45180</v>
      </c>
      <c r="E57" s="84">
        <f>'Analiza sitowa'!B50</f>
        <v>793.2</v>
      </c>
      <c r="F57" s="84">
        <f>'Analiza sitowa'!C50</f>
        <v>18.28</v>
      </c>
      <c r="G57" s="84">
        <f>'Analiza sitowa'!D50</f>
        <v>45.61</v>
      </c>
      <c r="H57" s="84">
        <f>'Analiza sitowa'!E50</f>
        <v>132.72</v>
      </c>
      <c r="I57" s="84">
        <f>'Analiza sitowa'!F50</f>
        <v>354.28</v>
      </c>
      <c r="J57" s="84">
        <f>'Analiza sitowa'!G50</f>
        <v>241.31</v>
      </c>
      <c r="K57" s="85">
        <f t="shared" si="62"/>
        <v>792.2</v>
      </c>
      <c r="L57" s="85">
        <f t="shared" si="63"/>
        <v>1</v>
      </c>
      <c r="M57" s="86">
        <f t="shared" si="64"/>
        <v>100</v>
      </c>
      <c r="N57" s="86">
        <f t="shared" si="65"/>
        <v>2.3045890065557235</v>
      </c>
      <c r="O57" s="86">
        <f t="shared" si="66"/>
        <v>5.7501260716086726</v>
      </c>
      <c r="P57" s="86">
        <f t="shared" si="67"/>
        <v>16.732223903177005</v>
      </c>
      <c r="Q57" s="86">
        <f t="shared" si="68"/>
        <v>44.664649520927881</v>
      </c>
      <c r="R57" s="86">
        <f t="shared" si="69"/>
        <v>30.422339889056982</v>
      </c>
      <c r="S57" s="87">
        <f>'Masa Warszawa'!D51</f>
        <v>10.47</v>
      </c>
      <c r="T57" s="87">
        <f>'Masa Warszawa'!G51</f>
        <v>8.82</v>
      </c>
      <c r="U57" s="87">
        <f>'Masa Warszawa'!J51</f>
        <v>10.07</v>
      </c>
      <c r="V57" s="87">
        <f>'Masa Warszawa'!M51</f>
        <v>9.89</v>
      </c>
      <c r="W57" s="87">
        <f>'Masa Warszawa'!P51</f>
        <v>10.29</v>
      </c>
      <c r="X57" s="87">
        <f>'Masa Warszawa'!S51</f>
        <v>8.990000000000002</v>
      </c>
      <c r="Y57" s="88">
        <f t="shared" ca="1" si="70"/>
        <v>1.9141333333333333E-3</v>
      </c>
      <c r="Z57" s="88">
        <f t="shared" ca="1" si="71"/>
        <v>3.0629333333333335E-3</v>
      </c>
      <c r="AA57" s="88">
        <f t="shared" ca="1" si="72"/>
        <v>2.1527666666666663E-3</v>
      </c>
      <c r="AB57" s="88">
        <f t="shared" ca="1" si="73"/>
        <v>1.152E-3</v>
      </c>
      <c r="AC57" s="88">
        <f t="shared" ca="1" si="74"/>
        <v>1.0709666666666668E-3</v>
      </c>
      <c r="AD57" s="88">
        <f t="shared" ca="1" si="75"/>
        <v>2.3246E-3</v>
      </c>
      <c r="AE57" s="89">
        <f t="shared" ca="1" si="76"/>
        <v>1.9141333333333333E-5</v>
      </c>
      <c r="AF57" s="89">
        <f t="shared" ca="1" si="77"/>
        <v>3.0629333333333335E-5</v>
      </c>
      <c r="AG57" s="89">
        <f t="shared" ca="1" si="78"/>
        <v>2.1527666666666664E-5</v>
      </c>
      <c r="AH57" s="89">
        <f t="shared" ca="1" si="79"/>
        <v>1.152E-5</v>
      </c>
      <c r="AI57" s="89">
        <f t="shared" ca="1" si="80"/>
        <v>1.0709666666666668E-5</v>
      </c>
      <c r="AJ57" s="89">
        <f t="shared" ca="1" si="81"/>
        <v>2.3246000000000001E-5</v>
      </c>
      <c r="AK57" s="90">
        <f t="shared" ca="1" si="82"/>
        <v>182.82075772047116</v>
      </c>
      <c r="AL57" s="90">
        <f t="shared" ca="1" si="83"/>
        <v>347.27135298563871</v>
      </c>
      <c r="AM57" s="90">
        <f t="shared" ca="1" si="84"/>
        <v>213.78020523005623</v>
      </c>
      <c r="AN57" s="90">
        <f t="shared" ca="1" si="85"/>
        <v>116.48129423660262</v>
      </c>
      <c r="AO57" s="90">
        <f t="shared" ca="1" si="86"/>
        <v>104.07839326206677</v>
      </c>
      <c r="AP57" s="90">
        <f t="shared" ca="1" si="87"/>
        <v>258.57619577308117</v>
      </c>
      <c r="AQ57" s="90">
        <f t="shared" ca="1" si="88"/>
        <v>1223.0081992079167</v>
      </c>
      <c r="AR57" s="91">
        <f t="shared" ca="1" si="89"/>
        <v>14.948449065090106</v>
      </c>
      <c r="AS57" s="91">
        <f t="shared" ca="1" si="90"/>
        <v>28.394850763106049</v>
      </c>
      <c r="AT57" s="91">
        <f t="shared" ca="1" si="91"/>
        <v>17.479866886298172</v>
      </c>
      <c r="AU57" s="91">
        <f t="shared" ca="1" si="92"/>
        <v>9.5241629869727706</v>
      </c>
      <c r="AV57" s="91">
        <f t="shared" ca="1" si="93"/>
        <v>8.5100323390696246</v>
      </c>
      <c r="AW57" s="91">
        <f t="shared" ca="1" si="94"/>
        <v>21.142637959463269</v>
      </c>
      <c r="AX57" s="89">
        <f ca="1">'F3 Warszawa'!AK50</f>
        <v>1.8400000000000003E-3</v>
      </c>
      <c r="AY57" s="89">
        <f t="shared" ca="1" si="95"/>
        <v>1.8400000000000003E-5</v>
      </c>
      <c r="AZ57" s="90">
        <f t="shared" ca="1" si="96"/>
        <v>175.74021012416429</v>
      </c>
      <c r="BA57" s="90">
        <f t="shared" ca="1" si="97"/>
        <v>3.8729451100584922</v>
      </c>
      <c r="BB57" s="89">
        <f>ARM!G53</f>
        <v>9.5412159219359759E-3</v>
      </c>
      <c r="BC57" s="89">
        <f t="shared" si="98"/>
        <v>9.5412159219359764E-9</v>
      </c>
      <c r="BD57" s="92">
        <f t="shared" si="99"/>
        <v>2.6630593773225748E-7</v>
      </c>
      <c r="BE57" s="93">
        <f t="shared" si="100"/>
        <v>26.630593773225748</v>
      </c>
      <c r="BF57" s="1" t="s">
        <v>18</v>
      </c>
      <c r="BG57" s="89" t="e">
        <f t="shared" si="101"/>
        <v>#VALUE!</v>
      </c>
      <c r="BH57" s="94" t="e">
        <f t="shared" si="102"/>
        <v>#VALUE!</v>
      </c>
      <c r="BI57" s="93" t="e">
        <f t="shared" si="103"/>
        <v>#VALUE!</v>
      </c>
      <c r="BJ57" s="95">
        <f>ARM!G200</f>
        <v>3.7529985144097756E-2</v>
      </c>
      <c r="BK57" s="89">
        <f t="shared" si="104"/>
        <v>3.7529985144097759E-8</v>
      </c>
      <c r="BL57" s="94">
        <f t="shared" si="105"/>
        <v>1.0475035853552618E-6</v>
      </c>
      <c r="BM57" s="93">
        <f t="shared" si="106"/>
        <v>104.75035853552619</v>
      </c>
      <c r="BN57" s="1"/>
      <c r="BO57" s="95">
        <f t="shared" si="107"/>
        <v>0</v>
      </c>
      <c r="BP57" s="95">
        <f t="shared" si="108"/>
        <v>0</v>
      </c>
      <c r="BQ57" s="96">
        <f t="shared" si="109"/>
        <v>0</v>
      </c>
      <c r="BR57" s="1"/>
      <c r="BS57" s="95">
        <f t="shared" si="110"/>
        <v>0</v>
      </c>
      <c r="BT57" s="95">
        <f t="shared" si="111"/>
        <v>0</v>
      </c>
      <c r="BU57" s="96">
        <f t="shared" si="112"/>
        <v>0</v>
      </c>
      <c r="BV57" s="1" t="s">
        <v>18</v>
      </c>
      <c r="BW57" s="89" t="e">
        <f t="shared" si="113"/>
        <v>#VALUE!</v>
      </c>
      <c r="BX57" s="94" t="e">
        <f t="shared" si="114"/>
        <v>#VALUE!</v>
      </c>
      <c r="BY57" s="93" t="e">
        <f t="shared" si="115"/>
        <v>#VALUE!</v>
      </c>
      <c r="BZ57" s="97">
        <f>VSM!D50</f>
        <v>107.346</v>
      </c>
      <c r="CA57" s="97">
        <f>VSM!E50</f>
        <v>12.034000000000001</v>
      </c>
      <c r="CB57" s="98">
        <f t="shared" si="116"/>
        <v>0.11210478266539974</v>
      </c>
      <c r="CC57" s="97">
        <f>VSM!F50</f>
        <v>9.56</v>
      </c>
      <c r="CD57" s="97">
        <f>ABS(VSM!G50)</f>
        <v>29.35</v>
      </c>
      <c r="CE57" s="99">
        <f t="shared" si="117"/>
        <v>3.0700836820083683</v>
      </c>
      <c r="CF57" s="97">
        <f>VSM!H50</f>
        <v>96.61</v>
      </c>
      <c r="CG57" s="97">
        <f>VSM!K50</f>
        <v>5.2</v>
      </c>
      <c r="CH57" s="97">
        <f>VSM!D152</f>
        <v>419.56900000000002</v>
      </c>
      <c r="CI57" s="97">
        <f>VSM!E152</f>
        <v>64.477000000000004</v>
      </c>
      <c r="CJ57" s="98">
        <f t="shared" si="118"/>
        <v>0.15367436583732355</v>
      </c>
      <c r="CK57" s="97">
        <f>VSM!F152</f>
        <v>8.6199999999999992</v>
      </c>
      <c r="CL57" s="97">
        <f>ABS(VSM!G152)</f>
        <v>19.89</v>
      </c>
      <c r="CM57" s="99">
        <f t="shared" si="119"/>
        <v>2.3074245939675175</v>
      </c>
      <c r="CN57" s="97">
        <f>VSM!H152</f>
        <v>377.6</v>
      </c>
      <c r="CO57" s="97">
        <f>VSM!K152</f>
        <v>3.1</v>
      </c>
      <c r="CP57" s="97" t="str">
        <f>VSM!D254</f>
        <v>NaN</v>
      </c>
      <c r="CQ57" s="97" t="str">
        <f>VSM!E254</f>
        <v>NaN</v>
      </c>
      <c r="CR57" s="98" t="e">
        <f t="shared" si="120"/>
        <v>#VALUE!</v>
      </c>
      <c r="CS57" s="97" t="str">
        <f>VSM!F254</f>
        <v>NaN</v>
      </c>
      <c r="CT57" s="97" t="e">
        <f>ABS(VSM!G254)</f>
        <v>#VALUE!</v>
      </c>
      <c r="CU57" s="99" t="e">
        <f t="shared" si="121"/>
        <v>#VALUE!</v>
      </c>
      <c r="CV57" s="97" t="str">
        <f>VSM!H254</f>
        <v>NaN</v>
      </c>
      <c r="CW57" s="97" t="str">
        <f>VSM!K254</f>
        <v>NaN</v>
      </c>
      <c r="CX57" s="97" t="str">
        <f>VSM!D560</f>
        <v>NaN</v>
      </c>
      <c r="CY57" s="97" t="str">
        <f>VSM!E560</f>
        <v>NaN</v>
      </c>
      <c r="CZ57" s="98" t="e">
        <f t="shared" si="122"/>
        <v>#VALUE!</v>
      </c>
      <c r="DA57" s="97" t="str">
        <f>VSM!F560</f>
        <v>NaN</v>
      </c>
      <c r="DB57" s="97" t="e">
        <f>ABS(VSM!G560)</f>
        <v>#VALUE!</v>
      </c>
      <c r="DC57" s="99" t="e">
        <f t="shared" si="123"/>
        <v>#VALUE!</v>
      </c>
      <c r="DD57" s="97" t="str">
        <f>VSM!H560</f>
        <v>NaN</v>
      </c>
      <c r="DE57" s="97" t="str">
        <f>VSM!K560</f>
        <v>NaN</v>
      </c>
      <c r="DF57" s="30"/>
      <c r="DG57" s="30"/>
      <c r="DH57" s="30"/>
      <c r="DI57" s="30"/>
      <c r="DJ57" s="30"/>
      <c r="DK57" s="30"/>
      <c r="DL57" s="30"/>
      <c r="DM57" s="30"/>
    </row>
    <row r="58" spans="1:117" ht="16.5" customHeight="1">
      <c r="A58" s="81">
        <v>50</v>
      </c>
      <c r="B58" s="82" t="str">
        <f>Lokalizacje!D52</f>
        <v>52° 10.525'N</v>
      </c>
      <c r="C58" s="82" t="str">
        <f>Lokalizacje!C52</f>
        <v>20° 56.658'E</v>
      </c>
      <c r="D58" s="83">
        <f>Lokalizacje!B52</f>
        <v>45180</v>
      </c>
      <c r="E58" s="84">
        <f>'Analiza sitowa'!B51</f>
        <v>1257.44</v>
      </c>
      <c r="F58" s="84">
        <f>'Analiza sitowa'!C51</f>
        <v>49.55</v>
      </c>
      <c r="G58" s="84">
        <f>'Analiza sitowa'!D51</f>
        <v>140.66</v>
      </c>
      <c r="H58" s="84">
        <f>'Analiza sitowa'!E51</f>
        <v>528.82000000000005</v>
      </c>
      <c r="I58" s="84">
        <f>'Analiza sitowa'!F51</f>
        <v>364.79</v>
      </c>
      <c r="J58" s="84">
        <f>'Analiza sitowa'!G51</f>
        <v>172.79</v>
      </c>
      <c r="K58" s="85">
        <f t="shared" si="62"/>
        <v>1256.6099999999999</v>
      </c>
      <c r="L58" s="85">
        <f t="shared" si="63"/>
        <v>0.83000000000015461</v>
      </c>
      <c r="M58" s="86">
        <f t="shared" si="64"/>
        <v>100</v>
      </c>
      <c r="N58" s="86">
        <f t="shared" si="65"/>
        <v>3.9405458709759507</v>
      </c>
      <c r="O58" s="86">
        <f t="shared" si="66"/>
        <v>11.186219620816896</v>
      </c>
      <c r="P58" s="86">
        <f t="shared" si="67"/>
        <v>42.055286932179669</v>
      </c>
      <c r="Q58" s="86">
        <f t="shared" si="68"/>
        <v>29.010529329431229</v>
      </c>
      <c r="R58" s="86">
        <f t="shared" si="69"/>
        <v>13.74141112100776</v>
      </c>
      <c r="S58" s="87">
        <f>'Masa Warszawa'!D52</f>
        <v>10.77</v>
      </c>
      <c r="T58" s="87">
        <f>'Masa Warszawa'!G52</f>
        <v>9.76</v>
      </c>
      <c r="U58" s="87">
        <f>'Masa Warszawa'!J52</f>
        <v>9.32</v>
      </c>
      <c r="V58" s="87">
        <f>'Masa Warszawa'!M52</f>
        <v>9.93</v>
      </c>
      <c r="W58" s="87">
        <f>'Masa Warszawa'!P52</f>
        <v>10.36</v>
      </c>
      <c r="X58" s="87">
        <f>'Masa Warszawa'!S52</f>
        <v>8.77</v>
      </c>
      <c r="Y58" s="88">
        <f t="shared" ca="1" si="70"/>
        <v>2.4934333333333334E-3</v>
      </c>
      <c r="Z58" s="88">
        <f t="shared" ca="1" si="71"/>
        <v>1.5343666666666669E-3</v>
      </c>
      <c r="AA58" s="88">
        <f t="shared" ca="1" si="72"/>
        <v>1.1696333333333332E-3</v>
      </c>
      <c r="AB58" s="88">
        <f t="shared" ca="1" si="73"/>
        <v>1.5389333333333335E-3</v>
      </c>
      <c r="AC58" s="88">
        <f t="shared" ca="1" si="74"/>
        <v>2.2884333333333339E-3</v>
      </c>
      <c r="AD58" s="88">
        <f t="shared" ca="1" si="75"/>
        <v>4.4327666666666666E-3</v>
      </c>
      <c r="AE58" s="89">
        <f t="shared" ca="1" si="76"/>
        <v>2.4934333333333333E-5</v>
      </c>
      <c r="AF58" s="89">
        <f t="shared" ca="1" si="77"/>
        <v>1.534366666666667E-5</v>
      </c>
      <c r="AG58" s="89">
        <f t="shared" ca="1" si="78"/>
        <v>1.1696333333333332E-5</v>
      </c>
      <c r="AH58" s="89">
        <f t="shared" ca="1" si="79"/>
        <v>1.5389333333333335E-5</v>
      </c>
      <c r="AI58" s="89">
        <f t="shared" ca="1" si="80"/>
        <v>2.2884333333333341E-5</v>
      </c>
      <c r="AJ58" s="89">
        <f t="shared" ca="1" si="81"/>
        <v>4.4327666666666666E-5</v>
      </c>
      <c r="AK58" s="90">
        <f t="shared" ca="1" si="82"/>
        <v>231.51655834107089</v>
      </c>
      <c r="AL58" s="90">
        <f t="shared" ca="1" si="83"/>
        <v>157.20969945355193</v>
      </c>
      <c r="AM58" s="90">
        <f t="shared" ca="1" si="84"/>
        <v>125.49713876967093</v>
      </c>
      <c r="AN58" s="90">
        <f t="shared" ca="1" si="85"/>
        <v>154.97818059751597</v>
      </c>
      <c r="AO58" s="90">
        <f t="shared" ca="1" si="86"/>
        <v>220.89124839124847</v>
      </c>
      <c r="AP58" s="90">
        <f t="shared" ca="1" si="87"/>
        <v>505.4465982516154</v>
      </c>
      <c r="AQ58" s="90">
        <f t="shared" ca="1" si="88"/>
        <v>1395.5394238046738</v>
      </c>
      <c r="AR58" s="91">
        <f t="shared" ca="1" si="89"/>
        <v>16.589754068708775</v>
      </c>
      <c r="AS58" s="91">
        <f t="shared" ca="1" si="90"/>
        <v>11.26515645290403</v>
      </c>
      <c r="AT58" s="91">
        <f t="shared" ca="1" si="91"/>
        <v>8.9927333208206157</v>
      </c>
      <c r="AU58" s="91">
        <f t="shared" ca="1" si="92"/>
        <v>11.105252775661279</v>
      </c>
      <c r="AV58" s="91">
        <f t="shared" ca="1" si="93"/>
        <v>15.82837751648967</v>
      </c>
      <c r="AW58" s="91">
        <f t="shared" ca="1" si="94"/>
        <v>36.218725865415614</v>
      </c>
      <c r="AX58" s="89">
        <f ca="1">'F3 Warszawa'!AK51</f>
        <v>2.4099999999999998E-3</v>
      </c>
      <c r="AY58" s="89">
        <f t="shared" ca="1" si="95"/>
        <v>2.41E-5</v>
      </c>
      <c r="AZ58" s="90">
        <f t="shared" ca="1" si="96"/>
        <v>223.76973073351903</v>
      </c>
      <c r="BA58" s="90">
        <f t="shared" ca="1" si="97"/>
        <v>3.3461224817186572</v>
      </c>
      <c r="BB58" s="89">
        <f>ARM!G54</f>
        <v>1.5326744265317948E-2</v>
      </c>
      <c r="BC58" s="89">
        <f t="shared" si="98"/>
        <v>1.5326744265317947E-8</v>
      </c>
      <c r="BD58" s="92">
        <f t="shared" si="99"/>
        <v>4.2778646216087424E-7</v>
      </c>
      <c r="BE58" s="93">
        <f t="shared" si="100"/>
        <v>42.778646216087424</v>
      </c>
      <c r="BF58" s="1" t="s">
        <v>18</v>
      </c>
      <c r="BG58" s="89" t="e">
        <f t="shared" si="101"/>
        <v>#VALUE!</v>
      </c>
      <c r="BH58" s="94" t="e">
        <f t="shared" si="102"/>
        <v>#VALUE!</v>
      </c>
      <c r="BI58" s="93" t="e">
        <f t="shared" si="103"/>
        <v>#VALUE!</v>
      </c>
      <c r="BJ58" s="1" t="s">
        <v>18</v>
      </c>
      <c r="BK58" s="89" t="e">
        <f t="shared" si="104"/>
        <v>#VALUE!</v>
      </c>
      <c r="BL58" s="94" t="e">
        <f t="shared" si="105"/>
        <v>#VALUE!</v>
      </c>
      <c r="BM58" s="93" t="e">
        <f t="shared" si="106"/>
        <v>#VALUE!</v>
      </c>
      <c r="BN58" s="1"/>
      <c r="BO58" s="95">
        <f t="shared" si="107"/>
        <v>0</v>
      </c>
      <c r="BP58" s="95">
        <f t="shared" si="108"/>
        <v>0</v>
      </c>
      <c r="BQ58" s="96">
        <f t="shared" si="109"/>
        <v>0</v>
      </c>
      <c r="BR58" s="1"/>
      <c r="BS58" s="95">
        <f t="shared" si="110"/>
        <v>0</v>
      </c>
      <c r="BT58" s="95">
        <f t="shared" si="111"/>
        <v>0</v>
      </c>
      <c r="BU58" s="96">
        <f t="shared" si="112"/>
        <v>0</v>
      </c>
      <c r="BV58" s="89">
        <f>ARM!G125</f>
        <v>2.5219901849420318E-2</v>
      </c>
      <c r="BW58" s="89">
        <f t="shared" si="113"/>
        <v>2.5219901849420318E-8</v>
      </c>
      <c r="BX58" s="94">
        <f t="shared" si="114"/>
        <v>7.0391548273048713E-7</v>
      </c>
      <c r="BY58" s="93">
        <f t="shared" si="115"/>
        <v>70.391548273048713</v>
      </c>
      <c r="BZ58" s="97">
        <f>VSM!D51</f>
        <v>204.27600000000001</v>
      </c>
      <c r="CA58" s="97">
        <f>VSM!E51</f>
        <v>20.762</v>
      </c>
      <c r="CB58" s="98">
        <f t="shared" si="116"/>
        <v>0.10163700092032348</v>
      </c>
      <c r="CC58" s="97">
        <f>VSM!F51</f>
        <v>8.99</v>
      </c>
      <c r="CD58" s="97">
        <f>ABS(VSM!G51)</f>
        <v>29.28</v>
      </c>
      <c r="CE58" s="99">
        <f t="shared" si="117"/>
        <v>3.2569521690767518</v>
      </c>
      <c r="CF58" s="97">
        <f>VSM!H51</f>
        <v>183.85</v>
      </c>
      <c r="CG58" s="97">
        <f>VSM!K51</f>
        <v>5.3</v>
      </c>
      <c r="CH58" s="97" t="str">
        <f>VSM!D153</f>
        <v>NaN</v>
      </c>
      <c r="CI58" s="97" t="str">
        <f>VSM!E153</f>
        <v>NaN</v>
      </c>
      <c r="CJ58" s="98" t="e">
        <f t="shared" si="118"/>
        <v>#VALUE!</v>
      </c>
      <c r="CK58" s="97" t="str">
        <f>VSM!F153</f>
        <v>NaN</v>
      </c>
      <c r="CL58" s="97" t="e">
        <f>ABS(VSM!G153)</f>
        <v>#VALUE!</v>
      </c>
      <c r="CM58" s="99" t="e">
        <f t="shared" si="119"/>
        <v>#VALUE!</v>
      </c>
      <c r="CN58" s="97" t="str">
        <f>VSM!H153</f>
        <v>NaN</v>
      </c>
      <c r="CO58" s="97" t="str">
        <f>VSM!K153</f>
        <v>NaN</v>
      </c>
      <c r="CP58" s="97" t="str">
        <f>VSM!D255</f>
        <v>NaN</v>
      </c>
      <c r="CQ58" s="97" t="str">
        <f>VSM!E255</f>
        <v>NaN</v>
      </c>
      <c r="CR58" s="98" t="e">
        <f t="shared" si="120"/>
        <v>#VALUE!</v>
      </c>
      <c r="CS58" s="97" t="str">
        <f>VSM!F255</f>
        <v>NaN</v>
      </c>
      <c r="CT58" s="97" t="e">
        <f>ABS(VSM!G255)</f>
        <v>#VALUE!</v>
      </c>
      <c r="CU58" s="99" t="e">
        <f t="shared" si="121"/>
        <v>#VALUE!</v>
      </c>
      <c r="CV58" s="97" t="str">
        <f>VSM!H255</f>
        <v>NaN</v>
      </c>
      <c r="CW58" s="97" t="str">
        <f>VSM!K255</f>
        <v>NaN</v>
      </c>
      <c r="CX58" s="97">
        <f>VSM!D561</f>
        <v>315.26499999999999</v>
      </c>
      <c r="CY58" s="97">
        <f>VSM!E561</f>
        <v>26.867000000000001</v>
      </c>
      <c r="CZ58" s="98">
        <f t="shared" si="122"/>
        <v>8.5220370164782011E-2</v>
      </c>
      <c r="DA58" s="97">
        <f>VSM!F561</f>
        <v>8.3000000000000007</v>
      </c>
      <c r="DB58" s="97">
        <f>ABS(VSM!G561)</f>
        <v>28.53</v>
      </c>
      <c r="DC58" s="99">
        <f t="shared" si="123"/>
        <v>3.4373493975903613</v>
      </c>
      <c r="DD58" s="97">
        <f>VSM!H561</f>
        <v>283.74</v>
      </c>
      <c r="DE58" s="97">
        <f>VSM!K561</f>
        <v>5.7</v>
      </c>
      <c r="DF58" s="30"/>
      <c r="DG58" s="30"/>
      <c r="DH58" s="30"/>
      <c r="DI58" s="30"/>
      <c r="DJ58" s="30"/>
      <c r="DK58" s="30"/>
      <c r="DL58" s="30"/>
      <c r="DM58" s="30"/>
    </row>
    <row r="59" spans="1:117" ht="16.5" customHeight="1">
      <c r="A59" s="81">
        <v>51</v>
      </c>
      <c r="B59" s="82" t="str">
        <f>Lokalizacje!D53</f>
        <v>52° 13.162'N</v>
      </c>
      <c r="C59" s="82" t="str">
        <f>Lokalizacje!C53</f>
        <v>20° 55.023'E</v>
      </c>
      <c r="D59" s="83">
        <f>Lokalizacje!B53</f>
        <v>45180</v>
      </c>
      <c r="E59" s="84">
        <f>'Analiza sitowa'!B52</f>
        <v>747.23</v>
      </c>
      <c r="F59" s="84">
        <f>'Analiza sitowa'!C52</f>
        <v>32.75</v>
      </c>
      <c r="G59" s="84">
        <f>'Analiza sitowa'!D52</f>
        <v>44.77</v>
      </c>
      <c r="H59" s="84">
        <f>'Analiza sitowa'!E52</f>
        <v>99.32</v>
      </c>
      <c r="I59" s="84">
        <f>'Analiza sitowa'!F52</f>
        <v>342.22</v>
      </c>
      <c r="J59" s="84">
        <f>'Analiza sitowa'!G52</f>
        <v>227.63</v>
      </c>
      <c r="K59" s="85">
        <f t="shared" si="62"/>
        <v>746.69</v>
      </c>
      <c r="L59" s="85">
        <f t="shared" si="63"/>
        <v>0.53999999999996362</v>
      </c>
      <c r="M59" s="86">
        <f t="shared" si="64"/>
        <v>100</v>
      </c>
      <c r="N59" s="86">
        <f t="shared" si="65"/>
        <v>4.3828540074675804</v>
      </c>
      <c r="O59" s="86">
        <f t="shared" si="66"/>
        <v>5.9914617989106436</v>
      </c>
      <c r="P59" s="86">
        <f t="shared" si="67"/>
        <v>13.291757557913893</v>
      </c>
      <c r="Q59" s="86">
        <f t="shared" si="68"/>
        <v>45.798482394978791</v>
      </c>
      <c r="R59" s="86">
        <f t="shared" si="69"/>
        <v>30.463177334957109</v>
      </c>
      <c r="S59" s="87">
        <f>'Masa Warszawa'!D53</f>
        <v>10.039999999999999</v>
      </c>
      <c r="T59" s="87">
        <f>'Masa Warszawa'!G53</f>
        <v>8.4499999999999993</v>
      </c>
      <c r="U59" s="87">
        <f>'Masa Warszawa'!J53</f>
        <v>9.93</v>
      </c>
      <c r="V59" s="87">
        <f>'Masa Warszawa'!M53</f>
        <v>9.7899999999999991</v>
      </c>
      <c r="W59" s="87">
        <f>'Masa Warszawa'!P53</f>
        <v>10.050000000000001</v>
      </c>
      <c r="X59" s="87">
        <f>'Masa Warszawa'!S53</f>
        <v>8.86</v>
      </c>
      <c r="Y59" s="88">
        <f t="shared" ca="1" si="70"/>
        <v>1.5805333333333334E-3</v>
      </c>
      <c r="Z59" s="88">
        <f t="shared" ca="1" si="71"/>
        <v>1.5218E-3</v>
      </c>
      <c r="AA59" s="88">
        <f t="shared" ca="1" si="72"/>
        <v>1.3480666666666665E-3</v>
      </c>
      <c r="AB59" s="88">
        <f t="shared" ca="1" si="73"/>
        <v>9.876366666666666E-4</v>
      </c>
      <c r="AC59" s="88">
        <f t="shared" ca="1" si="74"/>
        <v>1.1089000000000001E-3</v>
      </c>
      <c r="AD59" s="88">
        <f t="shared" ca="1" si="75"/>
        <v>2.1342333333333333E-3</v>
      </c>
      <c r="AE59" s="89">
        <f t="shared" ca="1" si="76"/>
        <v>1.5805333333333336E-5</v>
      </c>
      <c r="AF59" s="89">
        <f t="shared" ca="1" si="77"/>
        <v>1.5218000000000001E-5</v>
      </c>
      <c r="AG59" s="89">
        <f t="shared" ca="1" si="78"/>
        <v>1.3480666666666664E-5</v>
      </c>
      <c r="AH59" s="89">
        <f t="shared" ca="1" si="79"/>
        <v>9.8763666666666657E-6</v>
      </c>
      <c r="AI59" s="89">
        <f t="shared" ca="1" si="80"/>
        <v>1.1089000000000002E-5</v>
      </c>
      <c r="AJ59" s="89">
        <f t="shared" ca="1" si="81"/>
        <v>2.1342333333333334E-5</v>
      </c>
      <c r="AK59" s="90">
        <f t="shared" ca="1" si="82"/>
        <v>157.42363877822049</v>
      </c>
      <c r="AL59" s="90">
        <f t="shared" ca="1" si="83"/>
        <v>180.09467455621305</v>
      </c>
      <c r="AM59" s="90">
        <f t="shared" ca="1" si="84"/>
        <v>135.75696542463913</v>
      </c>
      <c r="AN59" s="90">
        <f t="shared" ca="1" si="85"/>
        <v>100.88219271365338</v>
      </c>
      <c r="AO59" s="90">
        <f t="shared" ca="1" si="86"/>
        <v>110.33830845771146</v>
      </c>
      <c r="AP59" s="90">
        <f t="shared" ca="1" si="87"/>
        <v>240.88412340105344</v>
      </c>
      <c r="AQ59" s="90">
        <f t="shared" ca="1" si="88"/>
        <v>925.37990333149094</v>
      </c>
      <c r="AR59" s="91">
        <f t="shared" ca="1" si="89"/>
        <v>17.011784912496417</v>
      </c>
      <c r="AS59" s="91">
        <f t="shared" ca="1" si="90"/>
        <v>19.461701503117609</v>
      </c>
      <c r="AT59" s="91">
        <f t="shared" ca="1" si="91"/>
        <v>14.670403467364698</v>
      </c>
      <c r="AU59" s="91">
        <f t="shared" ca="1" si="92"/>
        <v>10.901705596854226</v>
      </c>
      <c r="AV59" s="91">
        <f t="shared" ca="1" si="93"/>
        <v>11.923568694379341</v>
      </c>
      <c r="AW59" s="91">
        <f t="shared" ca="1" si="94"/>
        <v>26.030835825787712</v>
      </c>
      <c r="AX59" s="89">
        <f ca="1">'F3 Warszawa'!AK52</f>
        <v>1.5199999999999999E-3</v>
      </c>
      <c r="AY59" s="89">
        <f t="shared" ca="1" si="95"/>
        <v>1.5199999999999998E-5</v>
      </c>
      <c r="AZ59" s="90">
        <f t="shared" ca="1" si="96"/>
        <v>151.39442231075697</v>
      </c>
      <c r="BA59" s="90">
        <f t="shared" ca="1" si="97"/>
        <v>3.8299308250379918</v>
      </c>
      <c r="BB59" s="89">
        <f>ARM!G55</f>
        <v>7.6942501348358401E-3</v>
      </c>
      <c r="BC59" s="89">
        <f t="shared" si="98"/>
        <v>7.6942501348358409E-9</v>
      </c>
      <c r="BD59" s="92">
        <f t="shared" si="99"/>
        <v>2.147550704300848E-7</v>
      </c>
      <c r="BE59" s="93">
        <f t="shared" si="100"/>
        <v>21.475507043008481</v>
      </c>
      <c r="BF59" s="1" t="s">
        <v>18</v>
      </c>
      <c r="BG59" s="89" t="e">
        <f t="shared" si="101"/>
        <v>#VALUE!</v>
      </c>
      <c r="BH59" s="94" t="e">
        <f t="shared" si="102"/>
        <v>#VALUE!</v>
      </c>
      <c r="BI59" s="93" t="e">
        <f t="shared" si="103"/>
        <v>#VALUE!</v>
      </c>
      <c r="BJ59" s="1" t="s">
        <v>18</v>
      </c>
      <c r="BK59" s="89" t="e">
        <f t="shared" si="104"/>
        <v>#VALUE!</v>
      </c>
      <c r="BL59" s="94" t="e">
        <f t="shared" si="105"/>
        <v>#VALUE!</v>
      </c>
      <c r="BM59" s="93" t="e">
        <f t="shared" si="106"/>
        <v>#VALUE!</v>
      </c>
      <c r="BN59" s="1"/>
      <c r="BO59" s="95">
        <f t="shared" si="107"/>
        <v>0</v>
      </c>
      <c r="BP59" s="95">
        <f t="shared" si="108"/>
        <v>0</v>
      </c>
      <c r="BQ59" s="96">
        <f t="shared" si="109"/>
        <v>0</v>
      </c>
      <c r="BR59" s="1"/>
      <c r="BS59" s="95">
        <f t="shared" si="110"/>
        <v>0</v>
      </c>
      <c r="BT59" s="95">
        <f t="shared" si="111"/>
        <v>0</v>
      </c>
      <c r="BU59" s="96">
        <f t="shared" si="112"/>
        <v>0</v>
      </c>
      <c r="BV59" s="1" t="s">
        <v>18</v>
      </c>
      <c r="BW59" s="89" t="e">
        <f t="shared" si="113"/>
        <v>#VALUE!</v>
      </c>
      <c r="BX59" s="94" t="e">
        <f t="shared" si="114"/>
        <v>#VALUE!</v>
      </c>
      <c r="BY59" s="93" t="e">
        <f t="shared" si="115"/>
        <v>#VALUE!</v>
      </c>
      <c r="BZ59" s="97">
        <f>VSM!D52</f>
        <v>101.57</v>
      </c>
      <c r="CA59" s="97">
        <f>VSM!E52</f>
        <v>10.423999999999999</v>
      </c>
      <c r="CB59" s="98">
        <f t="shared" si="116"/>
        <v>0.10262872895540022</v>
      </c>
      <c r="CC59" s="97">
        <f>VSM!F52</f>
        <v>8.23</v>
      </c>
      <c r="CD59" s="97">
        <f>ABS(VSM!G52)</f>
        <v>22.8</v>
      </c>
      <c r="CE59" s="99">
        <f t="shared" si="117"/>
        <v>2.770352369380316</v>
      </c>
      <c r="CF59" s="97">
        <f>VSM!H52</f>
        <v>91.41</v>
      </c>
      <c r="CG59" s="97">
        <f>VSM!K52</f>
        <v>5.6</v>
      </c>
      <c r="CH59" s="97" t="str">
        <f>VSM!D154</f>
        <v>NaN</v>
      </c>
      <c r="CI59" s="97" t="str">
        <f>VSM!E154</f>
        <v>NaN</v>
      </c>
      <c r="CJ59" s="98" t="e">
        <f t="shared" si="118"/>
        <v>#VALUE!</v>
      </c>
      <c r="CK59" s="97" t="str">
        <f>VSM!F154</f>
        <v>NaN</v>
      </c>
      <c r="CL59" s="97" t="e">
        <f>ABS(VSM!G154)</f>
        <v>#VALUE!</v>
      </c>
      <c r="CM59" s="99" t="e">
        <f t="shared" si="119"/>
        <v>#VALUE!</v>
      </c>
      <c r="CN59" s="97" t="str">
        <f>VSM!H154</f>
        <v>NaN</v>
      </c>
      <c r="CO59" s="97" t="str">
        <f>VSM!K154</f>
        <v>NaN</v>
      </c>
      <c r="CP59" s="97" t="str">
        <f>VSM!D256</f>
        <v>NaN</v>
      </c>
      <c r="CQ59" s="97" t="str">
        <f>VSM!E256</f>
        <v>NaN</v>
      </c>
      <c r="CR59" s="98" t="e">
        <f t="shared" si="120"/>
        <v>#VALUE!</v>
      </c>
      <c r="CS59" s="97" t="str">
        <f>VSM!F256</f>
        <v>NaN</v>
      </c>
      <c r="CT59" s="97" t="e">
        <f>ABS(VSM!G256)</f>
        <v>#VALUE!</v>
      </c>
      <c r="CU59" s="99" t="e">
        <f t="shared" si="121"/>
        <v>#VALUE!</v>
      </c>
      <c r="CV59" s="97" t="str">
        <f>VSM!H256</f>
        <v>NaN</v>
      </c>
      <c r="CW59" s="97" t="str">
        <f>VSM!K256</f>
        <v>NaN</v>
      </c>
      <c r="CX59" s="97" t="str">
        <f>VSM!D562</f>
        <v>NaN</v>
      </c>
      <c r="CY59" s="97" t="str">
        <f>VSM!E562</f>
        <v>NaN</v>
      </c>
      <c r="CZ59" s="98" t="e">
        <f t="shared" si="122"/>
        <v>#VALUE!</v>
      </c>
      <c r="DA59" s="97" t="str">
        <f>VSM!F562</f>
        <v>NaN</v>
      </c>
      <c r="DB59" s="97" t="e">
        <f>ABS(VSM!G562)</f>
        <v>#VALUE!</v>
      </c>
      <c r="DC59" s="99" t="e">
        <f t="shared" si="123"/>
        <v>#VALUE!</v>
      </c>
      <c r="DD59" s="97" t="str">
        <f>VSM!H562</f>
        <v>NaN</v>
      </c>
      <c r="DE59" s="97" t="str">
        <f>VSM!K562</f>
        <v>NaN</v>
      </c>
      <c r="DF59" s="30"/>
      <c r="DG59" s="30"/>
      <c r="DH59" s="30"/>
      <c r="DI59" s="30"/>
      <c r="DJ59" s="30"/>
      <c r="DK59" s="30"/>
      <c r="DL59" s="30"/>
      <c r="DM59" s="30"/>
    </row>
    <row r="60" spans="1:117" ht="16.5" customHeight="1">
      <c r="A60" s="81">
        <v>52</v>
      </c>
      <c r="B60" s="82" t="str">
        <f>Lokalizacje!D54</f>
        <v>52° 13.418'N</v>
      </c>
      <c r="C60" s="82" t="str">
        <f>Lokalizacje!C54</f>
        <v>20° 55.900'E</v>
      </c>
      <c r="D60" s="83">
        <f>Lokalizacje!B54</f>
        <v>45180</v>
      </c>
      <c r="E60" s="84">
        <f>'Analiza sitowa'!B53</f>
        <v>833.56</v>
      </c>
      <c r="F60" s="84">
        <f>'Analiza sitowa'!C53</f>
        <v>41.72</v>
      </c>
      <c r="G60" s="84">
        <f>'Analiza sitowa'!D53</f>
        <v>82.53</v>
      </c>
      <c r="H60" s="84">
        <f>'Analiza sitowa'!E53</f>
        <v>146.16</v>
      </c>
      <c r="I60" s="84">
        <f>'Analiza sitowa'!F53</f>
        <v>252.07</v>
      </c>
      <c r="J60" s="84">
        <f>'Analiza sitowa'!G53</f>
        <v>310.19</v>
      </c>
      <c r="K60" s="85">
        <f t="shared" si="62"/>
        <v>832.67000000000007</v>
      </c>
      <c r="L60" s="85">
        <f t="shared" si="63"/>
        <v>0.88999999999987267</v>
      </c>
      <c r="M60" s="86">
        <f t="shared" si="64"/>
        <v>100</v>
      </c>
      <c r="N60" s="86">
        <f t="shared" si="65"/>
        <v>5.0050386294927778</v>
      </c>
      <c r="O60" s="86">
        <f t="shared" si="66"/>
        <v>9.9009069533087004</v>
      </c>
      <c r="P60" s="86">
        <f t="shared" si="67"/>
        <v>17.534430634867316</v>
      </c>
      <c r="Q60" s="86">
        <f t="shared" si="68"/>
        <v>30.240174672489083</v>
      </c>
      <c r="R60" s="86">
        <f t="shared" si="69"/>
        <v>37.212678151542782</v>
      </c>
      <c r="S60" s="87">
        <f>'Masa Warszawa'!D54</f>
        <v>10.3</v>
      </c>
      <c r="T60" s="87">
        <f>'Masa Warszawa'!G54</f>
        <v>10.050000000000001</v>
      </c>
      <c r="U60" s="87">
        <f>'Masa Warszawa'!J54</f>
        <v>9.91</v>
      </c>
      <c r="V60" s="87">
        <f>'Masa Warszawa'!M54</f>
        <v>9.7099999999999991</v>
      </c>
      <c r="W60" s="87">
        <f>'Masa Warszawa'!P54</f>
        <v>9.31</v>
      </c>
      <c r="X60" s="87">
        <f>'Masa Warszawa'!S54</f>
        <v>7.8400000000000007</v>
      </c>
      <c r="Y60" s="88">
        <f t="shared" ca="1" si="70"/>
        <v>1.7991333333333334E-3</v>
      </c>
      <c r="Z60" s="88">
        <f t="shared" ca="1" si="71"/>
        <v>1.5504333333333335E-3</v>
      </c>
      <c r="AA60" s="88">
        <f t="shared" ca="1" si="72"/>
        <v>1.0076000000000002E-3</v>
      </c>
      <c r="AB60" s="88">
        <f t="shared" ca="1" si="73"/>
        <v>8.1026000000000004E-4</v>
      </c>
      <c r="AC60" s="88">
        <f t="shared" ca="1" si="74"/>
        <v>8.1617333333333338E-4</v>
      </c>
      <c r="AD60" s="88">
        <f t="shared" ca="1" si="75"/>
        <v>2.4652000000000003E-3</v>
      </c>
      <c r="AE60" s="89">
        <f t="shared" ca="1" si="76"/>
        <v>1.7991333333333335E-5</v>
      </c>
      <c r="AF60" s="89">
        <f t="shared" ca="1" si="77"/>
        <v>1.5504333333333337E-5</v>
      </c>
      <c r="AG60" s="89">
        <f t="shared" ca="1" si="78"/>
        <v>1.0076000000000001E-5</v>
      </c>
      <c r="AH60" s="89">
        <f t="shared" ca="1" si="79"/>
        <v>8.102600000000001E-6</v>
      </c>
      <c r="AI60" s="89">
        <f t="shared" ca="1" si="80"/>
        <v>8.1617333333333335E-6</v>
      </c>
      <c r="AJ60" s="89">
        <f t="shared" ca="1" si="81"/>
        <v>2.4652000000000004E-5</v>
      </c>
      <c r="AK60" s="90">
        <f t="shared" ca="1" si="82"/>
        <v>174.67313915857605</v>
      </c>
      <c r="AL60" s="90">
        <f t="shared" ca="1" si="83"/>
        <v>154.27197346600335</v>
      </c>
      <c r="AM60" s="90">
        <f t="shared" ca="1" si="84"/>
        <v>101.67507568113018</v>
      </c>
      <c r="AN60" s="90">
        <f t="shared" ca="1" si="85"/>
        <v>83.445932028836268</v>
      </c>
      <c r="AO60" s="90">
        <f t="shared" ca="1" si="86"/>
        <v>87.666308628714646</v>
      </c>
      <c r="AP60" s="90">
        <f t="shared" ca="1" si="87"/>
        <v>314.4387755102041</v>
      </c>
      <c r="AQ60" s="90">
        <f t="shared" ca="1" si="88"/>
        <v>916.17120447346463</v>
      </c>
      <c r="AR60" s="91">
        <f t="shared" ca="1" si="89"/>
        <v>19.065556558172219</v>
      </c>
      <c r="AS60" s="91">
        <f t="shared" ca="1" si="90"/>
        <v>16.838771259424753</v>
      </c>
      <c r="AT60" s="91">
        <f t="shared" ca="1" si="91"/>
        <v>11.09782485900811</v>
      </c>
      <c r="AU60" s="91">
        <f t="shared" ca="1" si="92"/>
        <v>9.1081155597761576</v>
      </c>
      <c r="AV60" s="91">
        <f t="shared" ca="1" si="93"/>
        <v>9.5687692650302836</v>
      </c>
      <c r="AW60" s="91">
        <f t="shared" ca="1" si="94"/>
        <v>34.320962498588472</v>
      </c>
      <c r="AX60" s="89">
        <f ca="1">'F3 Warszawa'!AK53</f>
        <v>1.73E-3</v>
      </c>
      <c r="AY60" s="89">
        <f t="shared" ca="1" si="95"/>
        <v>1.73E-5</v>
      </c>
      <c r="AZ60" s="90">
        <f t="shared" ca="1" si="96"/>
        <v>167.96116504854368</v>
      </c>
      <c r="BA60" s="90">
        <f t="shared" ca="1" si="97"/>
        <v>3.8425908770889743</v>
      </c>
      <c r="BB60" s="89">
        <f>ARM!G56</f>
        <v>8.1504280863191631E-3</v>
      </c>
      <c r="BC60" s="89">
        <f t="shared" si="98"/>
        <v>8.1504280863191632E-9</v>
      </c>
      <c r="BD60" s="92">
        <f t="shared" si="99"/>
        <v>2.2748750392037486E-7</v>
      </c>
      <c r="BE60" s="93">
        <f t="shared" si="100"/>
        <v>22.748750392037486</v>
      </c>
      <c r="BF60" s="1" t="s">
        <v>18</v>
      </c>
      <c r="BG60" s="89" t="e">
        <f t="shared" si="101"/>
        <v>#VALUE!</v>
      </c>
      <c r="BH60" s="94" t="e">
        <f t="shared" si="102"/>
        <v>#VALUE!</v>
      </c>
      <c r="BI60" s="93" t="e">
        <f t="shared" si="103"/>
        <v>#VALUE!</v>
      </c>
      <c r="BJ60" s="1" t="s">
        <v>18</v>
      </c>
      <c r="BK60" s="89" t="e">
        <f t="shared" si="104"/>
        <v>#VALUE!</v>
      </c>
      <c r="BL60" s="94" t="e">
        <f t="shared" si="105"/>
        <v>#VALUE!</v>
      </c>
      <c r="BM60" s="93" t="e">
        <f t="shared" si="106"/>
        <v>#VALUE!</v>
      </c>
      <c r="BN60" s="1"/>
      <c r="BO60" s="95">
        <f t="shared" si="107"/>
        <v>0</v>
      </c>
      <c r="BP60" s="95">
        <f t="shared" si="108"/>
        <v>0</v>
      </c>
      <c r="BQ60" s="96">
        <f t="shared" si="109"/>
        <v>0</v>
      </c>
      <c r="BR60" s="1"/>
      <c r="BS60" s="95">
        <f t="shared" si="110"/>
        <v>0</v>
      </c>
      <c r="BT60" s="95">
        <f t="shared" si="111"/>
        <v>0</v>
      </c>
      <c r="BU60" s="96">
        <f t="shared" si="112"/>
        <v>0</v>
      </c>
      <c r="BV60" s="1" t="s">
        <v>18</v>
      </c>
      <c r="BW60" s="89" t="e">
        <f t="shared" si="113"/>
        <v>#VALUE!</v>
      </c>
      <c r="BX60" s="94" t="e">
        <f t="shared" si="114"/>
        <v>#VALUE!</v>
      </c>
      <c r="BY60" s="93" t="e">
        <f t="shared" si="115"/>
        <v>#VALUE!</v>
      </c>
      <c r="BZ60" s="97">
        <f>VSM!D53</f>
        <v>151.08000000000001</v>
      </c>
      <c r="CA60" s="97">
        <f>VSM!E53</f>
        <v>9.3439999999999994</v>
      </c>
      <c r="CB60" s="98">
        <f t="shared" si="116"/>
        <v>6.1848027535080743E-2</v>
      </c>
      <c r="CC60" s="97">
        <f>VSM!F53</f>
        <v>7.44</v>
      </c>
      <c r="CD60" s="97">
        <f>ABS(VSM!G53)</f>
        <v>28.37</v>
      </c>
      <c r="CE60" s="99">
        <f t="shared" si="117"/>
        <v>3.8131720430107525</v>
      </c>
      <c r="CF60" s="97">
        <f>VSM!H53</f>
        <v>135.97</v>
      </c>
      <c r="CG60" s="97">
        <f>VSM!K53</f>
        <v>10.4</v>
      </c>
      <c r="CH60" s="97" t="str">
        <f>VSM!D155</f>
        <v>NaN</v>
      </c>
      <c r="CI60" s="97" t="str">
        <f>VSM!E155</f>
        <v>NaN</v>
      </c>
      <c r="CJ60" s="98" t="e">
        <f t="shared" si="118"/>
        <v>#VALUE!</v>
      </c>
      <c r="CK60" s="97" t="str">
        <f>VSM!F155</f>
        <v>NaN</v>
      </c>
      <c r="CL60" s="97" t="e">
        <f>ABS(VSM!G155)</f>
        <v>#VALUE!</v>
      </c>
      <c r="CM60" s="99" t="e">
        <f t="shared" si="119"/>
        <v>#VALUE!</v>
      </c>
      <c r="CN60" s="97" t="str">
        <f>VSM!H155</f>
        <v>NaN</v>
      </c>
      <c r="CO60" s="97" t="str">
        <f>VSM!K155</f>
        <v>NaN</v>
      </c>
      <c r="CP60" s="97" t="str">
        <f>VSM!D257</f>
        <v>NaN</v>
      </c>
      <c r="CQ60" s="97" t="str">
        <f>VSM!E257</f>
        <v>NaN</v>
      </c>
      <c r="CR60" s="98" t="e">
        <f t="shared" si="120"/>
        <v>#VALUE!</v>
      </c>
      <c r="CS60" s="97" t="str">
        <f>VSM!F257</f>
        <v>NaN</v>
      </c>
      <c r="CT60" s="97" t="e">
        <f>ABS(VSM!G257)</f>
        <v>#VALUE!</v>
      </c>
      <c r="CU60" s="99" t="e">
        <f t="shared" si="121"/>
        <v>#VALUE!</v>
      </c>
      <c r="CV60" s="97" t="str">
        <f>VSM!H257</f>
        <v>NaN</v>
      </c>
      <c r="CW60" s="97" t="str">
        <f>VSM!K257</f>
        <v>NaN</v>
      </c>
      <c r="CX60" s="97" t="str">
        <f>VSM!D563</f>
        <v>NaN</v>
      </c>
      <c r="CY60" s="97" t="str">
        <f>VSM!E563</f>
        <v>NaN</v>
      </c>
      <c r="CZ60" s="98" t="e">
        <f t="shared" si="122"/>
        <v>#VALUE!</v>
      </c>
      <c r="DA60" s="97" t="str">
        <f>VSM!F563</f>
        <v>NaN</v>
      </c>
      <c r="DB60" s="97" t="e">
        <f>ABS(VSM!G563)</f>
        <v>#VALUE!</v>
      </c>
      <c r="DC60" s="99" t="e">
        <f t="shared" si="123"/>
        <v>#VALUE!</v>
      </c>
      <c r="DD60" s="97" t="str">
        <f>VSM!H563</f>
        <v>NaN</v>
      </c>
      <c r="DE60" s="97" t="str">
        <f>VSM!K563</f>
        <v>NaN</v>
      </c>
      <c r="DF60" s="30"/>
      <c r="DG60" s="30"/>
      <c r="DH60" s="30"/>
      <c r="DI60" s="30"/>
      <c r="DJ60" s="30"/>
      <c r="DK60" s="30"/>
      <c r="DL60" s="30"/>
      <c r="DM60" s="30"/>
    </row>
    <row r="61" spans="1:117" ht="16.5" customHeight="1">
      <c r="A61" s="81">
        <v>53</v>
      </c>
      <c r="B61" s="82" t="str">
        <f>Lokalizacje!D55</f>
        <v>52° 13.342'N</v>
      </c>
      <c r="C61" s="82" t="str">
        <f>Lokalizacje!C55</f>
        <v>20° 56.226'E</v>
      </c>
      <c r="D61" s="83">
        <f>Lokalizacje!B55</f>
        <v>45180</v>
      </c>
      <c r="E61" s="84">
        <f>'Analiza sitowa'!B54</f>
        <v>809.56</v>
      </c>
      <c r="F61" s="84">
        <f>'Analiza sitowa'!C54</f>
        <v>17.63</v>
      </c>
      <c r="G61" s="84">
        <f>'Analiza sitowa'!D54</f>
        <v>35.729999999999997</v>
      </c>
      <c r="H61" s="84">
        <f>'Analiza sitowa'!E54</f>
        <v>80.13</v>
      </c>
      <c r="I61" s="84">
        <f>'Analiza sitowa'!F54</f>
        <v>295.52</v>
      </c>
      <c r="J61" s="84">
        <f>'Analiza sitowa'!G54</f>
        <v>380.09</v>
      </c>
      <c r="K61" s="85">
        <f t="shared" si="62"/>
        <v>809.09999999999991</v>
      </c>
      <c r="L61" s="85">
        <f t="shared" si="63"/>
        <v>0.46000000000003638</v>
      </c>
      <c r="M61" s="86">
        <f t="shared" si="64"/>
        <v>100</v>
      </c>
      <c r="N61" s="86">
        <f t="shared" si="65"/>
        <v>2.1777261722417114</v>
      </c>
      <c r="O61" s="86">
        <f t="shared" si="66"/>
        <v>4.4135085725579319</v>
      </c>
      <c r="P61" s="86">
        <f t="shared" si="67"/>
        <v>9.897969267256288</v>
      </c>
      <c r="Q61" s="86">
        <f t="shared" si="68"/>
        <v>36.503779831019315</v>
      </c>
      <c r="R61" s="86">
        <f t="shared" si="69"/>
        <v>46.950195167745441</v>
      </c>
      <c r="S61" s="87">
        <f>'Masa Warszawa'!D55</f>
        <v>9.86</v>
      </c>
      <c r="T61" s="87">
        <f>'Masa Warszawa'!G55</f>
        <v>8.82</v>
      </c>
      <c r="U61" s="87">
        <f>'Masa Warszawa'!J55</f>
        <v>9.56</v>
      </c>
      <c r="V61" s="87">
        <f>'Masa Warszawa'!M55</f>
        <v>10.509999999999998</v>
      </c>
      <c r="W61" s="87">
        <f>'Masa Warszawa'!P55</f>
        <v>10.28</v>
      </c>
      <c r="X61" s="87">
        <f>'Masa Warszawa'!S55</f>
        <v>8.35</v>
      </c>
      <c r="Y61" s="88">
        <f t="shared" ca="1" si="70"/>
        <v>1.7860999999999999E-3</v>
      </c>
      <c r="Z61" s="88">
        <f t="shared" ca="1" si="71"/>
        <v>4.0670666666666666E-3</v>
      </c>
      <c r="AA61" s="88">
        <f t="shared" ca="1" si="72"/>
        <v>2.7008666666666664E-3</v>
      </c>
      <c r="AB61" s="88">
        <f t="shared" ca="1" si="73"/>
        <v>1.4117000000000001E-3</v>
      </c>
      <c r="AC61" s="88">
        <f t="shared" ca="1" si="74"/>
        <v>1.0144333333333335E-3</v>
      </c>
      <c r="AD61" s="88">
        <f t="shared" ca="1" si="75"/>
        <v>1.8745000000000001E-3</v>
      </c>
      <c r="AE61" s="89">
        <f t="shared" ca="1" si="76"/>
        <v>1.7860999999999997E-5</v>
      </c>
      <c r="AF61" s="89">
        <f t="shared" ca="1" si="77"/>
        <v>4.0670666666666663E-5</v>
      </c>
      <c r="AG61" s="89">
        <f t="shared" ca="1" si="78"/>
        <v>2.7008666666666664E-5</v>
      </c>
      <c r="AH61" s="89">
        <f t="shared" ca="1" si="79"/>
        <v>1.4117000000000001E-5</v>
      </c>
      <c r="AI61" s="89">
        <f t="shared" ca="1" si="80"/>
        <v>1.0144333333333336E-5</v>
      </c>
      <c r="AJ61" s="89">
        <f t="shared" ca="1" si="81"/>
        <v>1.8745000000000001E-5</v>
      </c>
      <c r="AK61" s="90">
        <f t="shared" ca="1" si="82"/>
        <v>181.14604462474642</v>
      </c>
      <c r="AL61" s="90">
        <f t="shared" ca="1" si="83"/>
        <v>461.11866969009822</v>
      </c>
      <c r="AM61" s="90">
        <f t="shared" ca="1" si="84"/>
        <v>282.51743375174334</v>
      </c>
      <c r="AN61" s="90">
        <f t="shared" ca="1" si="85"/>
        <v>134.31969552806854</v>
      </c>
      <c r="AO61" s="90">
        <f t="shared" ca="1" si="86"/>
        <v>98.6802853437095</v>
      </c>
      <c r="AP61" s="90">
        <f t="shared" ca="1" si="87"/>
        <v>224.49101796407186</v>
      </c>
      <c r="AQ61" s="90">
        <f t="shared" ca="1" si="88"/>
        <v>1382.2731469024379</v>
      </c>
      <c r="AR61" s="91">
        <f t="shared" ca="1" si="89"/>
        <v>13.104938414717818</v>
      </c>
      <c r="AS61" s="91">
        <f t="shared" ca="1" si="90"/>
        <v>33.359446410677066</v>
      </c>
      <c r="AT61" s="91">
        <f t="shared" ca="1" si="91"/>
        <v>20.438611166312679</v>
      </c>
      <c r="AU61" s="91">
        <f t="shared" ca="1" si="92"/>
        <v>9.7173048488331037</v>
      </c>
      <c r="AV61" s="91">
        <f t="shared" ca="1" si="93"/>
        <v>7.1389859207526403</v>
      </c>
      <c r="AW61" s="91">
        <f t="shared" ca="1" si="94"/>
        <v>16.240713238706693</v>
      </c>
      <c r="AX61" s="89">
        <f ca="1">'F3 Warszawa'!AK54</f>
        <v>1.6999999999999999E-3</v>
      </c>
      <c r="AY61" s="89">
        <f t="shared" ca="1" si="95"/>
        <v>1.7E-5</v>
      </c>
      <c r="AZ61" s="90">
        <f t="shared" ca="1" si="96"/>
        <v>172.41379310344828</v>
      </c>
      <c r="BA61" s="90">
        <f t="shared" ca="1" si="97"/>
        <v>4.8205587593079704</v>
      </c>
      <c r="BB61" s="89">
        <f>ARM!G57</f>
        <v>1.2680453793726313E-2</v>
      </c>
      <c r="BC61" s="89">
        <f t="shared" si="98"/>
        <v>1.2680453793726314E-8</v>
      </c>
      <c r="BD61" s="92">
        <f t="shared" si="99"/>
        <v>3.5392555477600554E-7</v>
      </c>
      <c r="BE61" s="93">
        <f t="shared" si="100"/>
        <v>35.392555477600553</v>
      </c>
      <c r="BF61" s="89">
        <f>ARM!G139</f>
        <v>3.316601126701154E-2</v>
      </c>
      <c r="BG61" s="89">
        <f t="shared" si="101"/>
        <v>3.316601126701154E-8</v>
      </c>
      <c r="BH61" s="94">
        <f t="shared" si="102"/>
        <v>9.2570022558592218E-7</v>
      </c>
      <c r="BI61" s="93">
        <f t="shared" si="103"/>
        <v>92.570022558592214</v>
      </c>
      <c r="BJ61" s="1" t="s">
        <v>18</v>
      </c>
      <c r="BK61" s="89" t="e">
        <f t="shared" si="104"/>
        <v>#VALUE!</v>
      </c>
      <c r="BL61" s="94" t="e">
        <f t="shared" si="105"/>
        <v>#VALUE!</v>
      </c>
      <c r="BM61" s="93" t="e">
        <f t="shared" si="106"/>
        <v>#VALUE!</v>
      </c>
      <c r="BN61" s="1"/>
      <c r="BO61" s="95">
        <f t="shared" si="107"/>
        <v>0</v>
      </c>
      <c r="BP61" s="95">
        <f t="shared" si="108"/>
        <v>0</v>
      </c>
      <c r="BQ61" s="96">
        <f t="shared" si="109"/>
        <v>0</v>
      </c>
      <c r="BR61" s="1"/>
      <c r="BS61" s="95">
        <f t="shared" si="110"/>
        <v>0</v>
      </c>
      <c r="BT61" s="95">
        <f t="shared" si="111"/>
        <v>0</v>
      </c>
      <c r="BU61" s="96">
        <f t="shared" si="112"/>
        <v>0</v>
      </c>
      <c r="BV61" s="1" t="s">
        <v>18</v>
      </c>
      <c r="BW61" s="89" t="e">
        <f t="shared" si="113"/>
        <v>#VALUE!</v>
      </c>
      <c r="BX61" s="94" t="e">
        <f t="shared" si="114"/>
        <v>#VALUE!</v>
      </c>
      <c r="BY61" s="93" t="e">
        <f t="shared" si="115"/>
        <v>#VALUE!</v>
      </c>
      <c r="BZ61" s="97">
        <f>VSM!D54</f>
        <v>133.947</v>
      </c>
      <c r="CA61" s="97">
        <f>VSM!E54</f>
        <v>14.375999999999999</v>
      </c>
      <c r="CB61" s="98">
        <f t="shared" si="116"/>
        <v>0.10732603193800533</v>
      </c>
      <c r="CC61" s="97">
        <f>VSM!F54</f>
        <v>8.2100000000000009</v>
      </c>
      <c r="CD61" s="97">
        <f>ABS(VSM!G54)</f>
        <v>24.91</v>
      </c>
      <c r="CE61" s="99">
        <f t="shared" si="117"/>
        <v>3.0341047503045062</v>
      </c>
      <c r="CF61" s="97">
        <f>VSM!H54</f>
        <v>120.55</v>
      </c>
      <c r="CG61" s="97">
        <f>VSM!K54</f>
        <v>5.0999999999999996</v>
      </c>
      <c r="CH61" s="97">
        <f>VSM!D156</f>
        <v>435.03</v>
      </c>
      <c r="CI61" s="97">
        <f>VSM!E156</f>
        <v>66.447999999999993</v>
      </c>
      <c r="CJ61" s="98">
        <f t="shared" si="118"/>
        <v>0.15274348895478473</v>
      </c>
      <c r="CK61" s="97">
        <f>VSM!F156</f>
        <v>8.5500000000000007</v>
      </c>
      <c r="CL61" s="97">
        <f>ABS(VSM!G156)</f>
        <v>19.5</v>
      </c>
      <c r="CM61" s="99">
        <f t="shared" si="119"/>
        <v>2.2807017543859649</v>
      </c>
      <c r="CN61" s="97">
        <f>VSM!H156</f>
        <v>391.53</v>
      </c>
      <c r="CO61" s="97">
        <f>VSM!K156</f>
        <v>4</v>
      </c>
      <c r="CP61" s="97" t="str">
        <f>VSM!D258</f>
        <v>NaN</v>
      </c>
      <c r="CQ61" s="97" t="str">
        <f>VSM!E258</f>
        <v>NaN</v>
      </c>
      <c r="CR61" s="98" t="e">
        <f t="shared" si="120"/>
        <v>#VALUE!</v>
      </c>
      <c r="CS61" s="97" t="str">
        <f>VSM!F258</f>
        <v>NaN</v>
      </c>
      <c r="CT61" s="97" t="e">
        <f>ABS(VSM!G258)</f>
        <v>#VALUE!</v>
      </c>
      <c r="CU61" s="99" t="e">
        <f t="shared" si="121"/>
        <v>#VALUE!</v>
      </c>
      <c r="CV61" s="97" t="str">
        <f>VSM!H258</f>
        <v>NaN</v>
      </c>
      <c r="CW61" s="97" t="str">
        <f>VSM!K258</f>
        <v>NaN</v>
      </c>
      <c r="CX61" s="97" t="str">
        <f>VSM!D564</f>
        <v>NaN</v>
      </c>
      <c r="CY61" s="97" t="str">
        <f>VSM!E564</f>
        <v>NaN</v>
      </c>
      <c r="CZ61" s="98" t="e">
        <f t="shared" si="122"/>
        <v>#VALUE!</v>
      </c>
      <c r="DA61" s="97" t="str">
        <f>VSM!F564</f>
        <v>NaN</v>
      </c>
      <c r="DB61" s="97" t="e">
        <f>ABS(VSM!G564)</f>
        <v>#VALUE!</v>
      </c>
      <c r="DC61" s="99" t="e">
        <f t="shared" si="123"/>
        <v>#VALUE!</v>
      </c>
      <c r="DD61" s="97" t="str">
        <f>VSM!H564</f>
        <v>NaN</v>
      </c>
      <c r="DE61" s="97" t="str">
        <f>VSM!K564</f>
        <v>NaN</v>
      </c>
      <c r="DF61" s="30"/>
      <c r="DG61" s="30"/>
      <c r="DH61" s="30"/>
      <c r="DI61" s="30"/>
      <c r="DJ61" s="30"/>
      <c r="DK61" s="30"/>
      <c r="DL61" s="30"/>
      <c r="DM61" s="30"/>
    </row>
    <row r="62" spans="1:117" ht="16.5" customHeight="1">
      <c r="A62" s="81">
        <v>54</v>
      </c>
      <c r="B62" s="82" t="str">
        <f>Lokalizacje!D56</f>
        <v>52° 13.904'N</v>
      </c>
      <c r="C62" s="82" t="str">
        <f>Lokalizacje!C56</f>
        <v>20° 56.507'E</v>
      </c>
      <c r="D62" s="83">
        <f>Lokalizacje!B56</f>
        <v>45180</v>
      </c>
      <c r="E62" s="84">
        <f>'Analiza sitowa'!B55</f>
        <v>825.55</v>
      </c>
      <c r="F62" s="84">
        <f>'Analiza sitowa'!C55</f>
        <v>20.420000000000002</v>
      </c>
      <c r="G62" s="84">
        <f>'Analiza sitowa'!D55</f>
        <v>37.28</v>
      </c>
      <c r="H62" s="84">
        <f>'Analiza sitowa'!E55</f>
        <v>84.52</v>
      </c>
      <c r="I62" s="84">
        <f>'Analiza sitowa'!F55</f>
        <v>292.66000000000003</v>
      </c>
      <c r="J62" s="84">
        <f>'Analiza sitowa'!G55</f>
        <v>390.06</v>
      </c>
      <c r="K62" s="85">
        <f t="shared" si="62"/>
        <v>824.94</v>
      </c>
      <c r="L62" s="85">
        <f t="shared" si="63"/>
        <v>0.60999999999989996</v>
      </c>
      <c r="M62" s="86">
        <f t="shared" si="64"/>
        <v>100</v>
      </c>
      <c r="N62" s="86">
        <f t="shared" si="65"/>
        <v>2.4735025134758648</v>
      </c>
      <c r="O62" s="86">
        <f t="shared" si="66"/>
        <v>4.5157773605475144</v>
      </c>
      <c r="P62" s="86">
        <f t="shared" si="67"/>
        <v>10.238023136091092</v>
      </c>
      <c r="Q62" s="86">
        <f t="shared" si="68"/>
        <v>35.450305856701597</v>
      </c>
      <c r="R62" s="86">
        <f t="shared" si="69"/>
        <v>47.248500999333778</v>
      </c>
      <c r="S62" s="87">
        <f>'Masa Warszawa'!D56</f>
        <v>9.39</v>
      </c>
      <c r="T62" s="87">
        <f>'Masa Warszawa'!G56</f>
        <v>6.06</v>
      </c>
      <c r="U62" s="87">
        <f>'Masa Warszawa'!J56</f>
        <v>7.2</v>
      </c>
      <c r="V62" s="87">
        <f>'Masa Warszawa'!M56</f>
        <v>8.07</v>
      </c>
      <c r="W62" s="87">
        <f>'Masa Warszawa'!P56</f>
        <v>8.3099999999999987</v>
      </c>
      <c r="X62" s="87">
        <f>'Masa Warszawa'!S56</f>
        <v>8.14</v>
      </c>
      <c r="Y62" s="88">
        <f t="shared" ca="1" si="70"/>
        <v>1.2889333333333333E-3</v>
      </c>
      <c r="Z62" s="88">
        <f t="shared" ca="1" si="71"/>
        <v>1.0393333333333333E-3</v>
      </c>
      <c r="AA62" s="88">
        <f t="shared" ca="1" si="72"/>
        <v>7.7614333333333324E-4</v>
      </c>
      <c r="AB62" s="88">
        <f t="shared" ca="1" si="73"/>
        <v>5.9110333333333342E-4</v>
      </c>
      <c r="AC62" s="88">
        <f t="shared" ca="1" si="74"/>
        <v>7.0279666666666664E-4</v>
      </c>
      <c r="AD62" s="88">
        <f t="shared" ca="1" si="75"/>
        <v>1.3731999999999998E-3</v>
      </c>
      <c r="AE62" s="89">
        <f t="shared" ca="1" si="76"/>
        <v>1.2889333333333332E-5</v>
      </c>
      <c r="AF62" s="89">
        <f t="shared" ca="1" si="77"/>
        <v>1.0393333333333333E-5</v>
      </c>
      <c r="AG62" s="89">
        <f t="shared" ca="1" si="78"/>
        <v>7.7614333333333316E-6</v>
      </c>
      <c r="AH62" s="89">
        <f t="shared" ca="1" si="79"/>
        <v>5.9110333333333341E-6</v>
      </c>
      <c r="AI62" s="89">
        <f t="shared" ca="1" si="80"/>
        <v>7.0279666666666661E-6</v>
      </c>
      <c r="AJ62" s="89">
        <f t="shared" ca="1" si="81"/>
        <v>1.3731999999999998E-5</v>
      </c>
      <c r="AK62" s="90">
        <f t="shared" ca="1" si="82"/>
        <v>137.26659566915154</v>
      </c>
      <c r="AL62" s="90">
        <f t="shared" ca="1" si="83"/>
        <v>171.5071507150715</v>
      </c>
      <c r="AM62" s="90">
        <f t="shared" ca="1" si="84"/>
        <v>107.79768518518516</v>
      </c>
      <c r="AN62" s="90">
        <f t="shared" ca="1" si="85"/>
        <v>73.247005369681958</v>
      </c>
      <c r="AO62" s="90">
        <f t="shared" ca="1" si="86"/>
        <v>84.572402727637382</v>
      </c>
      <c r="AP62" s="90">
        <f t="shared" ca="1" si="87"/>
        <v>168.69778869778867</v>
      </c>
      <c r="AQ62" s="90">
        <f t="shared" ca="1" si="88"/>
        <v>743.08862836451613</v>
      </c>
      <c r="AR62" s="91">
        <f t="shared" ca="1" si="89"/>
        <v>18.472439279721627</v>
      </c>
      <c r="AS62" s="91">
        <f t="shared" ca="1" si="90"/>
        <v>23.080308884896574</v>
      </c>
      <c r="AT62" s="91">
        <f t="shared" ca="1" si="91"/>
        <v>14.506706343015907</v>
      </c>
      <c r="AU62" s="91">
        <f t="shared" ca="1" si="92"/>
        <v>9.8571021778241015</v>
      </c>
      <c r="AV62" s="91">
        <f t="shared" ca="1" si="93"/>
        <v>11.381199967193021</v>
      </c>
      <c r="AW62" s="91">
        <f t="shared" ca="1" si="94"/>
        <v>22.70224334734878</v>
      </c>
      <c r="AX62" s="89">
        <f ca="1">'F3 Warszawa'!AK55</f>
        <v>1.2366666666666665E-3</v>
      </c>
      <c r="AY62" s="89">
        <f t="shared" ca="1" si="95"/>
        <v>1.2366666666666665E-5</v>
      </c>
      <c r="AZ62" s="90">
        <f t="shared" ca="1" si="96"/>
        <v>131.70039048633294</v>
      </c>
      <c r="BA62" s="90">
        <f t="shared" ca="1" si="97"/>
        <v>4.0550325850832776</v>
      </c>
      <c r="BB62" s="89">
        <f>ARM!G58</f>
        <v>7.7587851022154399E-3</v>
      </c>
      <c r="BC62" s="89">
        <f t="shared" si="98"/>
        <v>7.7587851022154407E-9</v>
      </c>
      <c r="BD62" s="92">
        <f t="shared" si="99"/>
        <v>2.1655631307516872E-7</v>
      </c>
      <c r="BE62" s="93">
        <f t="shared" si="100"/>
        <v>21.65563130751687</v>
      </c>
      <c r="BF62" s="1" t="s">
        <v>18</v>
      </c>
      <c r="BG62" s="89" t="e">
        <f t="shared" si="101"/>
        <v>#VALUE!</v>
      </c>
      <c r="BH62" s="94" t="e">
        <f t="shared" si="102"/>
        <v>#VALUE!</v>
      </c>
      <c r="BI62" s="93" t="e">
        <f t="shared" si="103"/>
        <v>#VALUE!</v>
      </c>
      <c r="BJ62" s="1" t="s">
        <v>18</v>
      </c>
      <c r="BK62" s="89" t="e">
        <f t="shared" si="104"/>
        <v>#VALUE!</v>
      </c>
      <c r="BL62" s="94" t="e">
        <f t="shared" si="105"/>
        <v>#VALUE!</v>
      </c>
      <c r="BM62" s="93" t="e">
        <f t="shared" si="106"/>
        <v>#VALUE!</v>
      </c>
      <c r="BN62" s="1"/>
      <c r="BO62" s="95">
        <f t="shared" si="107"/>
        <v>0</v>
      </c>
      <c r="BP62" s="95">
        <f t="shared" si="108"/>
        <v>0</v>
      </c>
      <c r="BQ62" s="96">
        <f t="shared" si="109"/>
        <v>0</v>
      </c>
      <c r="BR62" s="1"/>
      <c r="BS62" s="95">
        <f t="shared" si="110"/>
        <v>0</v>
      </c>
      <c r="BT62" s="95">
        <f t="shared" si="111"/>
        <v>0</v>
      </c>
      <c r="BU62" s="96">
        <f t="shared" si="112"/>
        <v>0</v>
      </c>
      <c r="BV62" s="1" t="s">
        <v>18</v>
      </c>
      <c r="BW62" s="89" t="e">
        <f t="shared" si="113"/>
        <v>#VALUE!</v>
      </c>
      <c r="BX62" s="94" t="e">
        <f t="shared" si="114"/>
        <v>#VALUE!</v>
      </c>
      <c r="BY62" s="93" t="e">
        <f t="shared" si="115"/>
        <v>#VALUE!</v>
      </c>
      <c r="BZ62" s="97">
        <f>VSM!D55</f>
        <v>112.10899999999999</v>
      </c>
      <c r="CA62" s="97">
        <f>VSM!E55</f>
        <v>8.5050000000000008</v>
      </c>
      <c r="CB62" s="98">
        <f t="shared" si="116"/>
        <v>7.5863668394152137E-2</v>
      </c>
      <c r="CC62" s="97">
        <f>VSM!F55</f>
        <v>7.3</v>
      </c>
      <c r="CD62" s="97">
        <f>ABS(VSM!G55)</f>
        <v>26.92</v>
      </c>
      <c r="CE62" s="99">
        <f t="shared" si="117"/>
        <v>3.6876712328767125</v>
      </c>
      <c r="CF62" s="97">
        <f>VSM!H55</f>
        <v>100.9</v>
      </c>
      <c r="CG62" s="97">
        <f>VSM!K55</f>
        <v>6.1</v>
      </c>
      <c r="CH62" s="97" t="str">
        <f>VSM!D157</f>
        <v>NaN</v>
      </c>
      <c r="CI62" s="97" t="str">
        <f>VSM!E157</f>
        <v>NaN</v>
      </c>
      <c r="CJ62" s="98" t="e">
        <f t="shared" si="118"/>
        <v>#VALUE!</v>
      </c>
      <c r="CK62" s="97" t="str">
        <f>VSM!F157</f>
        <v>NaN</v>
      </c>
      <c r="CL62" s="97" t="e">
        <f>ABS(VSM!G157)</f>
        <v>#VALUE!</v>
      </c>
      <c r="CM62" s="99" t="e">
        <f t="shared" si="119"/>
        <v>#VALUE!</v>
      </c>
      <c r="CN62" s="97" t="str">
        <f>VSM!H157</f>
        <v>NaN</v>
      </c>
      <c r="CO62" s="97" t="str">
        <f>VSM!K157</f>
        <v>NaN</v>
      </c>
      <c r="CP62" s="97" t="str">
        <f>VSM!D259</f>
        <v>NaN</v>
      </c>
      <c r="CQ62" s="97" t="str">
        <f>VSM!E259</f>
        <v>NaN</v>
      </c>
      <c r="CR62" s="98" t="e">
        <f t="shared" si="120"/>
        <v>#VALUE!</v>
      </c>
      <c r="CS62" s="97" t="str">
        <f>VSM!F259</f>
        <v>NaN</v>
      </c>
      <c r="CT62" s="97" t="e">
        <f>ABS(VSM!G259)</f>
        <v>#VALUE!</v>
      </c>
      <c r="CU62" s="99" t="e">
        <f t="shared" si="121"/>
        <v>#VALUE!</v>
      </c>
      <c r="CV62" s="97" t="str">
        <f>VSM!H259</f>
        <v>NaN</v>
      </c>
      <c r="CW62" s="97" t="str">
        <f>VSM!K259</f>
        <v>NaN</v>
      </c>
      <c r="CX62" s="97" t="str">
        <f>VSM!D565</f>
        <v>NaN</v>
      </c>
      <c r="CY62" s="97" t="str">
        <f>VSM!E565</f>
        <v>NaN</v>
      </c>
      <c r="CZ62" s="98" t="e">
        <f t="shared" si="122"/>
        <v>#VALUE!</v>
      </c>
      <c r="DA62" s="97" t="str">
        <f>VSM!F565</f>
        <v>NaN</v>
      </c>
      <c r="DB62" s="97" t="e">
        <f>ABS(VSM!G565)</f>
        <v>#VALUE!</v>
      </c>
      <c r="DC62" s="99" t="e">
        <f t="shared" si="123"/>
        <v>#VALUE!</v>
      </c>
      <c r="DD62" s="97" t="str">
        <f>VSM!H565</f>
        <v>NaN</v>
      </c>
      <c r="DE62" s="97" t="str">
        <f>VSM!K565</f>
        <v>NaN</v>
      </c>
      <c r="DF62" s="30"/>
      <c r="DG62" s="30"/>
      <c r="DH62" s="30"/>
      <c r="DI62" s="30"/>
      <c r="DJ62" s="30"/>
      <c r="DK62" s="30"/>
      <c r="DL62" s="30"/>
      <c r="DM62" s="30"/>
    </row>
    <row r="63" spans="1:117" ht="16.5" customHeight="1">
      <c r="A63" s="81">
        <v>55</v>
      </c>
      <c r="B63" s="82" t="str">
        <f>Lokalizacje!D57</f>
        <v>52° 14.048'N</v>
      </c>
      <c r="C63" s="82" t="str">
        <f>Lokalizacje!C57</f>
        <v>20° 55.509'E</v>
      </c>
      <c r="D63" s="83">
        <f>Lokalizacje!B57</f>
        <v>45180</v>
      </c>
      <c r="E63" s="84">
        <f>'Analiza sitowa'!B56</f>
        <v>723.34</v>
      </c>
      <c r="F63" s="84">
        <f>'Analiza sitowa'!C56</f>
        <v>36.44</v>
      </c>
      <c r="G63" s="84">
        <f>'Analiza sitowa'!D56</f>
        <v>57.43</v>
      </c>
      <c r="H63" s="84">
        <f>'Analiza sitowa'!E56</f>
        <v>106.34</v>
      </c>
      <c r="I63" s="84">
        <f>'Analiza sitowa'!F56</f>
        <v>266.14999999999998</v>
      </c>
      <c r="J63" s="84">
        <f>'Analiza sitowa'!G56</f>
        <v>255.85</v>
      </c>
      <c r="K63" s="85">
        <f t="shared" si="62"/>
        <v>722.21</v>
      </c>
      <c r="L63" s="85">
        <f t="shared" si="63"/>
        <v>1.1299999999999955</v>
      </c>
      <c r="M63" s="86">
        <f t="shared" si="64"/>
        <v>100</v>
      </c>
      <c r="N63" s="86">
        <f t="shared" si="65"/>
        <v>5.0377415876351357</v>
      </c>
      <c r="O63" s="86">
        <f t="shared" si="66"/>
        <v>7.9395581607542791</v>
      </c>
      <c r="P63" s="86">
        <f t="shared" si="67"/>
        <v>14.701246993115271</v>
      </c>
      <c r="Q63" s="86">
        <f t="shared" si="68"/>
        <v>36.794591754914698</v>
      </c>
      <c r="R63" s="86">
        <f t="shared" si="69"/>
        <v>35.370641745237371</v>
      </c>
      <c r="S63" s="87">
        <f>'Masa Warszawa'!D57</f>
        <v>9.9899999999999984</v>
      </c>
      <c r="T63" s="87">
        <f>'Masa Warszawa'!G57</f>
        <v>9.4599999999999991</v>
      </c>
      <c r="U63" s="87">
        <f>'Masa Warszawa'!J57</f>
        <v>9.8099999999999987</v>
      </c>
      <c r="V63" s="87">
        <f>'Masa Warszawa'!M57</f>
        <v>9.19</v>
      </c>
      <c r="W63" s="87">
        <f>'Masa Warszawa'!P57</f>
        <v>9.89</v>
      </c>
      <c r="X63" s="87">
        <f>'Masa Warszawa'!S57</f>
        <v>7.7600000000000007</v>
      </c>
      <c r="Y63" s="88">
        <f t="shared" ca="1" si="70"/>
        <v>2.9049333333333333E-3</v>
      </c>
      <c r="Z63" s="88">
        <f t="shared" ca="1" si="71"/>
        <v>6.2725000000000003E-3</v>
      </c>
      <c r="AA63" s="88">
        <f t="shared" ca="1" si="72"/>
        <v>3.5082333333333339E-3</v>
      </c>
      <c r="AB63" s="88">
        <f t="shared" ca="1" si="73"/>
        <v>2.2088666666666666E-3</v>
      </c>
      <c r="AC63" s="88">
        <f t="shared" ca="1" si="74"/>
        <v>1.9145000000000002E-3</v>
      </c>
      <c r="AD63" s="88">
        <f t="shared" ca="1" si="75"/>
        <v>2.9291999999999999E-3</v>
      </c>
      <c r="AE63" s="89">
        <f t="shared" ca="1" si="76"/>
        <v>2.9049333333333333E-5</v>
      </c>
      <c r="AF63" s="89">
        <f t="shared" ca="1" si="77"/>
        <v>6.2725000000000007E-5</v>
      </c>
      <c r="AG63" s="89">
        <f t="shared" ca="1" si="78"/>
        <v>3.5082333333333341E-5</v>
      </c>
      <c r="AH63" s="89">
        <f t="shared" ca="1" si="79"/>
        <v>2.2088666666666667E-5</v>
      </c>
      <c r="AI63" s="89">
        <f t="shared" ca="1" si="80"/>
        <v>1.9145000000000001E-5</v>
      </c>
      <c r="AJ63" s="89">
        <f t="shared" ca="1" si="81"/>
        <v>2.9292E-5</v>
      </c>
      <c r="AK63" s="90">
        <f t="shared" ca="1" si="82"/>
        <v>290.78411745078415</v>
      </c>
      <c r="AL63" s="90">
        <f t="shared" ca="1" si="83"/>
        <v>663.05496828752655</v>
      </c>
      <c r="AM63" s="90">
        <f t="shared" ca="1" si="84"/>
        <v>357.61807679238882</v>
      </c>
      <c r="AN63" s="90">
        <f t="shared" ca="1" si="85"/>
        <v>240.35545883206385</v>
      </c>
      <c r="AO63" s="90">
        <f t="shared" ca="1" si="86"/>
        <v>193.57937310414559</v>
      </c>
      <c r="AP63" s="90">
        <f t="shared" ca="1" si="87"/>
        <v>377.47422680412365</v>
      </c>
      <c r="AQ63" s="90">
        <f t="shared" ca="1" si="88"/>
        <v>2122.8662212710324</v>
      </c>
      <c r="AR63" s="91">
        <f t="shared" ca="1" si="89"/>
        <v>13.697712768573886</v>
      </c>
      <c r="AS63" s="91">
        <f t="shared" ca="1" si="90"/>
        <v>31.233949725316791</v>
      </c>
      <c r="AT63" s="91">
        <f t="shared" ca="1" si="91"/>
        <v>16.84600156190109</v>
      </c>
      <c r="AU63" s="91">
        <f t="shared" ca="1" si="92"/>
        <v>11.32221410957092</v>
      </c>
      <c r="AV63" s="91">
        <f t="shared" ca="1" si="93"/>
        <v>9.1187740030195119</v>
      </c>
      <c r="AW63" s="91">
        <f t="shared" ca="1" si="94"/>
        <v>17.781347831617811</v>
      </c>
      <c r="AX63" s="89">
        <f ca="1">'F3 Warszawa'!AK56</f>
        <v>2.81E-3</v>
      </c>
      <c r="AY63" s="89">
        <f t="shared" ca="1" si="95"/>
        <v>2.8099999999999999E-5</v>
      </c>
      <c r="AZ63" s="90">
        <f t="shared" ca="1" si="96"/>
        <v>281.28128128128134</v>
      </c>
      <c r="BA63" s="90">
        <f t="shared" ca="1" si="97"/>
        <v>3.2680038555101585</v>
      </c>
      <c r="BB63" s="89">
        <f>ARM!G59</f>
        <v>1.3656210582426668E-2</v>
      </c>
      <c r="BC63" s="89">
        <f t="shared" si="98"/>
        <v>1.3656210582426668E-8</v>
      </c>
      <c r="BD63" s="92">
        <f t="shared" si="99"/>
        <v>3.8116001092284207E-7</v>
      </c>
      <c r="BE63" s="93">
        <f t="shared" si="100"/>
        <v>38.116001092284208</v>
      </c>
      <c r="BF63" s="89">
        <f>ARM!G112</f>
        <v>2.3988881353791798E-2</v>
      </c>
      <c r="BG63" s="89">
        <f t="shared" si="101"/>
        <v>2.3988881353791798E-8</v>
      </c>
      <c r="BH63" s="94">
        <f t="shared" si="102"/>
        <v>6.6955633289694437E-7</v>
      </c>
      <c r="BI63" s="93">
        <f t="shared" si="103"/>
        <v>66.955633289694433</v>
      </c>
      <c r="BJ63" s="95">
        <f>ARM!G202</f>
        <v>1.1396257050714759E-2</v>
      </c>
      <c r="BK63" s="89">
        <f t="shared" si="104"/>
        <v>1.1396257050714758E-8</v>
      </c>
      <c r="BL63" s="94">
        <f t="shared" si="105"/>
        <v>3.1808219679328301E-7</v>
      </c>
      <c r="BM63" s="93">
        <f t="shared" si="106"/>
        <v>31.808219679328303</v>
      </c>
      <c r="BN63" s="1"/>
      <c r="BO63" s="95">
        <f t="shared" si="107"/>
        <v>0</v>
      </c>
      <c r="BP63" s="95">
        <f t="shared" si="108"/>
        <v>0</v>
      </c>
      <c r="BQ63" s="96">
        <f t="shared" si="109"/>
        <v>0</v>
      </c>
      <c r="BR63" s="1"/>
      <c r="BS63" s="95">
        <f t="shared" si="110"/>
        <v>0</v>
      </c>
      <c r="BT63" s="95">
        <f t="shared" si="111"/>
        <v>0</v>
      </c>
      <c r="BU63" s="96">
        <f t="shared" si="112"/>
        <v>0</v>
      </c>
      <c r="BV63" s="95">
        <f>ARM!G201</f>
        <v>2.1238646125053079E-2</v>
      </c>
      <c r="BW63" s="89">
        <f t="shared" si="113"/>
        <v>2.1238646125053078E-8</v>
      </c>
      <c r="BX63" s="94">
        <f t="shared" si="114"/>
        <v>5.927942118459258E-7</v>
      </c>
      <c r="BY63" s="93">
        <f t="shared" si="115"/>
        <v>59.279421184592579</v>
      </c>
      <c r="BZ63" s="97">
        <f>VSM!D56</f>
        <v>232.63800000000001</v>
      </c>
      <c r="CA63" s="97">
        <f>VSM!E56</f>
        <v>21.754999999999999</v>
      </c>
      <c r="CB63" s="98">
        <f t="shared" si="116"/>
        <v>9.3514387159449444E-2</v>
      </c>
      <c r="CC63" s="97">
        <f>VSM!F56</f>
        <v>8.49</v>
      </c>
      <c r="CD63" s="97">
        <f>ABS(VSM!G56)</f>
        <v>28.18</v>
      </c>
      <c r="CE63" s="99">
        <f t="shared" si="117"/>
        <v>3.3191990577149588</v>
      </c>
      <c r="CF63" s="97">
        <f>VSM!H56</f>
        <v>209.37</v>
      </c>
      <c r="CG63" s="97">
        <f>VSM!K56</f>
        <v>4.3</v>
      </c>
      <c r="CH63" s="97">
        <f>VSM!D158</f>
        <v>204.238</v>
      </c>
      <c r="CI63" s="97">
        <f>VSM!E158</f>
        <v>30.673999999999999</v>
      </c>
      <c r="CJ63" s="98">
        <f t="shared" si="118"/>
        <v>0.15018752631733565</v>
      </c>
      <c r="CK63" s="97">
        <f>VSM!F158</f>
        <v>9.02</v>
      </c>
      <c r="CL63" s="97">
        <f>ABS(VSM!G158)</f>
        <v>20.47</v>
      </c>
      <c r="CM63" s="99">
        <f t="shared" si="119"/>
        <v>2.2694013303769403</v>
      </c>
      <c r="CN63" s="97">
        <f>VSM!H158</f>
        <v>183.82</v>
      </c>
      <c r="CO63" s="97">
        <f>VSM!K158</f>
        <v>5.6</v>
      </c>
      <c r="CP63" s="97">
        <f>VSM!D260</f>
        <v>243.80799999999999</v>
      </c>
      <c r="CQ63" s="97">
        <f>VSM!E260</f>
        <v>28.356000000000002</v>
      </c>
      <c r="CR63" s="98">
        <f t="shared" si="120"/>
        <v>0.11630463315395723</v>
      </c>
      <c r="CS63" s="97">
        <f>VSM!F260</f>
        <v>8.31</v>
      </c>
      <c r="CT63" s="97">
        <f>ABS(VSM!G260)</f>
        <v>21.15</v>
      </c>
      <c r="CU63" s="99">
        <f t="shared" si="121"/>
        <v>2.5451263537906135</v>
      </c>
      <c r="CV63" s="97">
        <f>VSM!H260</f>
        <v>219.43</v>
      </c>
      <c r="CW63" s="97">
        <f>VSM!K260</f>
        <v>4</v>
      </c>
      <c r="CX63" s="97">
        <f>VSM!D566</f>
        <v>312.31</v>
      </c>
      <c r="CY63" s="97">
        <f>VSM!E566</f>
        <v>27.672999999999998</v>
      </c>
      <c r="CZ63" s="98">
        <f t="shared" si="122"/>
        <v>8.8607473343793014E-2</v>
      </c>
      <c r="DA63" s="97">
        <f>VSM!F566</f>
        <v>8.17</v>
      </c>
      <c r="DB63" s="97">
        <f>ABS(VSM!G566)</f>
        <v>27.12</v>
      </c>
      <c r="DC63" s="99">
        <f t="shared" si="123"/>
        <v>3.3194614443084456</v>
      </c>
      <c r="DD63" s="97">
        <f>VSM!H566</f>
        <v>281.08</v>
      </c>
      <c r="DE63" s="97">
        <f>VSM!K566</f>
        <v>4.5</v>
      </c>
      <c r="DF63" s="30"/>
      <c r="DG63" s="30"/>
      <c r="DH63" s="30"/>
      <c r="DI63" s="30"/>
      <c r="DJ63" s="30"/>
      <c r="DK63" s="30"/>
      <c r="DL63" s="30"/>
      <c r="DM63" s="30"/>
    </row>
    <row r="64" spans="1:117" ht="16.5" customHeight="1">
      <c r="A64" s="81">
        <v>56</v>
      </c>
      <c r="B64" s="82" t="str">
        <f>Lokalizacje!D58</f>
        <v>52° 13.906'N</v>
      </c>
      <c r="C64" s="82" t="str">
        <f>Lokalizacje!C58</f>
        <v>20° 54.912'E</v>
      </c>
      <c r="D64" s="83">
        <f>Lokalizacje!B58</f>
        <v>45180</v>
      </c>
      <c r="E64" s="84">
        <f>'Analiza sitowa'!B57</f>
        <v>884.48</v>
      </c>
      <c r="F64" s="84">
        <f>'Analiza sitowa'!C57</f>
        <v>43.96</v>
      </c>
      <c r="G64" s="84">
        <f>'Analiza sitowa'!D57</f>
        <v>72.150000000000006</v>
      </c>
      <c r="H64" s="84">
        <f>'Analiza sitowa'!E57</f>
        <v>136.91</v>
      </c>
      <c r="I64" s="84">
        <f>'Analiza sitowa'!F57</f>
        <v>325.18</v>
      </c>
      <c r="J64" s="84">
        <f>'Analiza sitowa'!G57</f>
        <v>305.42</v>
      </c>
      <c r="K64" s="85">
        <f t="shared" si="62"/>
        <v>883.62000000000012</v>
      </c>
      <c r="L64" s="85">
        <f t="shared" si="63"/>
        <v>0.85999999999989996</v>
      </c>
      <c r="M64" s="86">
        <f t="shared" si="64"/>
        <v>100</v>
      </c>
      <c r="N64" s="86">
        <f t="shared" si="65"/>
        <v>4.970151953690304</v>
      </c>
      <c r="O64" s="86">
        <f t="shared" si="66"/>
        <v>8.1573353835021702</v>
      </c>
      <c r="P64" s="86">
        <f t="shared" si="67"/>
        <v>15.479151591895802</v>
      </c>
      <c r="Q64" s="86">
        <f t="shared" si="68"/>
        <v>36.765104920405214</v>
      </c>
      <c r="R64" s="86">
        <f t="shared" si="69"/>
        <v>34.531023878437054</v>
      </c>
      <c r="S64" s="87">
        <f>'Masa Warszawa'!D58</f>
        <v>9.2199999999999989</v>
      </c>
      <c r="T64" s="87">
        <f>'Masa Warszawa'!G58</f>
        <v>8.0599999999999987</v>
      </c>
      <c r="U64" s="87">
        <f>'Masa Warszawa'!J58</f>
        <v>8.8300000000000018</v>
      </c>
      <c r="V64" s="87">
        <f>'Masa Warszawa'!M58</f>
        <v>9.0500000000000007</v>
      </c>
      <c r="W64" s="87">
        <f>'Masa Warszawa'!P58</f>
        <v>9</v>
      </c>
      <c r="X64" s="87">
        <f>'Masa Warszawa'!S58</f>
        <v>7.8999999999999995</v>
      </c>
      <c r="Y64" s="88">
        <f t="shared" ca="1" si="70"/>
        <v>1.5743333333333332E-3</v>
      </c>
      <c r="Z64" s="88">
        <f t="shared" ca="1" si="71"/>
        <v>1.2471333333333335E-3</v>
      </c>
      <c r="AA64" s="88">
        <f t="shared" ca="1" si="72"/>
        <v>1.1111999999999999E-3</v>
      </c>
      <c r="AB64" s="88">
        <f t="shared" ca="1" si="73"/>
        <v>8.8401000000000007E-4</v>
      </c>
      <c r="AC64" s="88">
        <f t="shared" ca="1" si="74"/>
        <v>9.1441333333333336E-4</v>
      </c>
      <c r="AD64" s="88">
        <f t="shared" ca="1" si="75"/>
        <v>1.8656E-3</v>
      </c>
      <c r="AE64" s="89">
        <f t="shared" ca="1" si="76"/>
        <v>1.5743333333333332E-5</v>
      </c>
      <c r="AF64" s="89">
        <f t="shared" ca="1" si="77"/>
        <v>1.2471333333333335E-5</v>
      </c>
      <c r="AG64" s="89">
        <f t="shared" ca="1" si="78"/>
        <v>1.1112E-5</v>
      </c>
      <c r="AH64" s="89">
        <f t="shared" ca="1" si="79"/>
        <v>8.8401000000000003E-6</v>
      </c>
      <c r="AI64" s="89">
        <f t="shared" ca="1" si="80"/>
        <v>9.1441333333333328E-6</v>
      </c>
      <c r="AJ64" s="89">
        <f t="shared" ca="1" si="81"/>
        <v>1.8655999999999999E-5</v>
      </c>
      <c r="AK64" s="90">
        <f t="shared" ca="1" si="82"/>
        <v>170.75198843094722</v>
      </c>
      <c r="AL64" s="90">
        <f t="shared" ca="1" si="83"/>
        <v>154.73118279569897</v>
      </c>
      <c r="AM64" s="90">
        <f t="shared" ca="1" si="84"/>
        <v>125.84371460928648</v>
      </c>
      <c r="AN64" s="90">
        <f t="shared" ca="1" si="85"/>
        <v>97.680662983425407</v>
      </c>
      <c r="AO64" s="90">
        <f t="shared" ca="1" si="86"/>
        <v>101.60148148148149</v>
      </c>
      <c r="AP64" s="90">
        <f t="shared" ca="1" si="87"/>
        <v>236.15189873417719</v>
      </c>
      <c r="AQ64" s="90">
        <f t="shared" ca="1" si="88"/>
        <v>886.76092903501683</v>
      </c>
      <c r="AR64" s="91">
        <f t="shared" ca="1" si="89"/>
        <v>19.255695964949815</v>
      </c>
      <c r="AS64" s="91">
        <f t="shared" ca="1" si="90"/>
        <v>17.44903025487142</v>
      </c>
      <c r="AT64" s="91">
        <f t="shared" ca="1" si="91"/>
        <v>14.191391443715389</v>
      </c>
      <c r="AU64" s="91">
        <f t="shared" ca="1" si="92"/>
        <v>11.015445063611745</v>
      </c>
      <c r="AV64" s="91">
        <f t="shared" ca="1" si="93"/>
        <v>11.457595633137034</v>
      </c>
      <c r="AW64" s="91">
        <f t="shared" ca="1" si="94"/>
        <v>26.630841639714586</v>
      </c>
      <c r="AX64" s="89">
        <f ca="1">'F3 Warszawa'!AK57</f>
        <v>1.5100000000000001E-3</v>
      </c>
      <c r="AY64" s="89">
        <f t="shared" ca="1" si="95"/>
        <v>1.5100000000000001E-5</v>
      </c>
      <c r="AZ64" s="90">
        <f t="shared" ca="1" si="96"/>
        <v>163.77440347071587</v>
      </c>
      <c r="BA64" s="90">
        <f t="shared" ca="1" si="97"/>
        <v>4.0863857717552241</v>
      </c>
      <c r="BB64" s="89">
        <f>ARM!G60</f>
        <v>1.3088849898798004E-2</v>
      </c>
      <c r="BC64" s="89">
        <f t="shared" si="98"/>
        <v>1.3088849898798005E-8</v>
      </c>
      <c r="BD64" s="92">
        <f t="shared" si="99"/>
        <v>3.6532434384200652E-7</v>
      </c>
      <c r="BE64" s="93">
        <f t="shared" si="100"/>
        <v>36.532434384200648</v>
      </c>
      <c r="BF64" s="1" t="s">
        <v>18</v>
      </c>
      <c r="BG64" s="89" t="e">
        <f t="shared" si="101"/>
        <v>#VALUE!</v>
      </c>
      <c r="BH64" s="94" t="e">
        <f t="shared" si="102"/>
        <v>#VALUE!</v>
      </c>
      <c r="BI64" s="93" t="e">
        <f t="shared" si="103"/>
        <v>#VALUE!</v>
      </c>
      <c r="BJ64" s="1" t="s">
        <v>18</v>
      </c>
      <c r="BK64" s="89" t="e">
        <f t="shared" si="104"/>
        <v>#VALUE!</v>
      </c>
      <c r="BL64" s="94" t="e">
        <f t="shared" si="105"/>
        <v>#VALUE!</v>
      </c>
      <c r="BM64" s="93" t="e">
        <f t="shared" si="106"/>
        <v>#VALUE!</v>
      </c>
      <c r="BN64" s="1"/>
      <c r="BO64" s="95">
        <f t="shared" si="107"/>
        <v>0</v>
      </c>
      <c r="BP64" s="95">
        <f t="shared" si="108"/>
        <v>0</v>
      </c>
      <c r="BQ64" s="96">
        <f t="shared" si="109"/>
        <v>0</v>
      </c>
      <c r="BR64" s="1"/>
      <c r="BS64" s="95">
        <f t="shared" si="110"/>
        <v>0</v>
      </c>
      <c r="BT64" s="95">
        <f t="shared" si="111"/>
        <v>0</v>
      </c>
      <c r="BU64" s="96">
        <f t="shared" si="112"/>
        <v>0</v>
      </c>
      <c r="BV64" s="1" t="s">
        <v>18</v>
      </c>
      <c r="BW64" s="89" t="e">
        <f t="shared" si="113"/>
        <v>#VALUE!</v>
      </c>
      <c r="BX64" s="94" t="e">
        <f t="shared" si="114"/>
        <v>#VALUE!</v>
      </c>
      <c r="BY64" s="93" t="e">
        <f t="shared" si="115"/>
        <v>#VALUE!</v>
      </c>
      <c r="BZ64" s="97">
        <f>VSM!D57</f>
        <v>218.69300000000001</v>
      </c>
      <c r="CA64" s="97">
        <f>VSM!E57</f>
        <v>25.753</v>
      </c>
      <c r="CB64" s="98">
        <f t="shared" si="116"/>
        <v>0.11775868454865954</v>
      </c>
      <c r="CC64" s="97">
        <f>VSM!F57</f>
        <v>9.86</v>
      </c>
      <c r="CD64" s="97">
        <f>ABS(VSM!G57)</f>
        <v>28.72</v>
      </c>
      <c r="CE64" s="99">
        <f t="shared" si="117"/>
        <v>2.9127789046653145</v>
      </c>
      <c r="CF64" s="97">
        <f>VSM!H57</f>
        <v>196.82</v>
      </c>
      <c r="CG64" s="97">
        <f>VSM!K57</f>
        <v>5.6</v>
      </c>
      <c r="CH64" s="97" t="str">
        <f>VSM!D159</f>
        <v>NaN</v>
      </c>
      <c r="CI64" s="97" t="str">
        <f>VSM!E159</f>
        <v>NaN</v>
      </c>
      <c r="CJ64" s="98" t="e">
        <f t="shared" si="118"/>
        <v>#VALUE!</v>
      </c>
      <c r="CK64" s="97" t="str">
        <f>VSM!F159</f>
        <v>NaN</v>
      </c>
      <c r="CL64" s="97" t="e">
        <f>ABS(VSM!G159)</f>
        <v>#VALUE!</v>
      </c>
      <c r="CM64" s="99" t="e">
        <f t="shared" si="119"/>
        <v>#VALUE!</v>
      </c>
      <c r="CN64" s="97" t="str">
        <f>VSM!H159</f>
        <v>NaN</v>
      </c>
      <c r="CO64" s="97" t="str">
        <f>VSM!K159</f>
        <v>NaN</v>
      </c>
      <c r="CP64" s="97" t="str">
        <f>VSM!D261</f>
        <v>NaN</v>
      </c>
      <c r="CQ64" s="97" t="str">
        <f>VSM!E261</f>
        <v>NaN</v>
      </c>
      <c r="CR64" s="98" t="e">
        <f t="shared" si="120"/>
        <v>#VALUE!</v>
      </c>
      <c r="CS64" s="97" t="str">
        <f>VSM!F261</f>
        <v>NaN</v>
      </c>
      <c r="CT64" s="97" t="e">
        <f>ABS(VSM!G261)</f>
        <v>#VALUE!</v>
      </c>
      <c r="CU64" s="99" t="e">
        <f t="shared" si="121"/>
        <v>#VALUE!</v>
      </c>
      <c r="CV64" s="97" t="str">
        <f>VSM!H261</f>
        <v>NaN</v>
      </c>
      <c r="CW64" s="97" t="str">
        <f>VSM!K261</f>
        <v>NaN</v>
      </c>
      <c r="CX64" s="97" t="str">
        <f>VSM!D567</f>
        <v>NaN</v>
      </c>
      <c r="CY64" s="97" t="str">
        <f>VSM!E567</f>
        <v>NaN</v>
      </c>
      <c r="CZ64" s="98" t="e">
        <f t="shared" si="122"/>
        <v>#VALUE!</v>
      </c>
      <c r="DA64" s="97" t="str">
        <f>VSM!F567</f>
        <v>NaN</v>
      </c>
      <c r="DB64" s="97" t="e">
        <f>ABS(VSM!G567)</f>
        <v>#VALUE!</v>
      </c>
      <c r="DC64" s="99" t="e">
        <f t="shared" si="123"/>
        <v>#VALUE!</v>
      </c>
      <c r="DD64" s="97" t="str">
        <f>VSM!H567</f>
        <v>NaN</v>
      </c>
      <c r="DE64" s="97" t="str">
        <f>VSM!K567</f>
        <v>NaN</v>
      </c>
      <c r="DF64" s="30"/>
      <c r="DG64" s="30"/>
      <c r="DH64" s="30"/>
      <c r="DI64" s="30"/>
      <c r="DJ64" s="30"/>
      <c r="DK64" s="30"/>
      <c r="DL64" s="30"/>
      <c r="DM64" s="30"/>
    </row>
    <row r="65" spans="1:117" ht="16.5" customHeight="1">
      <c r="A65" s="81">
        <v>57</v>
      </c>
      <c r="B65" s="82" t="str">
        <f>Lokalizacje!D59</f>
        <v>52° 14.438'N</v>
      </c>
      <c r="C65" s="82" t="str">
        <f>Lokalizacje!C59</f>
        <v>20° 54.797'E</v>
      </c>
      <c r="D65" s="83">
        <f>Lokalizacje!B59</f>
        <v>45180</v>
      </c>
      <c r="E65" s="84">
        <f>'Analiza sitowa'!B58</f>
        <v>860.31</v>
      </c>
      <c r="F65" s="84">
        <f>'Analiza sitowa'!C58</f>
        <v>10.57</v>
      </c>
      <c r="G65" s="84">
        <f>'Analiza sitowa'!D58</f>
        <v>25.32</v>
      </c>
      <c r="H65" s="84">
        <f>'Analiza sitowa'!E58</f>
        <v>74.349999999999994</v>
      </c>
      <c r="I65" s="84">
        <f>'Analiza sitowa'!F58</f>
        <v>361.49</v>
      </c>
      <c r="J65" s="84">
        <f>'Analiza sitowa'!G58</f>
        <v>387.8</v>
      </c>
      <c r="K65" s="85">
        <f t="shared" si="62"/>
        <v>859.53</v>
      </c>
      <c r="L65" s="85">
        <f t="shared" si="63"/>
        <v>0.77999999999997272</v>
      </c>
      <c r="M65" s="86">
        <f t="shared" si="64"/>
        <v>100</v>
      </c>
      <c r="N65" s="86">
        <f t="shared" si="65"/>
        <v>1.2286268903069826</v>
      </c>
      <c r="O65" s="86">
        <f t="shared" si="66"/>
        <v>2.9431251525612865</v>
      </c>
      <c r="P65" s="86">
        <f t="shared" si="67"/>
        <v>8.6422336134649136</v>
      </c>
      <c r="Q65" s="86">
        <f t="shared" si="68"/>
        <v>42.018574699817513</v>
      </c>
      <c r="R65" s="86">
        <f t="shared" si="69"/>
        <v>45.076774650997905</v>
      </c>
      <c r="S65" s="87">
        <f>'Masa Warszawa'!D59</f>
        <v>9.49</v>
      </c>
      <c r="T65" s="87">
        <f>'Masa Warszawa'!G59</f>
        <v>8.06</v>
      </c>
      <c r="U65" s="87">
        <f>'Masa Warszawa'!J59</f>
        <v>9.14</v>
      </c>
      <c r="V65" s="87">
        <f>'Masa Warszawa'!M59</f>
        <v>10.25</v>
      </c>
      <c r="W65" s="87">
        <f>'Masa Warszawa'!P59</f>
        <v>10.210000000000001</v>
      </c>
      <c r="X65" s="87">
        <f>'Masa Warszawa'!S59</f>
        <v>9.0399999999999991</v>
      </c>
      <c r="Y65" s="88">
        <f t="shared" ca="1" si="70"/>
        <v>1.7251666666666665E-3</v>
      </c>
      <c r="Z65" s="88">
        <f t="shared" ca="1" si="71"/>
        <v>2.9686999999999999E-3</v>
      </c>
      <c r="AA65" s="88">
        <f t="shared" ca="1" si="72"/>
        <v>1.7128999999999998E-3</v>
      </c>
      <c r="AB65" s="88">
        <f t="shared" ca="1" si="73"/>
        <v>1.0162999999999999E-3</v>
      </c>
      <c r="AC65" s="88">
        <f t="shared" ca="1" si="74"/>
        <v>1.0395333333333334E-3</v>
      </c>
      <c r="AD65" s="88">
        <f t="shared" ca="1" si="75"/>
        <v>2.2715999999999999E-3</v>
      </c>
      <c r="AE65" s="89">
        <f t="shared" ca="1" si="76"/>
        <v>1.7251666666666666E-5</v>
      </c>
      <c r="AF65" s="89">
        <f t="shared" ca="1" si="77"/>
        <v>2.9686999999999999E-5</v>
      </c>
      <c r="AG65" s="89">
        <f t="shared" ca="1" si="78"/>
        <v>1.7128999999999998E-5</v>
      </c>
      <c r="AH65" s="89">
        <f t="shared" ca="1" si="79"/>
        <v>1.0162999999999999E-5</v>
      </c>
      <c r="AI65" s="89">
        <f t="shared" ca="1" si="80"/>
        <v>1.0395333333333334E-5</v>
      </c>
      <c r="AJ65" s="89">
        <f t="shared" ca="1" si="81"/>
        <v>2.2716000000000001E-5</v>
      </c>
      <c r="AK65" s="90">
        <f t="shared" ca="1" si="82"/>
        <v>181.78784685634</v>
      </c>
      <c r="AL65" s="90">
        <f t="shared" ca="1" si="83"/>
        <v>368.3250620347394</v>
      </c>
      <c r="AM65" s="90">
        <f t="shared" ca="1" si="84"/>
        <v>187.40700218818378</v>
      </c>
      <c r="AN65" s="90">
        <f t="shared" ca="1" si="85"/>
        <v>99.151219512195112</v>
      </c>
      <c r="AO65" s="90">
        <f t="shared" ca="1" si="86"/>
        <v>101.81521384263793</v>
      </c>
      <c r="AP65" s="90">
        <f t="shared" ca="1" si="87"/>
        <v>251.28318584070797</v>
      </c>
      <c r="AQ65" s="90">
        <f t="shared" ca="1" si="88"/>
        <v>1189.7695302748043</v>
      </c>
      <c r="AR65" s="91">
        <f t="shared" ca="1" si="89"/>
        <v>15.279248815050083</v>
      </c>
      <c r="AS65" s="91">
        <f t="shared" ca="1" si="90"/>
        <v>30.957681522543812</v>
      </c>
      <c r="AT65" s="91">
        <f t="shared" ca="1" si="91"/>
        <v>15.751538211345679</v>
      </c>
      <c r="AU65" s="91">
        <f t="shared" ca="1" si="92"/>
        <v>8.3336492479592987</v>
      </c>
      <c r="AV65" s="91">
        <f t="shared" ca="1" si="93"/>
        <v>8.557557682547257</v>
      </c>
      <c r="AW65" s="91">
        <f t="shared" ca="1" si="94"/>
        <v>21.120324520553861</v>
      </c>
      <c r="AX65" s="89">
        <f ca="1">'F3 Warszawa'!AK58</f>
        <v>1.66E-3</v>
      </c>
      <c r="AY65" s="89">
        <f t="shared" ca="1" si="95"/>
        <v>1.66E-5</v>
      </c>
      <c r="AZ65" s="90">
        <f t="shared" ca="1" si="96"/>
        <v>174.92096944151737</v>
      </c>
      <c r="BA65" s="90">
        <f t="shared" ca="1" si="97"/>
        <v>3.7774128103564895</v>
      </c>
      <c r="BB65" s="89">
        <f>ARM!G61</f>
        <v>1.1722332439350338E-2</v>
      </c>
      <c r="BC65" s="89">
        <f t="shared" si="98"/>
        <v>1.1722332439350337E-8</v>
      </c>
      <c r="BD65" s="92">
        <f t="shared" si="99"/>
        <v>3.2718332319608943E-7</v>
      </c>
      <c r="BE65" s="93">
        <f t="shared" si="100"/>
        <v>32.71833231960894</v>
      </c>
      <c r="BF65" s="1" t="s">
        <v>18</v>
      </c>
      <c r="BG65" s="89" t="e">
        <f t="shared" si="101"/>
        <v>#VALUE!</v>
      </c>
      <c r="BH65" s="94" t="e">
        <f t="shared" si="102"/>
        <v>#VALUE!</v>
      </c>
      <c r="BI65" s="93" t="e">
        <f t="shared" si="103"/>
        <v>#VALUE!</v>
      </c>
      <c r="BJ65" s="1" t="s">
        <v>18</v>
      </c>
      <c r="BK65" s="89" t="e">
        <f t="shared" si="104"/>
        <v>#VALUE!</v>
      </c>
      <c r="BL65" s="94" t="e">
        <f t="shared" si="105"/>
        <v>#VALUE!</v>
      </c>
      <c r="BM65" s="93" t="e">
        <f t="shared" si="106"/>
        <v>#VALUE!</v>
      </c>
      <c r="BN65" s="1"/>
      <c r="BO65" s="95">
        <f t="shared" si="107"/>
        <v>0</v>
      </c>
      <c r="BP65" s="95">
        <f t="shared" si="108"/>
        <v>0</v>
      </c>
      <c r="BQ65" s="96">
        <f t="shared" si="109"/>
        <v>0</v>
      </c>
      <c r="BR65" s="1"/>
      <c r="BS65" s="95">
        <f t="shared" si="110"/>
        <v>0</v>
      </c>
      <c r="BT65" s="95">
        <f t="shared" si="111"/>
        <v>0</v>
      </c>
      <c r="BU65" s="96">
        <f t="shared" si="112"/>
        <v>0</v>
      </c>
      <c r="BV65" s="1" t="s">
        <v>18</v>
      </c>
      <c r="BW65" s="89" t="e">
        <f t="shared" si="113"/>
        <v>#VALUE!</v>
      </c>
      <c r="BX65" s="94" t="e">
        <f t="shared" si="114"/>
        <v>#VALUE!</v>
      </c>
      <c r="BY65" s="93" t="e">
        <f t="shared" si="115"/>
        <v>#VALUE!</v>
      </c>
      <c r="BZ65" s="97">
        <f>VSM!D58</f>
        <v>143.93199999999999</v>
      </c>
      <c r="CA65" s="97">
        <f>VSM!E58</f>
        <v>14.339</v>
      </c>
      <c r="CB65" s="98">
        <f t="shared" si="116"/>
        <v>9.9623433287941543E-2</v>
      </c>
      <c r="CC65" s="97">
        <f>VSM!F58</f>
        <v>8.2100000000000009</v>
      </c>
      <c r="CD65" s="97">
        <f>ABS(VSM!G58)</f>
        <v>26.84</v>
      </c>
      <c r="CE65" s="99">
        <f t="shared" si="117"/>
        <v>3.2691839220462846</v>
      </c>
      <c r="CF65" s="97">
        <f>VSM!H58</f>
        <v>129.54</v>
      </c>
      <c r="CG65" s="97">
        <f>VSM!K58</f>
        <v>5.0999999999999996</v>
      </c>
      <c r="CH65" s="97">
        <f>VSM!D160</f>
        <v>188.619</v>
      </c>
      <c r="CI65" s="97">
        <f>VSM!E160</f>
        <v>21.327000000000002</v>
      </c>
      <c r="CJ65" s="98">
        <f t="shared" si="118"/>
        <v>0.11306920299651679</v>
      </c>
      <c r="CK65" s="97">
        <f>VSM!F160</f>
        <v>6.38</v>
      </c>
      <c r="CL65" s="97">
        <f>ABS(VSM!G160)</f>
        <v>16.38</v>
      </c>
      <c r="CM65" s="99">
        <f t="shared" si="119"/>
        <v>2.5673981191222568</v>
      </c>
      <c r="CN65" s="97">
        <f>VSM!H160</f>
        <v>169.76</v>
      </c>
      <c r="CO65" s="97">
        <f>VSM!K160</f>
        <v>6</v>
      </c>
      <c r="CP65" s="97" t="str">
        <f>VSM!D262</f>
        <v>NaN</v>
      </c>
      <c r="CQ65" s="97" t="str">
        <f>VSM!E262</f>
        <v>NaN</v>
      </c>
      <c r="CR65" s="98" t="e">
        <f t="shared" si="120"/>
        <v>#VALUE!</v>
      </c>
      <c r="CS65" s="97" t="str">
        <f>VSM!F262</f>
        <v>NaN</v>
      </c>
      <c r="CT65" s="97" t="e">
        <f>ABS(VSM!G262)</f>
        <v>#VALUE!</v>
      </c>
      <c r="CU65" s="99" t="e">
        <f t="shared" si="121"/>
        <v>#VALUE!</v>
      </c>
      <c r="CV65" s="97" t="str">
        <f>VSM!H262</f>
        <v>NaN</v>
      </c>
      <c r="CW65" s="97" t="str">
        <f>VSM!K262</f>
        <v>NaN</v>
      </c>
      <c r="CX65" s="97" t="str">
        <f>VSM!D568</f>
        <v>NaN</v>
      </c>
      <c r="CY65" s="97" t="str">
        <f>VSM!E568</f>
        <v>NaN</v>
      </c>
      <c r="CZ65" s="98" t="e">
        <f t="shared" si="122"/>
        <v>#VALUE!</v>
      </c>
      <c r="DA65" s="97" t="str">
        <f>VSM!F568</f>
        <v>NaN</v>
      </c>
      <c r="DB65" s="97" t="e">
        <f>ABS(VSM!G568)</f>
        <v>#VALUE!</v>
      </c>
      <c r="DC65" s="99" t="e">
        <f t="shared" si="123"/>
        <v>#VALUE!</v>
      </c>
      <c r="DD65" s="97" t="str">
        <f>VSM!H568</f>
        <v>NaN</v>
      </c>
      <c r="DE65" s="97" t="str">
        <f>VSM!K568</f>
        <v>NaN</v>
      </c>
      <c r="DF65" s="30"/>
      <c r="DG65" s="30"/>
      <c r="DH65" s="30"/>
      <c r="DI65" s="30"/>
      <c r="DJ65" s="30"/>
      <c r="DK65" s="30"/>
      <c r="DL65" s="30"/>
      <c r="DM65" s="30"/>
    </row>
    <row r="66" spans="1:117" ht="16.5" customHeight="1">
      <c r="A66" s="81">
        <v>58</v>
      </c>
      <c r="B66" s="82" t="str">
        <f>Lokalizacje!D60</f>
        <v>52° 14.428'N</v>
      </c>
      <c r="C66" s="82" t="str">
        <f>Lokalizacje!C60</f>
        <v>20° 55.720'E</v>
      </c>
      <c r="D66" s="83">
        <f>Lokalizacje!B60</f>
        <v>45180</v>
      </c>
      <c r="E66" s="84">
        <f>'Analiza sitowa'!B59</f>
        <v>1185.49</v>
      </c>
      <c r="F66" s="84">
        <f>'Analiza sitowa'!C59</f>
        <v>30.53</v>
      </c>
      <c r="G66" s="84">
        <f>'Analiza sitowa'!D59</f>
        <v>82.96</v>
      </c>
      <c r="H66" s="84">
        <f>'Analiza sitowa'!E59</f>
        <v>190.81</v>
      </c>
      <c r="I66" s="84">
        <f>'Analiza sitowa'!F59</f>
        <v>474.81</v>
      </c>
      <c r="J66" s="84">
        <f>'Analiza sitowa'!G59</f>
        <v>405.3</v>
      </c>
      <c r="K66" s="85">
        <f t="shared" si="62"/>
        <v>1184.4100000000001</v>
      </c>
      <c r="L66" s="85">
        <f t="shared" si="63"/>
        <v>1.0799999999999272</v>
      </c>
      <c r="M66" s="86">
        <f t="shared" si="64"/>
        <v>100</v>
      </c>
      <c r="N66" s="86">
        <f t="shared" si="65"/>
        <v>2.5753064133818082</v>
      </c>
      <c r="O66" s="86">
        <f t="shared" si="66"/>
        <v>6.9979502146791619</v>
      </c>
      <c r="P66" s="86">
        <f t="shared" si="67"/>
        <v>16.095454200372842</v>
      </c>
      <c r="Q66" s="86">
        <f t="shared" si="68"/>
        <v>40.051792929505943</v>
      </c>
      <c r="R66" s="86">
        <f t="shared" si="69"/>
        <v>34.188394672245231</v>
      </c>
      <c r="S66" s="87">
        <f>'Masa Warszawa'!D60</f>
        <v>10.050000000000001</v>
      </c>
      <c r="T66" s="87">
        <f>'Masa Warszawa'!G60</f>
        <v>8.84</v>
      </c>
      <c r="U66" s="87">
        <f>'Masa Warszawa'!J60</f>
        <v>9.4599999999999991</v>
      </c>
      <c r="V66" s="87">
        <f>'Masa Warszawa'!M60</f>
        <v>10.34</v>
      </c>
      <c r="W66" s="87">
        <f>'Masa Warszawa'!P60</f>
        <v>10.280000000000001</v>
      </c>
      <c r="X66" s="87">
        <f>'Masa Warszawa'!S60</f>
        <v>9.0400000000000009</v>
      </c>
      <c r="Y66" s="88">
        <f t="shared" ca="1" si="70"/>
        <v>2.4681E-3</v>
      </c>
      <c r="Z66" s="88">
        <f t="shared" ca="1" si="71"/>
        <v>2.7216666666666669E-3</v>
      </c>
      <c r="AA66" s="88">
        <f t="shared" ca="1" si="72"/>
        <v>2.1407000000000002E-3</v>
      </c>
      <c r="AB66" s="88">
        <f t="shared" ca="1" si="73"/>
        <v>1.2844333333333333E-3</v>
      </c>
      <c r="AC66" s="88">
        <f t="shared" ca="1" si="74"/>
        <v>1.7637666666666669E-3</v>
      </c>
      <c r="AD66" s="88">
        <f t="shared" ca="1" si="75"/>
        <v>3.6186666666666663E-3</v>
      </c>
      <c r="AE66" s="89">
        <f t="shared" ca="1" si="76"/>
        <v>2.4681E-5</v>
      </c>
      <c r="AF66" s="89">
        <f t="shared" ca="1" si="77"/>
        <v>2.721666666666667E-5</v>
      </c>
      <c r="AG66" s="89">
        <f t="shared" ca="1" si="78"/>
        <v>2.1407E-5</v>
      </c>
      <c r="AH66" s="89">
        <f t="shared" ca="1" si="79"/>
        <v>1.2844333333333333E-5</v>
      </c>
      <c r="AI66" s="89">
        <f t="shared" ca="1" si="80"/>
        <v>1.7637666666666669E-5</v>
      </c>
      <c r="AJ66" s="89">
        <f t="shared" ca="1" si="81"/>
        <v>3.6186666666666664E-5</v>
      </c>
      <c r="AK66" s="90">
        <f t="shared" ca="1" si="82"/>
        <v>245.58208955223881</v>
      </c>
      <c r="AL66" s="90">
        <f t="shared" ca="1" si="83"/>
        <v>307.88084464555055</v>
      </c>
      <c r="AM66" s="90">
        <f t="shared" ca="1" si="84"/>
        <v>226.28964059196622</v>
      </c>
      <c r="AN66" s="90">
        <f t="shared" ca="1" si="85"/>
        <v>124.21985815602837</v>
      </c>
      <c r="AO66" s="90">
        <f t="shared" ca="1" si="86"/>
        <v>171.57263294422827</v>
      </c>
      <c r="AP66" s="90">
        <f t="shared" ca="1" si="87"/>
        <v>400.2949852507374</v>
      </c>
      <c r="AQ66" s="90">
        <f t="shared" ca="1" si="88"/>
        <v>1475.8400511407497</v>
      </c>
      <c r="AR66" s="91">
        <f t="shared" ca="1" si="89"/>
        <v>16.64015618511073</v>
      </c>
      <c r="AS66" s="91">
        <f t="shared" ca="1" si="90"/>
        <v>20.861396491277915</v>
      </c>
      <c r="AT66" s="91">
        <f t="shared" ca="1" si="91"/>
        <v>15.332938038716037</v>
      </c>
      <c r="AU66" s="91">
        <f t="shared" ca="1" si="92"/>
        <v>8.4168916584160112</v>
      </c>
      <c r="AV66" s="91">
        <f t="shared" ca="1" si="93"/>
        <v>11.625421929131907</v>
      </c>
      <c r="AW66" s="91">
        <f t="shared" ca="1" si="94"/>
        <v>27.123195697347395</v>
      </c>
      <c r="AX66" s="89">
        <f ca="1">'F3 Warszawa'!AK59</f>
        <v>2.3800000000000002E-3</v>
      </c>
      <c r="AY66" s="89">
        <f t="shared" ca="1" si="95"/>
        <v>2.3800000000000003E-5</v>
      </c>
      <c r="AZ66" s="90">
        <f t="shared" ca="1" si="96"/>
        <v>236.81592039800998</v>
      </c>
      <c r="BA66" s="90">
        <f t="shared" ca="1" si="97"/>
        <v>3.5695474251448394</v>
      </c>
      <c r="BB66" s="89">
        <f>ARM!G62</f>
        <v>1.7790478668564823E-2</v>
      </c>
      <c r="BC66" s="89">
        <f t="shared" si="98"/>
        <v>1.7790478668564825E-8</v>
      </c>
      <c r="BD66" s="92">
        <f t="shared" si="99"/>
        <v>4.9655202683816491E-7</v>
      </c>
      <c r="BE66" s="93">
        <f t="shared" si="100"/>
        <v>49.655202683816491</v>
      </c>
      <c r="BF66" s="1" t="s">
        <v>18</v>
      </c>
      <c r="BG66" s="89" t="e">
        <f t="shared" si="101"/>
        <v>#VALUE!</v>
      </c>
      <c r="BH66" s="94" t="e">
        <f t="shared" si="102"/>
        <v>#VALUE!</v>
      </c>
      <c r="BI66" s="93" t="e">
        <f t="shared" si="103"/>
        <v>#VALUE!</v>
      </c>
      <c r="BJ66" s="1" t="s">
        <v>18</v>
      </c>
      <c r="BK66" s="89" t="e">
        <f t="shared" si="104"/>
        <v>#VALUE!</v>
      </c>
      <c r="BL66" s="94" t="e">
        <f t="shared" si="105"/>
        <v>#VALUE!</v>
      </c>
      <c r="BM66" s="93" t="e">
        <f t="shared" si="106"/>
        <v>#VALUE!</v>
      </c>
      <c r="BN66" s="1"/>
      <c r="BO66" s="95">
        <f t="shared" si="107"/>
        <v>0</v>
      </c>
      <c r="BP66" s="95">
        <f t="shared" si="108"/>
        <v>0</v>
      </c>
      <c r="BQ66" s="96">
        <f t="shared" si="109"/>
        <v>0</v>
      </c>
      <c r="BR66" s="1"/>
      <c r="BS66" s="95">
        <f t="shared" si="110"/>
        <v>0</v>
      </c>
      <c r="BT66" s="95">
        <f t="shared" si="111"/>
        <v>0</v>
      </c>
      <c r="BU66" s="96">
        <f t="shared" si="112"/>
        <v>0</v>
      </c>
      <c r="BV66" s="95">
        <f>ARM!G204</f>
        <v>2.6660145946025785E-2</v>
      </c>
      <c r="BW66" s="89">
        <f t="shared" si="113"/>
        <v>2.6660145946025785E-8</v>
      </c>
      <c r="BX66" s="94">
        <f t="shared" si="114"/>
        <v>7.4411429573796409E-7</v>
      </c>
      <c r="BY66" s="93">
        <f t="shared" si="115"/>
        <v>74.411429573796411</v>
      </c>
      <c r="BZ66" s="97">
        <f>VSM!D59</f>
        <v>243.10300000000001</v>
      </c>
      <c r="CA66" s="97">
        <f>VSM!E59</f>
        <v>22.619</v>
      </c>
      <c r="CB66" s="98">
        <f t="shared" si="116"/>
        <v>9.3042866603867486E-2</v>
      </c>
      <c r="CC66" s="97">
        <f>VSM!F59</f>
        <v>8.4499999999999993</v>
      </c>
      <c r="CD66" s="97">
        <f>ABS(VSM!G59)</f>
        <v>25.82</v>
      </c>
      <c r="CE66" s="99">
        <f t="shared" si="117"/>
        <v>3.0556213017751483</v>
      </c>
      <c r="CF66" s="97">
        <f>VSM!H59</f>
        <v>218.8</v>
      </c>
      <c r="CG66" s="97">
        <f>VSM!K59</f>
        <v>4.5</v>
      </c>
      <c r="CH66" s="97" t="str">
        <f>VSM!D161</f>
        <v>NaN</v>
      </c>
      <c r="CI66" s="97" t="str">
        <f>VSM!E161</f>
        <v>NaN</v>
      </c>
      <c r="CJ66" s="98" t="e">
        <f t="shared" si="118"/>
        <v>#VALUE!</v>
      </c>
      <c r="CK66" s="97" t="str">
        <f>VSM!F161</f>
        <v>NaN</v>
      </c>
      <c r="CL66" s="97" t="e">
        <f>ABS(VSM!G161)</f>
        <v>#VALUE!</v>
      </c>
      <c r="CM66" s="99" t="e">
        <f t="shared" si="119"/>
        <v>#VALUE!</v>
      </c>
      <c r="CN66" s="97" t="str">
        <f>VSM!H161</f>
        <v>NaN</v>
      </c>
      <c r="CO66" s="97" t="str">
        <f>VSM!K161</f>
        <v>NaN</v>
      </c>
      <c r="CP66" s="97" t="str">
        <f>VSM!D263</f>
        <v>NaN</v>
      </c>
      <c r="CQ66" s="97" t="str">
        <f>VSM!E263</f>
        <v>NaN</v>
      </c>
      <c r="CR66" s="98" t="e">
        <f t="shared" si="120"/>
        <v>#VALUE!</v>
      </c>
      <c r="CS66" s="97" t="str">
        <f>VSM!F263</f>
        <v>NaN</v>
      </c>
      <c r="CT66" s="97" t="e">
        <f>ABS(VSM!G263)</f>
        <v>#VALUE!</v>
      </c>
      <c r="CU66" s="99" t="e">
        <f t="shared" si="121"/>
        <v>#VALUE!</v>
      </c>
      <c r="CV66" s="97" t="str">
        <f>VSM!H263</f>
        <v>NaN</v>
      </c>
      <c r="CW66" s="97" t="str">
        <f>VSM!K263</f>
        <v>NaN</v>
      </c>
      <c r="CX66" s="97">
        <f>VSM!D569</f>
        <v>335.93599999999998</v>
      </c>
      <c r="CY66" s="97">
        <f>VSM!E569</f>
        <v>29.279</v>
      </c>
      <c r="CZ66" s="98">
        <f t="shared" si="122"/>
        <v>8.7156482187083259E-2</v>
      </c>
      <c r="DA66" s="97">
        <f>VSM!F569</f>
        <v>7.91</v>
      </c>
      <c r="DB66" s="97">
        <f>ABS(VSM!G569)</f>
        <v>25.99</v>
      </c>
      <c r="DC66" s="99">
        <f t="shared" si="123"/>
        <v>3.2857142857142856</v>
      </c>
      <c r="DD66" s="97">
        <f>VSM!H569</f>
        <v>302.33999999999997</v>
      </c>
      <c r="DE66" s="97">
        <f>VSM!K569</f>
        <v>5.0999999999999996</v>
      </c>
      <c r="DF66" s="30"/>
      <c r="DG66" s="30"/>
      <c r="DH66" s="30"/>
      <c r="DI66" s="30"/>
      <c r="DJ66" s="30"/>
      <c r="DK66" s="30"/>
      <c r="DL66" s="30"/>
      <c r="DM66" s="30"/>
    </row>
    <row r="67" spans="1:117" ht="16.5" customHeight="1">
      <c r="A67" s="81">
        <v>59</v>
      </c>
      <c r="B67" s="82" t="str">
        <f>Lokalizacje!D61</f>
        <v>52° 15.165'N</v>
      </c>
      <c r="C67" s="82" t="str">
        <f>Lokalizacje!C61</f>
        <v>20° 54.812'E</v>
      </c>
      <c r="D67" s="83">
        <f>Lokalizacje!B61</f>
        <v>45180</v>
      </c>
      <c r="E67" s="84">
        <f>'Analiza sitowa'!B60</f>
        <v>855.3</v>
      </c>
      <c r="F67" s="84">
        <f>'Analiza sitowa'!C60</f>
        <v>23.81</v>
      </c>
      <c r="G67" s="84">
        <f>'Analiza sitowa'!D60</f>
        <v>64.569999999999993</v>
      </c>
      <c r="H67" s="84">
        <f>'Analiza sitowa'!E60</f>
        <v>172.87</v>
      </c>
      <c r="I67" s="84">
        <f>'Analiza sitowa'!F60</f>
        <v>295.67</v>
      </c>
      <c r="J67" s="84">
        <f>'Analiza sitowa'!G60</f>
        <v>297.61</v>
      </c>
      <c r="K67" s="85">
        <f t="shared" si="62"/>
        <v>854.53000000000009</v>
      </c>
      <c r="L67" s="85">
        <f t="shared" si="63"/>
        <v>0.76999999999986812</v>
      </c>
      <c r="M67" s="86">
        <f t="shared" si="64"/>
        <v>100</v>
      </c>
      <c r="N67" s="86">
        <f t="shared" si="65"/>
        <v>2.7838185432012161</v>
      </c>
      <c r="O67" s="86">
        <f t="shared" si="66"/>
        <v>7.5493978720916637</v>
      </c>
      <c r="P67" s="86">
        <f t="shared" si="67"/>
        <v>20.211621653221094</v>
      </c>
      <c r="Q67" s="86">
        <f t="shared" si="68"/>
        <v>34.56915702092833</v>
      </c>
      <c r="R67" s="86">
        <f t="shared" si="69"/>
        <v>34.795978019408395</v>
      </c>
      <c r="S67" s="87">
        <f>'Masa Warszawa'!D61</f>
        <v>9.620000000000001</v>
      </c>
      <c r="T67" s="87">
        <f>'Masa Warszawa'!G61</f>
        <v>9.07</v>
      </c>
      <c r="U67" s="87">
        <f>'Masa Warszawa'!J61</f>
        <v>9.4</v>
      </c>
      <c r="V67" s="87">
        <f>'Masa Warszawa'!M61</f>
        <v>10.17</v>
      </c>
      <c r="W67" s="87">
        <f>'Masa Warszawa'!P61</f>
        <v>9.9899999999999984</v>
      </c>
      <c r="X67" s="87">
        <f>'Masa Warszawa'!S61</f>
        <v>8.4499999999999993</v>
      </c>
      <c r="Y67" s="88">
        <f t="shared" ca="1" si="70"/>
        <v>2.5562333333333334E-3</v>
      </c>
      <c r="Z67" s="88">
        <f t="shared" ca="1" si="71"/>
        <v>1.7941999999999999E-3</v>
      </c>
      <c r="AA67" s="88">
        <f t="shared" ca="1" si="72"/>
        <v>1.1520666666666667E-3</v>
      </c>
      <c r="AB67" s="88">
        <f t="shared" ca="1" si="73"/>
        <v>9.4324333333333334E-4</v>
      </c>
      <c r="AC67" s="88">
        <f t="shared" ca="1" si="74"/>
        <v>1.2019666666666666E-3</v>
      </c>
      <c r="AD67" s="88">
        <f t="shared" ca="1" si="75"/>
        <v>3.7214000000000001E-3</v>
      </c>
      <c r="AE67" s="89">
        <f t="shared" ca="1" si="76"/>
        <v>2.5562333333333334E-5</v>
      </c>
      <c r="AF67" s="89">
        <f t="shared" ca="1" si="77"/>
        <v>1.7941999999999999E-5</v>
      </c>
      <c r="AG67" s="89">
        <f t="shared" ca="1" si="78"/>
        <v>1.1520666666666668E-5</v>
      </c>
      <c r="AH67" s="89">
        <f t="shared" ca="1" si="79"/>
        <v>9.4324333333333331E-6</v>
      </c>
      <c r="AI67" s="89">
        <f t="shared" ca="1" si="80"/>
        <v>1.2019666666666666E-5</v>
      </c>
      <c r="AJ67" s="89">
        <f t="shared" ca="1" si="81"/>
        <v>3.7214E-5</v>
      </c>
      <c r="AK67" s="90">
        <f t="shared" ca="1" si="82"/>
        <v>265.72072072072069</v>
      </c>
      <c r="AL67" s="90">
        <f t="shared" ca="1" si="83"/>
        <v>197.81697905181917</v>
      </c>
      <c r="AM67" s="90">
        <f t="shared" ca="1" si="84"/>
        <v>122.56028368794327</v>
      </c>
      <c r="AN67" s="90">
        <f t="shared" ca="1" si="85"/>
        <v>92.747623729924612</v>
      </c>
      <c r="AO67" s="90">
        <f t="shared" ca="1" si="86"/>
        <v>120.316983650317</v>
      </c>
      <c r="AP67" s="90">
        <f t="shared" ca="1" si="87"/>
        <v>440.4023668639054</v>
      </c>
      <c r="AQ67" s="90">
        <f t="shared" ca="1" si="88"/>
        <v>1239.5649577046302</v>
      </c>
      <c r="AR67" s="91">
        <f t="shared" ca="1" si="89"/>
        <v>21.43661121340266</v>
      </c>
      <c r="AS67" s="91">
        <f t="shared" ca="1" si="90"/>
        <v>15.958581099140428</v>
      </c>
      <c r="AT67" s="91">
        <f t="shared" ca="1" si="91"/>
        <v>9.8873627336880201</v>
      </c>
      <c r="AU67" s="91">
        <f t="shared" ca="1" si="92"/>
        <v>7.4822721595543022</v>
      </c>
      <c r="AV67" s="91">
        <f t="shared" ca="1" si="93"/>
        <v>9.7063879470354255</v>
      </c>
      <c r="AW67" s="91">
        <f t="shared" ca="1" si="94"/>
        <v>35.528784847179161</v>
      </c>
      <c r="AX67" s="89">
        <f ca="1">'F3 Warszawa'!AK60</f>
        <v>2.4599999999999999E-3</v>
      </c>
      <c r="AY67" s="89">
        <f t="shared" ca="1" si="95"/>
        <v>2.4599999999999998E-5</v>
      </c>
      <c r="AZ67" s="90">
        <f t="shared" ca="1" si="96"/>
        <v>255.71725571725568</v>
      </c>
      <c r="BA67" s="90">
        <f t="shared" ca="1" si="97"/>
        <v>3.7646537222736609</v>
      </c>
      <c r="BB67" s="89">
        <f>ARM!G63</f>
        <v>1.1504204241231771E-2</v>
      </c>
      <c r="BC67" s="89">
        <f t="shared" si="98"/>
        <v>1.1504204241231771E-8</v>
      </c>
      <c r="BD67" s="92">
        <f t="shared" si="99"/>
        <v>3.2109512282193565E-7</v>
      </c>
      <c r="BE67" s="93">
        <f t="shared" si="100"/>
        <v>32.109512282193563</v>
      </c>
      <c r="BF67" s="1" t="s">
        <v>18</v>
      </c>
      <c r="BG67" s="89" t="e">
        <f t="shared" si="101"/>
        <v>#VALUE!</v>
      </c>
      <c r="BH67" s="94" t="e">
        <f t="shared" si="102"/>
        <v>#VALUE!</v>
      </c>
      <c r="BI67" s="93" t="e">
        <f t="shared" si="103"/>
        <v>#VALUE!</v>
      </c>
      <c r="BJ67" s="95">
        <f>ARM!G206</f>
        <v>1.2920577076918783E-2</v>
      </c>
      <c r="BK67" s="89">
        <f t="shared" si="104"/>
        <v>1.2920577076918784E-8</v>
      </c>
      <c r="BL67" s="94">
        <f t="shared" si="105"/>
        <v>3.6062766241355538E-7</v>
      </c>
      <c r="BM67" s="93">
        <f t="shared" si="106"/>
        <v>36.06276624135554</v>
      </c>
      <c r="BN67" s="1"/>
      <c r="BO67" s="95">
        <f t="shared" si="107"/>
        <v>0</v>
      </c>
      <c r="BP67" s="95">
        <f t="shared" si="108"/>
        <v>0</v>
      </c>
      <c r="BQ67" s="96">
        <f t="shared" si="109"/>
        <v>0</v>
      </c>
      <c r="BR67" s="95">
        <f>ARM!G205</f>
        <v>8.4178122317067651E-3</v>
      </c>
      <c r="BS67" s="95">
        <f t="shared" si="110"/>
        <v>8.4178122317067653E-9</v>
      </c>
      <c r="BT67" s="95">
        <f t="shared" si="111"/>
        <v>2.3495049251163769E-7</v>
      </c>
      <c r="BU67" s="96">
        <f t="shared" si="112"/>
        <v>23.495049251163767</v>
      </c>
      <c r="BV67" s="89">
        <f>ARM!G147</f>
        <v>2.1302752218389735E-2</v>
      </c>
      <c r="BW67" s="89">
        <f t="shared" si="113"/>
        <v>2.1302752218389733E-8</v>
      </c>
      <c r="BX67" s="94">
        <f t="shared" si="114"/>
        <v>5.9458348413994457E-7</v>
      </c>
      <c r="BY67" s="93">
        <f t="shared" si="115"/>
        <v>59.458348413994457</v>
      </c>
      <c r="BZ67" s="97">
        <f>VSM!D60</f>
        <v>198.11799999999999</v>
      </c>
      <c r="CA67" s="97">
        <f>VSM!E60</f>
        <v>17.609000000000002</v>
      </c>
      <c r="CB67" s="98">
        <f t="shared" si="116"/>
        <v>8.8881373726768909E-2</v>
      </c>
      <c r="CC67" s="97">
        <f>VSM!F60</f>
        <v>8.19</v>
      </c>
      <c r="CD67" s="97">
        <f>ABS(VSM!G60)</f>
        <v>28.1</v>
      </c>
      <c r="CE67" s="99">
        <f t="shared" si="117"/>
        <v>3.4310134310134313</v>
      </c>
      <c r="CF67" s="97">
        <f>VSM!H60</f>
        <v>178.31</v>
      </c>
      <c r="CG67" s="97">
        <f>VSM!K60</f>
        <v>6</v>
      </c>
      <c r="CH67" s="97" t="str">
        <f>VSM!D162</f>
        <v>NaN</v>
      </c>
      <c r="CI67" s="97" t="str">
        <f>VSM!E162</f>
        <v>NaN</v>
      </c>
      <c r="CJ67" s="98" t="e">
        <f t="shared" si="118"/>
        <v>#VALUE!</v>
      </c>
      <c r="CK67" s="97" t="str">
        <f>VSM!F162</f>
        <v>NaN</v>
      </c>
      <c r="CL67" s="97" t="e">
        <f>ABS(VSM!G162)</f>
        <v>#VALUE!</v>
      </c>
      <c r="CM67" s="99" t="e">
        <f t="shared" si="119"/>
        <v>#VALUE!</v>
      </c>
      <c r="CN67" s="97" t="str">
        <f>VSM!H162</f>
        <v>NaN</v>
      </c>
      <c r="CO67" s="97" t="str">
        <f>VSM!K162</f>
        <v>NaN</v>
      </c>
      <c r="CP67" s="97">
        <f>VSM!D264</f>
        <v>94.875</v>
      </c>
      <c r="CQ67" s="97">
        <f>VSM!E264</f>
        <v>7.7990000000000004</v>
      </c>
      <c r="CR67" s="98">
        <f t="shared" si="120"/>
        <v>8.2202898550724643E-2</v>
      </c>
      <c r="CS67" s="97">
        <f>VSM!F264</f>
        <v>6.22</v>
      </c>
      <c r="CT67" s="97">
        <f>ABS(VSM!G264)</f>
        <v>18.399999999999999</v>
      </c>
      <c r="CU67" s="99">
        <f t="shared" si="121"/>
        <v>2.958199356913183</v>
      </c>
      <c r="CV67" s="97">
        <f>VSM!H264</f>
        <v>85.39</v>
      </c>
      <c r="CW67" s="97">
        <f>VSM!K264</f>
        <v>6.6</v>
      </c>
      <c r="CX67" s="97">
        <f>VSM!D570</f>
        <v>354.03100000000001</v>
      </c>
      <c r="CY67" s="97">
        <f>VSM!E570</f>
        <v>29.460999999999999</v>
      </c>
      <c r="CZ67" s="98">
        <f t="shared" si="122"/>
        <v>8.3215876575780084E-2</v>
      </c>
      <c r="DA67" s="97">
        <f>VSM!F570</f>
        <v>7.97</v>
      </c>
      <c r="DB67" s="97">
        <f>ABS(VSM!G570)</f>
        <v>29.49</v>
      </c>
      <c r="DC67" s="99">
        <f t="shared" si="123"/>
        <v>3.7001254705144291</v>
      </c>
      <c r="DD67" s="97">
        <f>VSM!H570</f>
        <v>318.63</v>
      </c>
      <c r="DE67" s="97">
        <f>VSM!K570</f>
        <v>5.7</v>
      </c>
      <c r="DF67" s="30"/>
      <c r="DG67" s="30"/>
      <c r="DH67" s="30"/>
      <c r="DI67" s="30"/>
      <c r="DJ67" s="30"/>
      <c r="DK67" s="30"/>
      <c r="DL67" s="30"/>
      <c r="DM67" s="30"/>
    </row>
    <row r="68" spans="1:117" ht="16.5" customHeight="1">
      <c r="A68" s="81">
        <v>60</v>
      </c>
      <c r="B68" s="82" t="str">
        <f>Lokalizacje!D62</f>
        <v>52° 15.189'N</v>
      </c>
      <c r="C68" s="82" t="str">
        <f>Lokalizacje!C62</f>
        <v>20° 55.417'E</v>
      </c>
      <c r="D68" s="83">
        <f>Lokalizacje!B62</f>
        <v>45180</v>
      </c>
      <c r="E68" s="84">
        <f>'Analiza sitowa'!B61</f>
        <v>1152.95</v>
      </c>
      <c r="F68" s="84">
        <f>'Analiza sitowa'!C61</f>
        <v>15.09</v>
      </c>
      <c r="G68" s="84">
        <f>'Analiza sitowa'!D61</f>
        <v>46.52</v>
      </c>
      <c r="H68" s="84">
        <f>'Analiza sitowa'!E61</f>
        <v>164.96</v>
      </c>
      <c r="I68" s="84">
        <f>'Analiza sitowa'!F61</f>
        <v>688.21</v>
      </c>
      <c r="J68" s="84">
        <f>'Analiza sitowa'!G61</f>
        <v>237.58</v>
      </c>
      <c r="K68" s="85">
        <f t="shared" si="62"/>
        <v>1152.3599999999999</v>
      </c>
      <c r="L68" s="85">
        <f t="shared" si="63"/>
        <v>0.59000000000014552</v>
      </c>
      <c r="M68" s="86">
        <f t="shared" si="64"/>
        <v>100</v>
      </c>
      <c r="N68" s="86">
        <f t="shared" si="65"/>
        <v>1.3088165141593304</v>
      </c>
      <c r="O68" s="86">
        <f t="shared" si="66"/>
        <v>4.0348670800988771</v>
      </c>
      <c r="P68" s="86">
        <f t="shared" si="67"/>
        <v>14.307645604753025</v>
      </c>
      <c r="Q68" s="86">
        <f t="shared" si="68"/>
        <v>59.691226852855714</v>
      </c>
      <c r="R68" s="86">
        <f t="shared" si="69"/>
        <v>20.606270870375994</v>
      </c>
      <c r="S68" s="87">
        <f>'Masa Warszawa'!D62</f>
        <v>10.3</v>
      </c>
      <c r="T68" s="87">
        <f>'Masa Warszawa'!G62</f>
        <v>8.8299999999999983</v>
      </c>
      <c r="U68" s="87">
        <f>'Masa Warszawa'!J62</f>
        <v>10.33</v>
      </c>
      <c r="V68" s="87">
        <f>'Masa Warszawa'!M62</f>
        <v>10.64</v>
      </c>
      <c r="W68" s="87">
        <f>'Masa Warszawa'!P62</f>
        <v>10.26</v>
      </c>
      <c r="X68" s="87">
        <f>'Masa Warszawa'!S62</f>
        <v>9.8500000000000014</v>
      </c>
      <c r="Y68" s="88">
        <f t="shared" ca="1" si="70"/>
        <v>2.0156666666666669E-3</v>
      </c>
      <c r="Z68" s="88">
        <f t="shared" ca="1" si="71"/>
        <v>2.5920666666666668E-3</v>
      </c>
      <c r="AA68" s="88">
        <f t="shared" ca="1" si="72"/>
        <v>2.0533333333333332E-3</v>
      </c>
      <c r="AB68" s="88">
        <f t="shared" ca="1" si="73"/>
        <v>1.1950333333333332E-3</v>
      </c>
      <c r="AC68" s="88">
        <f t="shared" ca="1" si="74"/>
        <v>1.5686666666666668E-3</v>
      </c>
      <c r="AD68" s="88">
        <f t="shared" ca="1" si="75"/>
        <v>3.0642333333333331E-3</v>
      </c>
      <c r="AE68" s="89">
        <f t="shared" ca="1" si="76"/>
        <v>2.015666666666667E-5</v>
      </c>
      <c r="AF68" s="89">
        <f t="shared" ca="1" si="77"/>
        <v>2.5920666666666667E-5</v>
      </c>
      <c r="AG68" s="89">
        <f t="shared" ca="1" si="78"/>
        <v>2.0533333333333332E-5</v>
      </c>
      <c r="AH68" s="89">
        <f t="shared" ca="1" si="79"/>
        <v>1.1950333333333333E-5</v>
      </c>
      <c r="AI68" s="89">
        <f t="shared" ca="1" si="80"/>
        <v>1.5686666666666667E-5</v>
      </c>
      <c r="AJ68" s="89">
        <f t="shared" ca="1" si="81"/>
        <v>3.064233333333333E-5</v>
      </c>
      <c r="AK68" s="90">
        <f t="shared" ca="1" si="82"/>
        <v>195.69579288025889</v>
      </c>
      <c r="AL68" s="90">
        <f t="shared" ca="1" si="83"/>
        <v>293.55228388070975</v>
      </c>
      <c r="AM68" s="90">
        <f t="shared" ca="1" si="84"/>
        <v>198.77379799935463</v>
      </c>
      <c r="AN68" s="90">
        <f t="shared" ca="1" si="85"/>
        <v>112.31516290726816</v>
      </c>
      <c r="AO68" s="90">
        <f t="shared" ca="1" si="86"/>
        <v>152.89148797920728</v>
      </c>
      <c r="AP68" s="90">
        <f t="shared" ca="1" si="87"/>
        <v>311.08967851099823</v>
      </c>
      <c r="AQ68" s="90">
        <f t="shared" ca="1" si="88"/>
        <v>1264.318204157797</v>
      </c>
      <c r="AR68" s="91">
        <f t="shared" ca="1" si="89"/>
        <v>15.478365512471454</v>
      </c>
      <c r="AS68" s="91">
        <f t="shared" ca="1" si="90"/>
        <v>23.218228046969738</v>
      </c>
      <c r="AT68" s="91">
        <f t="shared" ca="1" si="91"/>
        <v>15.721817288216952</v>
      </c>
      <c r="AU68" s="91">
        <f t="shared" ca="1" si="92"/>
        <v>8.8834569128176799</v>
      </c>
      <c r="AV68" s="91">
        <f t="shared" ca="1" si="93"/>
        <v>12.092801280280007</v>
      </c>
      <c r="AW68" s="91">
        <f t="shared" ca="1" si="94"/>
        <v>24.605330959244164</v>
      </c>
      <c r="AX68" s="89">
        <f ca="1">'F3 Warszawa'!AK61</f>
        <v>1.9400000000000001E-3</v>
      </c>
      <c r="AY68" s="89">
        <f t="shared" ca="1" si="95"/>
        <v>1.9400000000000001E-5</v>
      </c>
      <c r="AZ68" s="90">
        <f t="shared" ca="1" si="96"/>
        <v>188.34951456310679</v>
      </c>
      <c r="BA68" s="90">
        <f t="shared" ca="1" si="97"/>
        <v>3.7539275673887853</v>
      </c>
      <c r="BB68" s="89">
        <f>ARM!G64</f>
        <v>1.0847937170057055E-2</v>
      </c>
      <c r="BC68" s="89">
        <f t="shared" si="98"/>
        <v>1.0847937170057055E-8</v>
      </c>
      <c r="BD68" s="92">
        <f t="shared" si="99"/>
        <v>3.0277797967981466E-7</v>
      </c>
      <c r="BE68" s="93">
        <f t="shared" si="100"/>
        <v>30.277797967981467</v>
      </c>
      <c r="BF68" s="1" t="s">
        <v>18</v>
      </c>
      <c r="BG68" s="89" t="e">
        <f t="shared" si="101"/>
        <v>#VALUE!</v>
      </c>
      <c r="BH68" s="94" t="e">
        <f t="shared" si="102"/>
        <v>#VALUE!</v>
      </c>
      <c r="BI68" s="93" t="e">
        <f t="shared" si="103"/>
        <v>#VALUE!</v>
      </c>
      <c r="BJ68" s="1" t="s">
        <v>18</v>
      </c>
      <c r="BK68" s="89" t="e">
        <f t="shared" si="104"/>
        <v>#VALUE!</v>
      </c>
      <c r="BL68" s="94" t="e">
        <f t="shared" si="105"/>
        <v>#VALUE!</v>
      </c>
      <c r="BM68" s="93" t="e">
        <f t="shared" si="106"/>
        <v>#VALUE!</v>
      </c>
      <c r="BN68" s="1"/>
      <c r="BO68" s="95">
        <f t="shared" si="107"/>
        <v>0</v>
      </c>
      <c r="BP68" s="95">
        <f t="shared" si="108"/>
        <v>0</v>
      </c>
      <c r="BQ68" s="96">
        <f t="shared" si="109"/>
        <v>0</v>
      </c>
      <c r="BR68" s="1"/>
      <c r="BS68" s="95">
        <f t="shared" si="110"/>
        <v>0</v>
      </c>
      <c r="BT68" s="95">
        <f t="shared" si="111"/>
        <v>0</v>
      </c>
      <c r="BU68" s="96">
        <f t="shared" si="112"/>
        <v>0</v>
      </c>
      <c r="BV68" s="1" t="s">
        <v>18</v>
      </c>
      <c r="BW68" s="89" t="e">
        <f t="shared" si="113"/>
        <v>#VALUE!</v>
      </c>
      <c r="BX68" s="94" t="e">
        <f t="shared" si="114"/>
        <v>#VALUE!</v>
      </c>
      <c r="BY68" s="93" t="e">
        <f t="shared" si="115"/>
        <v>#VALUE!</v>
      </c>
      <c r="BZ68" s="97">
        <f>VSM!D61</f>
        <v>202.16</v>
      </c>
      <c r="CA68" s="97">
        <f>VSM!E61</f>
        <v>19.818000000000001</v>
      </c>
      <c r="CB68" s="98">
        <f t="shared" si="116"/>
        <v>9.8031262366442426E-2</v>
      </c>
      <c r="CC68" s="97">
        <f>VSM!F61</f>
        <v>8.1300000000000008</v>
      </c>
      <c r="CD68" s="97">
        <f>ABS(VSM!G61)</f>
        <v>23.44</v>
      </c>
      <c r="CE68" s="99">
        <f t="shared" si="117"/>
        <v>2.8831488314883149</v>
      </c>
      <c r="CF68" s="97">
        <f>VSM!H61</f>
        <v>181.95</v>
      </c>
      <c r="CG68" s="97">
        <f>VSM!K61</f>
        <v>6.1</v>
      </c>
      <c r="CH68" s="97" t="str">
        <f>VSM!D163</f>
        <v>NaN</v>
      </c>
      <c r="CI68" s="97" t="str">
        <f>VSM!E163</f>
        <v>NaN</v>
      </c>
      <c r="CJ68" s="98" t="e">
        <f t="shared" si="118"/>
        <v>#VALUE!</v>
      </c>
      <c r="CK68" s="97" t="str">
        <f>VSM!F163</f>
        <v>NaN</v>
      </c>
      <c r="CL68" s="97" t="e">
        <f>ABS(VSM!G163)</f>
        <v>#VALUE!</v>
      </c>
      <c r="CM68" s="99" t="e">
        <f t="shared" si="119"/>
        <v>#VALUE!</v>
      </c>
      <c r="CN68" s="97" t="str">
        <f>VSM!H163</f>
        <v>NaN</v>
      </c>
      <c r="CO68" s="97" t="str">
        <f>VSM!K163</f>
        <v>NaN</v>
      </c>
      <c r="CP68" s="97" t="str">
        <f>VSM!D265</f>
        <v>NaN</v>
      </c>
      <c r="CQ68" s="97" t="str">
        <f>VSM!E265</f>
        <v>NaN</v>
      </c>
      <c r="CR68" s="98" t="e">
        <f t="shared" si="120"/>
        <v>#VALUE!</v>
      </c>
      <c r="CS68" s="97" t="str">
        <f>VSM!F265</f>
        <v>NaN</v>
      </c>
      <c r="CT68" s="97" t="e">
        <f>ABS(VSM!G265)</f>
        <v>#VALUE!</v>
      </c>
      <c r="CU68" s="99" t="e">
        <f t="shared" si="121"/>
        <v>#VALUE!</v>
      </c>
      <c r="CV68" s="97" t="str">
        <f>VSM!H265</f>
        <v>NaN</v>
      </c>
      <c r="CW68" s="97" t="str">
        <f>VSM!K265</f>
        <v>NaN</v>
      </c>
      <c r="CX68" s="97" t="str">
        <f>VSM!D571</f>
        <v>NaN</v>
      </c>
      <c r="CY68" s="97" t="str">
        <f>VSM!E571</f>
        <v>NaN</v>
      </c>
      <c r="CZ68" s="98" t="e">
        <f t="shared" si="122"/>
        <v>#VALUE!</v>
      </c>
      <c r="DA68" s="97" t="str">
        <f>VSM!F571</f>
        <v>NaN</v>
      </c>
      <c r="DB68" s="97" t="e">
        <f>ABS(VSM!G571)</f>
        <v>#VALUE!</v>
      </c>
      <c r="DC68" s="99" t="e">
        <f t="shared" si="123"/>
        <v>#VALUE!</v>
      </c>
      <c r="DD68" s="97" t="str">
        <f>VSM!H571</f>
        <v>NaN</v>
      </c>
      <c r="DE68" s="97" t="str">
        <f>VSM!K571</f>
        <v>NaN</v>
      </c>
      <c r="DF68" s="30"/>
      <c r="DG68" s="30"/>
      <c r="DH68" s="30"/>
      <c r="DI68" s="30"/>
      <c r="DJ68" s="30"/>
      <c r="DK68" s="30"/>
      <c r="DL68" s="30"/>
      <c r="DM68" s="30"/>
    </row>
    <row r="69" spans="1:117" ht="16.5" customHeight="1">
      <c r="A69" s="81">
        <v>61</v>
      </c>
      <c r="B69" s="82" t="str">
        <f>Lokalizacje!D63</f>
        <v>52° 15.662'N</v>
      </c>
      <c r="C69" s="82" t="str">
        <f>Lokalizacje!C63</f>
        <v>20° 56.417'E</v>
      </c>
      <c r="D69" s="83">
        <f>Lokalizacje!B63</f>
        <v>45180</v>
      </c>
      <c r="E69" s="84">
        <f>'Analiza sitowa'!B62</f>
        <v>1172.1199999999999</v>
      </c>
      <c r="F69" s="84">
        <f>'Analiza sitowa'!C62</f>
        <v>46.61</v>
      </c>
      <c r="G69" s="84">
        <f>'Analiza sitowa'!D62</f>
        <v>99.11</v>
      </c>
      <c r="H69" s="84">
        <f>'Analiza sitowa'!E62</f>
        <v>280.35000000000002</v>
      </c>
      <c r="I69" s="84">
        <f>'Analiza sitowa'!F62</f>
        <v>592.29999999999995</v>
      </c>
      <c r="J69" s="84">
        <f>'Analiza sitowa'!G62</f>
        <v>152.94999999999999</v>
      </c>
      <c r="K69" s="85">
        <f t="shared" si="62"/>
        <v>1171.32</v>
      </c>
      <c r="L69" s="85">
        <f t="shared" si="63"/>
        <v>0.79999999999995453</v>
      </c>
      <c r="M69" s="86">
        <f t="shared" si="64"/>
        <v>100</v>
      </c>
      <c r="N69" s="86">
        <f t="shared" si="65"/>
        <v>3.9765553015049657</v>
      </c>
      <c r="O69" s="86">
        <f t="shared" si="66"/>
        <v>8.4556188786131123</v>
      </c>
      <c r="P69" s="86">
        <f t="shared" si="67"/>
        <v>23.918199501757503</v>
      </c>
      <c r="Q69" s="86">
        <f t="shared" si="68"/>
        <v>50.532368699450572</v>
      </c>
      <c r="R69" s="86">
        <f t="shared" si="69"/>
        <v>13.049005221308398</v>
      </c>
      <c r="S69" s="87">
        <f>'Masa Warszawa'!D63</f>
        <v>10.92</v>
      </c>
      <c r="T69" s="87">
        <f>'Masa Warszawa'!G63</f>
        <v>10.690000000000001</v>
      </c>
      <c r="U69" s="87">
        <f>'Masa Warszawa'!J63</f>
        <v>10.199999999999999</v>
      </c>
      <c r="V69" s="87">
        <f>'Masa Warszawa'!M63</f>
        <v>10.86</v>
      </c>
      <c r="W69" s="87">
        <f>'Masa Warszawa'!P63</f>
        <v>10.16</v>
      </c>
      <c r="X69" s="87">
        <f>'Masa Warszawa'!S63</f>
        <v>8.6000000000000014</v>
      </c>
      <c r="Y69" s="88">
        <f t="shared" ca="1" si="70"/>
        <v>3.3235666666666671E-4</v>
      </c>
      <c r="Z69" s="88">
        <f t="shared" ca="1" si="71"/>
        <v>9.5996999999999999E-4</v>
      </c>
      <c r="AA69" s="88">
        <f t="shared" ca="1" si="72"/>
        <v>4.8762333333333334E-4</v>
      </c>
      <c r="AB69" s="88">
        <f t="shared" ca="1" si="73"/>
        <v>2.3766E-4</v>
      </c>
      <c r="AC69" s="88">
        <f t="shared" ca="1" si="74"/>
        <v>2.0153333333333332E-4</v>
      </c>
      <c r="AD69" s="88">
        <f t="shared" ca="1" si="75"/>
        <v>3.7074999999999999E-4</v>
      </c>
      <c r="AE69" s="101">
        <f t="shared" ca="1" si="76"/>
        <v>3.3235666666666673E-6</v>
      </c>
      <c r="AF69" s="89">
        <f t="shared" ca="1" si="77"/>
        <v>9.5997000000000006E-6</v>
      </c>
      <c r="AG69" s="89">
        <f t="shared" ca="1" si="78"/>
        <v>4.8762333333333334E-6</v>
      </c>
      <c r="AH69" s="89">
        <f t="shared" ca="1" si="79"/>
        <v>2.3765999999999998E-6</v>
      </c>
      <c r="AI69" s="101">
        <f t="shared" ca="1" si="80"/>
        <v>2.015333333333333E-6</v>
      </c>
      <c r="AJ69" s="89">
        <f t="shared" ca="1" si="81"/>
        <v>3.7074999999999997E-6</v>
      </c>
      <c r="AK69" s="102">
        <f t="shared" ca="1" si="82"/>
        <v>30.435592185592192</v>
      </c>
      <c r="AL69" s="90">
        <f t="shared" ca="1" si="83"/>
        <v>89.800748362956028</v>
      </c>
      <c r="AM69" s="90">
        <f t="shared" ca="1" si="84"/>
        <v>47.806209150326808</v>
      </c>
      <c r="AN69" s="90">
        <f t="shared" ca="1" si="85"/>
        <v>21.883977900552487</v>
      </c>
      <c r="AO69" s="90">
        <f t="shared" ca="1" si="86"/>
        <v>19.835958005249342</v>
      </c>
      <c r="AP69" s="90">
        <f t="shared" ca="1" si="87"/>
        <v>43.110465116279059</v>
      </c>
      <c r="AQ69" s="90">
        <f t="shared" ca="1" si="88"/>
        <v>252.87295072095588</v>
      </c>
      <c r="AR69" s="91">
        <f t="shared" ca="1" si="89"/>
        <v>12.035922426190108</v>
      </c>
      <c r="AS69" s="91">
        <f t="shared" ca="1" si="90"/>
        <v>35.512200141188977</v>
      </c>
      <c r="AT69" s="91">
        <f t="shared" ca="1" si="91"/>
        <v>18.905228500726729</v>
      </c>
      <c r="AU69" s="91">
        <f t="shared" ca="1" si="92"/>
        <v>8.6541394950151691</v>
      </c>
      <c r="AV69" s="91">
        <f t="shared" ca="1" si="93"/>
        <v>7.8442387565359759</v>
      </c>
      <c r="AW69" s="91">
        <f t="shared" ca="1" si="94"/>
        <v>17.048270680343052</v>
      </c>
      <c r="AX69" s="89">
        <f ca="1">'F3 Warszawa'!AK62</f>
        <v>3.2057E-4</v>
      </c>
      <c r="AY69" s="89">
        <f t="shared" ca="1" si="95"/>
        <v>3.2057000000000001E-6</v>
      </c>
      <c r="AZ69" s="90">
        <f t="shared" ca="1" si="96"/>
        <v>29.356227106227109</v>
      </c>
      <c r="BA69" s="90">
        <f t="shared" ca="1" si="97"/>
        <v>3.5463909254114654</v>
      </c>
      <c r="BB69" s="103">
        <f>ARM!G65</f>
        <v>2.21836877777616E-3</v>
      </c>
      <c r="BC69" s="103">
        <f t="shared" si="98"/>
        <v>2.2183687777761601E-9</v>
      </c>
      <c r="BD69" s="103">
        <f t="shared" si="99"/>
        <v>6.1917137441930154E-8</v>
      </c>
      <c r="BE69" s="104">
        <f t="shared" si="100"/>
        <v>6.1917137441930157</v>
      </c>
      <c r="BF69" s="1" t="s">
        <v>18</v>
      </c>
      <c r="BG69" s="89" t="e">
        <f t="shared" si="101"/>
        <v>#VALUE!</v>
      </c>
      <c r="BH69" s="94" t="e">
        <f t="shared" si="102"/>
        <v>#VALUE!</v>
      </c>
      <c r="BI69" s="93" t="e">
        <f t="shared" si="103"/>
        <v>#VALUE!</v>
      </c>
      <c r="BJ69" s="1" t="s">
        <v>18</v>
      </c>
      <c r="BK69" s="89" t="e">
        <f t="shared" si="104"/>
        <v>#VALUE!</v>
      </c>
      <c r="BL69" s="94" t="e">
        <f t="shared" si="105"/>
        <v>#VALUE!</v>
      </c>
      <c r="BM69" s="93" t="e">
        <f t="shared" si="106"/>
        <v>#VALUE!</v>
      </c>
      <c r="BN69" s="1"/>
      <c r="BO69" s="95">
        <f t="shared" si="107"/>
        <v>0</v>
      </c>
      <c r="BP69" s="95">
        <f t="shared" si="108"/>
        <v>0</v>
      </c>
      <c r="BQ69" s="96">
        <f t="shared" si="109"/>
        <v>0</v>
      </c>
      <c r="BR69" s="1"/>
      <c r="BS69" s="95">
        <f t="shared" si="110"/>
        <v>0</v>
      </c>
      <c r="BT69" s="95">
        <f t="shared" si="111"/>
        <v>0</v>
      </c>
      <c r="BU69" s="96">
        <f t="shared" si="112"/>
        <v>0</v>
      </c>
      <c r="BV69" s="1" t="s">
        <v>18</v>
      </c>
      <c r="BW69" s="89" t="e">
        <f t="shared" si="113"/>
        <v>#VALUE!</v>
      </c>
      <c r="BX69" s="94" t="e">
        <f t="shared" si="114"/>
        <v>#VALUE!</v>
      </c>
      <c r="BY69" s="93" t="e">
        <f t="shared" si="115"/>
        <v>#VALUE!</v>
      </c>
      <c r="BZ69" s="97">
        <f>VSM!D62</f>
        <v>22.294</v>
      </c>
      <c r="CA69" s="97">
        <f>VSM!E62</f>
        <v>2.6360000000000001</v>
      </c>
      <c r="CB69" s="98">
        <f t="shared" si="116"/>
        <v>0.11823809096617924</v>
      </c>
      <c r="CC69" s="97">
        <f>VSM!F62</f>
        <v>10.48</v>
      </c>
      <c r="CD69" s="97">
        <f>ABS(VSM!G62)</f>
        <v>30.27</v>
      </c>
      <c r="CE69" s="99">
        <f t="shared" si="117"/>
        <v>2.8883587786259541</v>
      </c>
      <c r="CF69" s="97">
        <f>VSM!H62</f>
        <v>20.059999999999999</v>
      </c>
      <c r="CG69" s="97">
        <f>VSM!K62</f>
        <v>7.5</v>
      </c>
      <c r="CH69" s="97" t="str">
        <f>VSM!D164</f>
        <v>NaN</v>
      </c>
      <c r="CI69" s="97" t="str">
        <f>VSM!E164</f>
        <v>NaN</v>
      </c>
      <c r="CJ69" s="98" t="e">
        <f t="shared" si="118"/>
        <v>#VALUE!</v>
      </c>
      <c r="CK69" s="97" t="str">
        <f>VSM!F164</f>
        <v>NaN</v>
      </c>
      <c r="CL69" s="97" t="e">
        <f>ABS(VSM!G164)</f>
        <v>#VALUE!</v>
      </c>
      <c r="CM69" s="99" t="e">
        <f t="shared" si="119"/>
        <v>#VALUE!</v>
      </c>
      <c r="CN69" s="97" t="str">
        <f>VSM!H164</f>
        <v>NaN</v>
      </c>
      <c r="CO69" s="97" t="str">
        <f>VSM!K164</f>
        <v>NaN</v>
      </c>
      <c r="CP69" s="97" t="str">
        <f>VSM!D266</f>
        <v>NaN</v>
      </c>
      <c r="CQ69" s="97" t="str">
        <f>VSM!E266</f>
        <v>NaN</v>
      </c>
      <c r="CR69" s="98" t="e">
        <f t="shared" si="120"/>
        <v>#VALUE!</v>
      </c>
      <c r="CS69" s="97" t="str">
        <f>VSM!F266</f>
        <v>NaN</v>
      </c>
      <c r="CT69" s="97" t="e">
        <f>ABS(VSM!G266)</f>
        <v>#VALUE!</v>
      </c>
      <c r="CU69" s="99" t="e">
        <f t="shared" si="121"/>
        <v>#VALUE!</v>
      </c>
      <c r="CV69" s="97" t="str">
        <f>VSM!H266</f>
        <v>NaN</v>
      </c>
      <c r="CW69" s="97" t="str">
        <f>VSM!K266</f>
        <v>NaN</v>
      </c>
      <c r="CX69" s="97" t="str">
        <f>VSM!D572</f>
        <v>NaN</v>
      </c>
      <c r="CY69" s="97" t="str">
        <f>VSM!E572</f>
        <v>NaN</v>
      </c>
      <c r="CZ69" s="98" t="e">
        <f t="shared" si="122"/>
        <v>#VALUE!</v>
      </c>
      <c r="DA69" s="97" t="str">
        <f>VSM!F572</f>
        <v>NaN</v>
      </c>
      <c r="DB69" s="97" t="e">
        <f>ABS(VSM!G572)</f>
        <v>#VALUE!</v>
      </c>
      <c r="DC69" s="99" t="e">
        <f t="shared" si="123"/>
        <v>#VALUE!</v>
      </c>
      <c r="DD69" s="97" t="str">
        <f>VSM!H572</f>
        <v>NaN</v>
      </c>
      <c r="DE69" s="97" t="str">
        <f>VSM!K572</f>
        <v>NaN</v>
      </c>
      <c r="DF69" s="30"/>
      <c r="DG69" s="30"/>
      <c r="DH69" s="30"/>
      <c r="DI69" s="30"/>
      <c r="DJ69" s="30"/>
      <c r="DK69" s="30"/>
      <c r="DL69" s="30"/>
      <c r="DM69" s="30"/>
    </row>
    <row r="70" spans="1:117" ht="16.5" customHeight="1">
      <c r="A70" s="81">
        <v>62</v>
      </c>
      <c r="B70" s="82" t="str">
        <f>Lokalizacje!D64</f>
        <v>52° 15.617'N</v>
      </c>
      <c r="C70" s="82" t="str">
        <f>Lokalizacje!C64</f>
        <v>20° 57.484'E</v>
      </c>
      <c r="D70" s="83">
        <f>Lokalizacje!B64</f>
        <v>45180</v>
      </c>
      <c r="E70" s="84">
        <f>'Analiza sitowa'!B63</f>
        <v>571.82000000000005</v>
      </c>
      <c r="F70" s="84">
        <f>'Analiza sitowa'!C63</f>
        <v>30.32</v>
      </c>
      <c r="G70" s="84">
        <f>'Analiza sitowa'!D63</f>
        <v>41.25</v>
      </c>
      <c r="H70" s="84">
        <f>'Analiza sitowa'!E63</f>
        <v>110.46</v>
      </c>
      <c r="I70" s="84">
        <f>'Analiza sitowa'!F63</f>
        <v>242.95</v>
      </c>
      <c r="J70" s="84">
        <f>'Analiza sitowa'!G63</f>
        <v>145.85</v>
      </c>
      <c r="K70" s="85">
        <f t="shared" si="62"/>
        <v>570.82999999999993</v>
      </c>
      <c r="L70" s="85">
        <f t="shared" si="63"/>
        <v>0.99000000000012278</v>
      </c>
      <c r="M70" s="86">
        <f t="shared" si="64"/>
        <v>100</v>
      </c>
      <c r="N70" s="86">
        <f t="shared" si="65"/>
        <v>5.302367878003567</v>
      </c>
      <c r="O70" s="86">
        <f t="shared" si="66"/>
        <v>7.2138085411493122</v>
      </c>
      <c r="P70" s="86">
        <f t="shared" si="67"/>
        <v>19.31726767164492</v>
      </c>
      <c r="Q70" s="86">
        <f t="shared" si="68"/>
        <v>42.48714630478122</v>
      </c>
      <c r="R70" s="86">
        <f t="shared" si="69"/>
        <v>25.506278199433385</v>
      </c>
      <c r="S70" s="87">
        <f>'Masa Warszawa'!D64</f>
        <v>8.84</v>
      </c>
      <c r="T70" s="87">
        <f>'Masa Warszawa'!G64</f>
        <v>7.31</v>
      </c>
      <c r="U70" s="87">
        <f>'Masa Warszawa'!J64</f>
        <v>7.669999999999999</v>
      </c>
      <c r="V70" s="87">
        <f>'Masa Warszawa'!M64</f>
        <v>8.77</v>
      </c>
      <c r="W70" s="87">
        <f>'Masa Warszawa'!P64</f>
        <v>8.66</v>
      </c>
      <c r="X70" s="87">
        <f>'Masa Warszawa'!S64</f>
        <v>7.64</v>
      </c>
      <c r="Y70" s="88">
        <f t="shared" ca="1" si="70"/>
        <v>2.9580333333333333E-3</v>
      </c>
      <c r="Z70" s="88">
        <f t="shared" ca="1" si="71"/>
        <v>3.5367666666666665E-3</v>
      </c>
      <c r="AA70" s="88">
        <f t="shared" ca="1" si="72"/>
        <v>2.5708333333333334E-3</v>
      </c>
      <c r="AB70" s="88">
        <f t="shared" ca="1" si="73"/>
        <v>2.1452999999999997E-3</v>
      </c>
      <c r="AC70" s="88">
        <f t="shared" ca="1" si="74"/>
        <v>2.1426999999999996E-3</v>
      </c>
      <c r="AD70" s="88">
        <f t="shared" ca="1" si="75"/>
        <v>3.1737999999999996E-3</v>
      </c>
      <c r="AE70" s="89">
        <f t="shared" ca="1" si="76"/>
        <v>2.9580333333333332E-5</v>
      </c>
      <c r="AF70" s="89">
        <f t="shared" ca="1" si="77"/>
        <v>3.5367666666666663E-5</v>
      </c>
      <c r="AG70" s="89">
        <f t="shared" ca="1" si="78"/>
        <v>2.5708333333333333E-5</v>
      </c>
      <c r="AH70" s="89">
        <f t="shared" ca="1" si="79"/>
        <v>2.1452999999999996E-5</v>
      </c>
      <c r="AI70" s="89">
        <f t="shared" ca="1" si="80"/>
        <v>2.1426999999999997E-5</v>
      </c>
      <c r="AJ70" s="89">
        <f t="shared" ca="1" si="81"/>
        <v>3.1737999999999993E-5</v>
      </c>
      <c r="AK70" s="90">
        <f t="shared" ca="1" si="82"/>
        <v>334.6191553544495</v>
      </c>
      <c r="AL70" s="90">
        <f t="shared" ca="1" si="83"/>
        <v>483.82580939352482</v>
      </c>
      <c r="AM70" s="90">
        <f t="shared" ca="1" si="84"/>
        <v>335.18035636679707</v>
      </c>
      <c r="AN70" s="90">
        <f t="shared" ca="1" si="85"/>
        <v>244.61801596351194</v>
      </c>
      <c r="AO70" s="90">
        <f t="shared" ca="1" si="86"/>
        <v>247.42494226327941</v>
      </c>
      <c r="AP70" s="90">
        <f t="shared" ca="1" si="87"/>
        <v>415.41884816753918</v>
      </c>
      <c r="AQ70" s="90">
        <f t="shared" ca="1" si="88"/>
        <v>2061.0871275091022</v>
      </c>
      <c r="AR70" s="91">
        <f t="shared" ca="1" si="89"/>
        <v>16.235080549886739</v>
      </c>
      <c r="AS70" s="91">
        <f t="shared" ca="1" si="90"/>
        <v>23.474301640913438</v>
      </c>
      <c r="AT70" s="91">
        <f t="shared" ca="1" si="91"/>
        <v>16.262308948184764</v>
      </c>
      <c r="AU70" s="91">
        <f t="shared" ca="1" si="92"/>
        <v>11.868397638247423</v>
      </c>
      <c r="AV70" s="91">
        <f t="shared" ca="1" si="93"/>
        <v>12.004584326442393</v>
      </c>
      <c r="AW70" s="91">
        <f t="shared" ca="1" si="94"/>
        <v>20.155326896325231</v>
      </c>
      <c r="AX70" s="89">
        <f ca="1">'F3 Warszawa'!AK63</f>
        <v>2.8400000000000001E-3</v>
      </c>
      <c r="AY70" s="89">
        <f t="shared" ca="1" si="95"/>
        <v>2.8399999999999999E-5</v>
      </c>
      <c r="AZ70" s="90">
        <f t="shared" ca="1" si="96"/>
        <v>321.26696832579188</v>
      </c>
      <c r="BA70" s="90">
        <f t="shared" ca="1" si="97"/>
        <v>3.9902638013995801</v>
      </c>
      <c r="BB70" s="89">
        <f>ARM!G66</f>
        <v>1.9068581974192273E-2</v>
      </c>
      <c r="BC70" s="89">
        <f t="shared" si="98"/>
        <v>1.9068581974192272E-8</v>
      </c>
      <c r="BD70" s="92">
        <f t="shared" si="99"/>
        <v>5.3222531021301097E-7</v>
      </c>
      <c r="BE70" s="93">
        <f t="shared" si="100"/>
        <v>53.222531021301094</v>
      </c>
      <c r="BF70" s="89">
        <f>ARM!G128</f>
        <v>1.6737953443259023E-2</v>
      </c>
      <c r="BG70" s="89">
        <f t="shared" si="101"/>
        <v>1.6737953443259024E-8</v>
      </c>
      <c r="BH70" s="94">
        <f t="shared" si="102"/>
        <v>4.6717487832740744E-7</v>
      </c>
      <c r="BI70" s="93">
        <f t="shared" si="103"/>
        <v>46.717487832740744</v>
      </c>
      <c r="BJ70" s="95">
        <f>ARM!G209</f>
        <v>1.591756791140881E-2</v>
      </c>
      <c r="BK70" s="89">
        <f t="shared" si="104"/>
        <v>1.5917567911408809E-8</v>
      </c>
      <c r="BL70" s="94">
        <f t="shared" si="105"/>
        <v>4.442770065939881E-7</v>
      </c>
      <c r="BM70" s="93">
        <f t="shared" si="106"/>
        <v>44.427700659398809</v>
      </c>
      <c r="BN70" s="95">
        <f>ARM!G208</f>
        <v>3.4544850497782185E-2</v>
      </c>
      <c r="BO70" s="95">
        <f t="shared" si="107"/>
        <v>3.4544850497782186E-8</v>
      </c>
      <c r="BP70" s="95">
        <f t="shared" si="108"/>
        <v>9.6418516056032053E-7</v>
      </c>
      <c r="BQ70" s="96">
        <f t="shared" si="109"/>
        <v>96.418516056032047</v>
      </c>
      <c r="BR70" s="1"/>
      <c r="BS70" s="95">
        <f t="shared" si="110"/>
        <v>0</v>
      </c>
      <c r="BT70" s="95">
        <f t="shared" si="111"/>
        <v>0</v>
      </c>
      <c r="BU70" s="96">
        <f t="shared" si="112"/>
        <v>0</v>
      </c>
      <c r="BV70" s="95">
        <f>ARM!G207</f>
        <v>1.9747824724754087E-2</v>
      </c>
      <c r="BW70" s="89">
        <f t="shared" si="113"/>
        <v>1.9747824724754086E-8</v>
      </c>
      <c r="BX70" s="94">
        <f t="shared" si="114"/>
        <v>5.5118373009535851E-7</v>
      </c>
      <c r="BY70" s="93">
        <f t="shared" si="115"/>
        <v>55.118373009535851</v>
      </c>
      <c r="BZ70" s="97">
        <f>VSM!D63</f>
        <v>309.70400000000001</v>
      </c>
      <c r="CA70" s="97">
        <f>VSM!E63</f>
        <v>27.498000000000001</v>
      </c>
      <c r="CB70" s="98">
        <f t="shared" si="116"/>
        <v>8.8788004029654116E-2</v>
      </c>
      <c r="CC70" s="97">
        <f>VSM!F63</f>
        <v>7.55</v>
      </c>
      <c r="CD70" s="97">
        <f>ABS(VSM!G63)</f>
        <v>23.78</v>
      </c>
      <c r="CE70" s="99">
        <f t="shared" si="117"/>
        <v>3.1496688741721854</v>
      </c>
      <c r="CF70" s="97">
        <f>VSM!H63</f>
        <v>278.74</v>
      </c>
      <c r="CG70" s="97">
        <f>VSM!K63</f>
        <v>0.8</v>
      </c>
      <c r="CH70" s="97">
        <f>VSM!D165</f>
        <v>177.46799999999999</v>
      </c>
      <c r="CI70" s="97">
        <f>VSM!E165</f>
        <v>15.372999999999999</v>
      </c>
      <c r="CJ70" s="98">
        <f t="shared" si="118"/>
        <v>8.6624067437509861E-2</v>
      </c>
      <c r="CK70" s="97">
        <f>VSM!F165</f>
        <v>6.86</v>
      </c>
      <c r="CL70" s="97">
        <f>ABS(VSM!G165)</f>
        <v>21.33</v>
      </c>
      <c r="CM70" s="99">
        <f t="shared" si="119"/>
        <v>3.1093294460641396</v>
      </c>
      <c r="CN70" s="97">
        <f>VSM!H165</f>
        <v>159.72</v>
      </c>
      <c r="CO70" s="97">
        <f>VSM!K165</f>
        <v>8.4</v>
      </c>
      <c r="CP70" s="97">
        <f>VSM!D267</f>
        <v>230.48500000000001</v>
      </c>
      <c r="CQ70" s="97">
        <f>VSM!E267</f>
        <v>26.527999999999999</v>
      </c>
      <c r="CR70" s="98">
        <f t="shared" si="120"/>
        <v>0.11509642709937738</v>
      </c>
      <c r="CS70" s="97">
        <f>VSM!F267</f>
        <v>9.08</v>
      </c>
      <c r="CT70" s="97">
        <f>ABS(VSM!G267)</f>
        <v>25.6</v>
      </c>
      <c r="CU70" s="99">
        <f t="shared" si="121"/>
        <v>2.8193832599118944</v>
      </c>
      <c r="CV70" s="97">
        <f>VSM!H267</f>
        <v>207.44</v>
      </c>
      <c r="CW70" s="97">
        <f>VSM!K267</f>
        <v>5.8</v>
      </c>
      <c r="CX70" s="97">
        <f>VSM!D573</f>
        <v>324.928</v>
      </c>
      <c r="CY70" s="97">
        <f>VSM!E573</f>
        <v>27.335999999999999</v>
      </c>
      <c r="CZ70" s="98">
        <f t="shared" si="122"/>
        <v>8.4129407130194997E-2</v>
      </c>
      <c r="DA70" s="97">
        <f>VSM!F573</f>
        <v>7.69</v>
      </c>
      <c r="DB70" s="97">
        <f>ABS(VSM!G573)</f>
        <v>27.18</v>
      </c>
      <c r="DC70" s="99">
        <f t="shared" si="123"/>
        <v>3.5344603381014301</v>
      </c>
      <c r="DD70" s="97">
        <f>VSM!H573</f>
        <v>292.43</v>
      </c>
      <c r="DE70" s="97">
        <f>VSM!K573</f>
        <v>5.9</v>
      </c>
      <c r="DF70" s="30"/>
      <c r="DG70" s="30"/>
      <c r="DH70" s="30"/>
      <c r="DI70" s="30"/>
      <c r="DJ70" s="30"/>
      <c r="DK70" s="30"/>
      <c r="DL70" s="30"/>
      <c r="DM70" s="30"/>
    </row>
    <row r="71" spans="1:117" ht="16.5" customHeight="1">
      <c r="A71" s="81">
        <v>63</v>
      </c>
      <c r="B71" s="82" t="str">
        <f>Lokalizacje!D65</f>
        <v>52° 14.244'N</v>
      </c>
      <c r="C71" s="82" t="str">
        <f>Lokalizacje!C65</f>
        <v>20° 57.818'E</v>
      </c>
      <c r="D71" s="83">
        <f>Lokalizacje!B65</f>
        <v>45180</v>
      </c>
      <c r="E71" s="84">
        <f>'Analiza sitowa'!B64</f>
        <v>745.77</v>
      </c>
      <c r="F71" s="84">
        <f>'Analiza sitowa'!C64</f>
        <v>16.63</v>
      </c>
      <c r="G71" s="84">
        <f>'Analiza sitowa'!D64</f>
        <v>44.38</v>
      </c>
      <c r="H71" s="84">
        <f>'Analiza sitowa'!E64</f>
        <v>240.95</v>
      </c>
      <c r="I71" s="84">
        <f>'Analiza sitowa'!F64</f>
        <v>305.38</v>
      </c>
      <c r="J71" s="84">
        <f>'Analiza sitowa'!G64</f>
        <v>137.81</v>
      </c>
      <c r="K71" s="85">
        <f t="shared" si="62"/>
        <v>745.14999999999986</v>
      </c>
      <c r="L71" s="85">
        <f t="shared" si="63"/>
        <v>0.62000000000011823</v>
      </c>
      <c r="M71" s="86">
        <f t="shared" si="64"/>
        <v>100</v>
      </c>
      <c r="N71" s="86">
        <f t="shared" si="65"/>
        <v>2.2299100258792923</v>
      </c>
      <c r="O71" s="86">
        <f t="shared" si="66"/>
        <v>5.9508963889671085</v>
      </c>
      <c r="P71" s="86">
        <f t="shared" si="67"/>
        <v>32.308888799495818</v>
      </c>
      <c r="Q71" s="86">
        <f t="shared" si="68"/>
        <v>40.948281641793045</v>
      </c>
      <c r="R71" s="86">
        <f t="shared" si="69"/>
        <v>18.478887592689436</v>
      </c>
      <c r="S71" s="87">
        <f>'Masa Warszawa'!D65</f>
        <v>10.68</v>
      </c>
      <c r="T71" s="87">
        <f>'Masa Warszawa'!G65</f>
        <v>7.9599999999999991</v>
      </c>
      <c r="U71" s="87">
        <f>'Masa Warszawa'!J65</f>
        <v>9.2800000000000011</v>
      </c>
      <c r="V71" s="87">
        <f>'Masa Warszawa'!M65</f>
        <v>9.879999999999999</v>
      </c>
      <c r="W71" s="87">
        <f>'Masa Warszawa'!P65</f>
        <v>10.119999999999999</v>
      </c>
      <c r="X71" s="87">
        <f>'Masa Warszawa'!S65</f>
        <v>9.3800000000000008</v>
      </c>
      <c r="Y71" s="88">
        <f t="shared" ca="1" si="70"/>
        <v>2.8304000000000003E-3</v>
      </c>
      <c r="Z71" s="88">
        <f t="shared" ca="1" si="71"/>
        <v>1.5208000000000001E-3</v>
      </c>
      <c r="AA71" s="88">
        <f t="shared" ca="1" si="72"/>
        <v>1.4576333333333337E-3</v>
      </c>
      <c r="AB71" s="88">
        <f t="shared" ca="1" si="73"/>
        <v>1.5057666666666667E-3</v>
      </c>
      <c r="AC71" s="88">
        <f t="shared" ca="1" si="74"/>
        <v>2.5245999999999997E-3</v>
      </c>
      <c r="AD71" s="88">
        <f t="shared" ca="1" si="75"/>
        <v>4.1889999999999991E-3</v>
      </c>
      <c r="AE71" s="89">
        <f t="shared" ca="1" si="76"/>
        <v>2.8304000000000002E-5</v>
      </c>
      <c r="AF71" s="89">
        <f t="shared" ca="1" si="77"/>
        <v>1.5208000000000001E-5</v>
      </c>
      <c r="AG71" s="89">
        <f t="shared" ca="1" si="78"/>
        <v>1.4576333333333336E-5</v>
      </c>
      <c r="AH71" s="89">
        <f t="shared" ca="1" si="79"/>
        <v>1.5057666666666666E-5</v>
      </c>
      <c r="AI71" s="89">
        <f t="shared" ca="1" si="80"/>
        <v>2.5245999999999995E-5</v>
      </c>
      <c r="AJ71" s="89">
        <f t="shared" ca="1" si="81"/>
        <v>4.1889999999999994E-5</v>
      </c>
      <c r="AK71" s="90">
        <f t="shared" ca="1" si="82"/>
        <v>265.01872659176036</v>
      </c>
      <c r="AL71" s="90">
        <f t="shared" ca="1" si="83"/>
        <v>191.05527638190961</v>
      </c>
      <c r="AM71" s="90">
        <f t="shared" ca="1" si="84"/>
        <v>157.07255747126439</v>
      </c>
      <c r="AN71" s="90">
        <f t="shared" ca="1" si="85"/>
        <v>152.40553306342781</v>
      </c>
      <c r="AO71" s="90">
        <f t="shared" ca="1" si="86"/>
        <v>249.46640316205529</v>
      </c>
      <c r="AP71" s="90">
        <f t="shared" ca="1" si="87"/>
        <v>446.58848614072485</v>
      </c>
      <c r="AQ71" s="90">
        <f t="shared" ca="1" si="88"/>
        <v>1461.6069828111422</v>
      </c>
      <c r="AR71" s="91">
        <f t="shared" ca="1" si="89"/>
        <v>18.132010157890992</v>
      </c>
      <c r="AS71" s="91">
        <f t="shared" ca="1" si="90"/>
        <v>13.071590285813265</v>
      </c>
      <c r="AT71" s="91">
        <f t="shared" ca="1" si="91"/>
        <v>10.746565890726872</v>
      </c>
      <c r="AU71" s="91">
        <f t="shared" ca="1" si="92"/>
        <v>10.427258138183136</v>
      </c>
      <c r="AV71" s="91">
        <f t="shared" ca="1" si="93"/>
        <v>17.067953704097036</v>
      </c>
      <c r="AW71" s="91">
        <f t="shared" ca="1" si="94"/>
        <v>30.554621823288709</v>
      </c>
      <c r="AX71" s="89">
        <f ca="1">'F3 Warszawa'!AK64</f>
        <v>2.7399999999999998E-3</v>
      </c>
      <c r="AY71" s="89">
        <f t="shared" ca="1" si="95"/>
        <v>2.7399999999999999E-5</v>
      </c>
      <c r="AZ71" s="90">
        <f t="shared" ca="1" si="96"/>
        <v>256.55430711610489</v>
      </c>
      <c r="BA71" s="90">
        <f t="shared" ca="1" si="97"/>
        <v>3.193894855850774</v>
      </c>
      <c r="BB71" s="89">
        <f>ARM!G67</f>
        <v>1.2634157918480144E-2</v>
      </c>
      <c r="BC71" s="89">
        <f t="shared" si="98"/>
        <v>1.2634157918480145E-8</v>
      </c>
      <c r="BD71" s="92">
        <f t="shared" si="99"/>
        <v>3.5263338545802354E-7</v>
      </c>
      <c r="BE71" s="93">
        <f t="shared" si="100"/>
        <v>35.263338545802355</v>
      </c>
      <c r="BF71" s="1" t="s">
        <v>18</v>
      </c>
      <c r="BG71" s="89" t="e">
        <f t="shared" si="101"/>
        <v>#VALUE!</v>
      </c>
      <c r="BH71" s="94" t="e">
        <f t="shared" si="102"/>
        <v>#VALUE!</v>
      </c>
      <c r="BI71" s="93" t="e">
        <f t="shared" si="103"/>
        <v>#VALUE!</v>
      </c>
      <c r="BJ71" s="1" t="s">
        <v>18</v>
      </c>
      <c r="BK71" s="89" t="e">
        <f t="shared" si="104"/>
        <v>#VALUE!</v>
      </c>
      <c r="BL71" s="94" t="e">
        <f t="shared" si="105"/>
        <v>#VALUE!</v>
      </c>
      <c r="BM71" s="93" t="e">
        <f t="shared" si="106"/>
        <v>#VALUE!</v>
      </c>
      <c r="BN71" s="1"/>
      <c r="BO71" s="95">
        <f t="shared" si="107"/>
        <v>0</v>
      </c>
      <c r="BP71" s="95">
        <f t="shared" si="108"/>
        <v>0</v>
      </c>
      <c r="BQ71" s="96">
        <f t="shared" si="109"/>
        <v>0</v>
      </c>
      <c r="BR71" s="1"/>
      <c r="BS71" s="95">
        <f t="shared" si="110"/>
        <v>0</v>
      </c>
      <c r="BT71" s="95">
        <f t="shared" si="111"/>
        <v>0</v>
      </c>
      <c r="BU71" s="96">
        <f t="shared" si="112"/>
        <v>0</v>
      </c>
      <c r="BV71" s="89">
        <f>ARM!G145</f>
        <v>2.1197259472658863E-2</v>
      </c>
      <c r="BW71" s="89">
        <f t="shared" si="113"/>
        <v>2.1197259472658865E-8</v>
      </c>
      <c r="BX71" s="94">
        <f t="shared" si="114"/>
        <v>5.9163906439243409E-7</v>
      </c>
      <c r="BY71" s="93">
        <f t="shared" si="115"/>
        <v>59.163906439243405</v>
      </c>
      <c r="BZ71" s="97">
        <f>VSM!D64</f>
        <v>182.37899999999999</v>
      </c>
      <c r="CA71" s="97">
        <f>VSM!E64</f>
        <v>15.545</v>
      </c>
      <c r="CB71" s="98">
        <f t="shared" si="116"/>
        <v>8.5234593895130467E-2</v>
      </c>
      <c r="CC71" s="97">
        <f>VSM!F64</f>
        <v>7.5</v>
      </c>
      <c r="CD71" s="97">
        <f>ABS(VSM!G64)</f>
        <v>23.79</v>
      </c>
      <c r="CE71" s="99">
        <f t="shared" si="117"/>
        <v>3.1719999999999997</v>
      </c>
      <c r="CF71" s="97">
        <f>VSM!H64</f>
        <v>164.14</v>
      </c>
      <c r="CG71" s="97">
        <f>VSM!K64</f>
        <v>6.1</v>
      </c>
      <c r="CH71" s="97" t="str">
        <f>VSM!D166</f>
        <v>NaN</v>
      </c>
      <c r="CI71" s="97" t="str">
        <f>VSM!E166</f>
        <v>NaN</v>
      </c>
      <c r="CJ71" s="98" t="e">
        <f t="shared" si="118"/>
        <v>#VALUE!</v>
      </c>
      <c r="CK71" s="97" t="str">
        <f>VSM!F166</f>
        <v>NaN</v>
      </c>
      <c r="CL71" s="97" t="e">
        <f>ABS(VSM!G166)</f>
        <v>#VALUE!</v>
      </c>
      <c r="CM71" s="99" t="e">
        <f t="shared" si="119"/>
        <v>#VALUE!</v>
      </c>
      <c r="CN71" s="97" t="str">
        <f>VSM!H166</f>
        <v>NaN</v>
      </c>
      <c r="CO71" s="97" t="str">
        <f>VSM!K166</f>
        <v>NaN</v>
      </c>
      <c r="CP71" s="97" t="str">
        <f>VSM!D268</f>
        <v>NaN</v>
      </c>
      <c r="CQ71" s="97" t="str">
        <f>VSM!E268</f>
        <v>NaN</v>
      </c>
      <c r="CR71" s="98" t="e">
        <f t="shared" si="120"/>
        <v>#VALUE!</v>
      </c>
      <c r="CS71" s="97" t="str">
        <f>VSM!F268</f>
        <v>NaN</v>
      </c>
      <c r="CT71" s="97" t="e">
        <f>ABS(VSM!G268)</f>
        <v>#VALUE!</v>
      </c>
      <c r="CU71" s="99" t="e">
        <f t="shared" si="121"/>
        <v>#VALUE!</v>
      </c>
      <c r="CV71" s="97" t="str">
        <f>VSM!H268</f>
        <v>NaN</v>
      </c>
      <c r="CW71" s="97" t="str">
        <f>VSM!K268</f>
        <v>NaN</v>
      </c>
      <c r="CX71" s="97">
        <f>VSM!D574</f>
        <v>385.84899999999999</v>
      </c>
      <c r="CY71" s="97">
        <f>VSM!E574</f>
        <v>31.170999999999999</v>
      </c>
      <c r="CZ71" s="98">
        <f t="shared" si="122"/>
        <v>8.0785488623788065E-2</v>
      </c>
      <c r="DA71" s="97">
        <f>VSM!F574</f>
        <v>7.81</v>
      </c>
      <c r="DB71" s="97">
        <f>ABS(VSM!G574)</f>
        <v>28.14</v>
      </c>
      <c r="DC71" s="99">
        <f t="shared" si="123"/>
        <v>3.6030729833546737</v>
      </c>
      <c r="DD71" s="97">
        <f>VSM!H574</f>
        <v>347.28</v>
      </c>
      <c r="DE71" s="97">
        <f>VSM!K574</f>
        <v>5.3</v>
      </c>
      <c r="DF71" s="30"/>
      <c r="DG71" s="30"/>
      <c r="DH71" s="30"/>
      <c r="DI71" s="30"/>
      <c r="DJ71" s="30"/>
      <c r="DK71" s="30"/>
      <c r="DL71" s="30"/>
      <c r="DM71" s="30"/>
    </row>
    <row r="72" spans="1:117" ht="16.5" customHeight="1">
      <c r="A72" s="81">
        <v>64</v>
      </c>
      <c r="B72" s="82" t="str">
        <f>Lokalizacje!D66</f>
        <v>52° 13.904'N</v>
      </c>
      <c r="C72" s="82" t="str">
        <f>Lokalizacje!C66</f>
        <v>20° 57.540'E</v>
      </c>
      <c r="D72" s="83">
        <f>Lokalizacje!B66</f>
        <v>45180</v>
      </c>
      <c r="E72" s="84">
        <f>'Analiza sitowa'!B65</f>
        <v>884.62</v>
      </c>
      <c r="F72" s="84">
        <f>'Analiza sitowa'!C65</f>
        <v>41.49</v>
      </c>
      <c r="G72" s="84">
        <f>'Analiza sitowa'!D65</f>
        <v>70.930000000000007</v>
      </c>
      <c r="H72" s="84">
        <f>'Analiza sitowa'!E65</f>
        <v>157.07</v>
      </c>
      <c r="I72" s="84">
        <f>'Analiza sitowa'!F65</f>
        <v>339.17</v>
      </c>
      <c r="J72" s="84">
        <f>'Analiza sitowa'!G65</f>
        <v>275.23</v>
      </c>
      <c r="K72" s="85">
        <f t="shared" si="62"/>
        <v>883.8900000000001</v>
      </c>
      <c r="L72" s="85">
        <f t="shared" si="63"/>
        <v>0.7299999999999045</v>
      </c>
      <c r="M72" s="86">
        <f t="shared" si="64"/>
        <v>100</v>
      </c>
      <c r="N72" s="86">
        <f t="shared" si="65"/>
        <v>4.6901494426985604</v>
      </c>
      <c r="O72" s="86">
        <f t="shared" si="66"/>
        <v>8.0181320793108917</v>
      </c>
      <c r="P72" s="86">
        <f t="shared" si="67"/>
        <v>17.755646492279169</v>
      </c>
      <c r="Q72" s="86">
        <f t="shared" si="68"/>
        <v>38.340756483009656</v>
      </c>
      <c r="R72" s="86">
        <f t="shared" si="69"/>
        <v>31.112794194117249</v>
      </c>
      <c r="S72" s="87">
        <f>'Masa Warszawa'!D66</f>
        <v>10.040000000000001</v>
      </c>
      <c r="T72" s="87">
        <f>'Masa Warszawa'!G66</f>
        <v>9.34</v>
      </c>
      <c r="U72" s="87">
        <f>'Masa Warszawa'!J66</f>
        <v>9.32</v>
      </c>
      <c r="V72" s="87">
        <f>'Masa Warszawa'!M66</f>
        <v>9.93</v>
      </c>
      <c r="W72" s="87">
        <f>'Masa Warszawa'!P66</f>
        <v>10.040000000000001</v>
      </c>
      <c r="X72" s="87">
        <f>'Masa Warszawa'!S66</f>
        <v>8.2200000000000006</v>
      </c>
      <c r="Y72" s="88">
        <f t="shared" ca="1" si="70"/>
        <v>1.7715666666666668E-3</v>
      </c>
      <c r="Z72" s="88">
        <f t="shared" ca="1" si="71"/>
        <v>2.1997000000000002E-3</v>
      </c>
      <c r="AA72" s="88">
        <f t="shared" ca="1" si="72"/>
        <v>9.6752999999999997E-4</v>
      </c>
      <c r="AB72" s="88">
        <f t="shared" ca="1" si="73"/>
        <v>6.4936333333333329E-4</v>
      </c>
      <c r="AC72" s="88">
        <f t="shared" ca="1" si="74"/>
        <v>9.9890000000000005E-4</v>
      </c>
      <c r="AD72" s="88">
        <f t="shared" ca="1" si="75"/>
        <v>2.3224666666666668E-3</v>
      </c>
      <c r="AE72" s="89">
        <f t="shared" ca="1" si="76"/>
        <v>1.7715666666666667E-5</v>
      </c>
      <c r="AF72" s="89">
        <f t="shared" ca="1" si="77"/>
        <v>2.1997000000000003E-5</v>
      </c>
      <c r="AG72" s="89">
        <f t="shared" ca="1" si="78"/>
        <v>9.6753000000000004E-6</v>
      </c>
      <c r="AH72" s="89">
        <f t="shared" ca="1" si="79"/>
        <v>6.4936333333333325E-6</v>
      </c>
      <c r="AI72" s="89">
        <f t="shared" ca="1" si="80"/>
        <v>9.9890000000000004E-6</v>
      </c>
      <c r="AJ72" s="89">
        <f t="shared" ca="1" si="81"/>
        <v>2.3224666666666668E-5</v>
      </c>
      <c r="AK72" s="90">
        <f t="shared" ca="1" si="82"/>
        <v>176.4508632138114</v>
      </c>
      <c r="AL72" s="90">
        <f t="shared" ca="1" si="83"/>
        <v>235.51391862955037</v>
      </c>
      <c r="AM72" s="90">
        <f t="shared" ca="1" si="84"/>
        <v>103.81223175965665</v>
      </c>
      <c r="AN72" s="90">
        <f t="shared" ca="1" si="85"/>
        <v>65.394091977173545</v>
      </c>
      <c r="AO72" s="90">
        <f t="shared" ca="1" si="86"/>
        <v>99.492031872509955</v>
      </c>
      <c r="AP72" s="90">
        <f t="shared" ca="1" si="87"/>
        <v>282.53852392538522</v>
      </c>
      <c r="AQ72" s="90">
        <f t="shared" ca="1" si="88"/>
        <v>963.20166137808712</v>
      </c>
      <c r="AR72" s="91">
        <f t="shared" ca="1" si="89"/>
        <v>18.319202539721207</v>
      </c>
      <c r="AS72" s="91">
        <f t="shared" ca="1" si="90"/>
        <v>24.451153696370518</v>
      </c>
      <c r="AT72" s="91">
        <f t="shared" ca="1" si="91"/>
        <v>10.777829391524177</v>
      </c>
      <c r="AU72" s="91">
        <f t="shared" ca="1" si="92"/>
        <v>6.7892420247294707</v>
      </c>
      <c r="AV72" s="91">
        <f t="shared" ca="1" si="93"/>
        <v>10.329304429371845</v>
      </c>
      <c r="AW72" s="91">
        <f t="shared" ca="1" si="94"/>
        <v>29.333267918282786</v>
      </c>
      <c r="AX72" s="89">
        <f ca="1">'F3 Warszawa'!AK65</f>
        <v>1.7099999999999999E-3</v>
      </c>
      <c r="AY72" s="89">
        <f t="shared" ca="1" si="95"/>
        <v>1.7099999999999999E-5</v>
      </c>
      <c r="AZ72" s="90">
        <f t="shared" ca="1" si="96"/>
        <v>170.31872509960155</v>
      </c>
      <c r="BA72" s="90">
        <f t="shared" ca="1" si="97"/>
        <v>3.4752667130788333</v>
      </c>
      <c r="BB72" s="89">
        <f>ARM!G69</f>
        <v>1.4780191306600575E-2</v>
      </c>
      <c r="BC72" s="89">
        <f t="shared" si="98"/>
        <v>1.4780191306600574E-8</v>
      </c>
      <c r="BD72" s="92">
        <f t="shared" si="99"/>
        <v>4.1253156180200711E-7</v>
      </c>
      <c r="BE72" s="93">
        <f t="shared" si="100"/>
        <v>41.253156180200712</v>
      </c>
      <c r="BF72" s="1" t="s">
        <v>18</v>
      </c>
      <c r="BG72" s="89" t="e">
        <f t="shared" si="101"/>
        <v>#VALUE!</v>
      </c>
      <c r="BH72" s="94" t="e">
        <f t="shared" si="102"/>
        <v>#VALUE!</v>
      </c>
      <c r="BI72" s="93" t="e">
        <f t="shared" si="103"/>
        <v>#VALUE!</v>
      </c>
      <c r="BJ72" s="1" t="s">
        <v>18</v>
      </c>
      <c r="BK72" s="89" t="e">
        <f t="shared" si="104"/>
        <v>#VALUE!</v>
      </c>
      <c r="BL72" s="94" t="e">
        <f t="shared" si="105"/>
        <v>#VALUE!</v>
      </c>
      <c r="BM72" s="93" t="e">
        <f t="shared" si="106"/>
        <v>#VALUE!</v>
      </c>
      <c r="BN72" s="1"/>
      <c r="BO72" s="95">
        <f t="shared" si="107"/>
        <v>0</v>
      </c>
      <c r="BP72" s="95">
        <f t="shared" si="108"/>
        <v>0</v>
      </c>
      <c r="BQ72" s="96">
        <f t="shared" si="109"/>
        <v>0</v>
      </c>
      <c r="BR72" s="1"/>
      <c r="BS72" s="95">
        <f t="shared" si="110"/>
        <v>0</v>
      </c>
      <c r="BT72" s="95">
        <f t="shared" si="111"/>
        <v>0</v>
      </c>
      <c r="BU72" s="96">
        <f t="shared" si="112"/>
        <v>0</v>
      </c>
      <c r="BV72" s="1" t="s">
        <v>18</v>
      </c>
      <c r="BW72" s="89" t="e">
        <f t="shared" si="113"/>
        <v>#VALUE!</v>
      </c>
      <c r="BX72" s="94" t="e">
        <f t="shared" si="114"/>
        <v>#VALUE!</v>
      </c>
      <c r="BY72" s="93" t="e">
        <f t="shared" si="115"/>
        <v>#VALUE!</v>
      </c>
      <c r="BZ72" s="97">
        <f>VSM!D65</f>
        <v>174.078</v>
      </c>
      <c r="CA72" s="97">
        <f>VSM!E65</f>
        <v>15.878</v>
      </c>
      <c r="CB72" s="98">
        <f t="shared" si="116"/>
        <v>9.1211985431817924E-2</v>
      </c>
      <c r="CC72" s="97">
        <f>VSM!F65</f>
        <v>8.68</v>
      </c>
      <c r="CD72" s="97">
        <f>ABS(VSM!G65)</f>
        <v>26.05</v>
      </c>
      <c r="CE72" s="99">
        <f t="shared" si="117"/>
        <v>3.0011520737327189</v>
      </c>
      <c r="CF72" s="97">
        <f>VSM!H65</f>
        <v>156.66999999999999</v>
      </c>
      <c r="CG72" s="97">
        <f>VSM!K65</f>
        <v>6</v>
      </c>
      <c r="CH72" s="97" t="str">
        <f>VSM!D167</f>
        <v>NaN</v>
      </c>
      <c r="CI72" s="97" t="str">
        <f>VSM!E167</f>
        <v>NaN</v>
      </c>
      <c r="CJ72" s="98" t="e">
        <f t="shared" si="118"/>
        <v>#VALUE!</v>
      </c>
      <c r="CK72" s="97" t="str">
        <f>VSM!F167</f>
        <v>NaN</v>
      </c>
      <c r="CL72" s="97" t="e">
        <f>ABS(VSM!G167)</f>
        <v>#VALUE!</v>
      </c>
      <c r="CM72" s="99" t="e">
        <f t="shared" si="119"/>
        <v>#VALUE!</v>
      </c>
      <c r="CN72" s="97" t="str">
        <f>VSM!H167</f>
        <v>NaN</v>
      </c>
      <c r="CO72" s="97" t="str">
        <f>VSM!K167</f>
        <v>NaN</v>
      </c>
      <c r="CP72" s="97" t="str">
        <f>VSM!D269</f>
        <v>NaN</v>
      </c>
      <c r="CQ72" s="97" t="str">
        <f>VSM!E269</f>
        <v>NaN</v>
      </c>
      <c r="CR72" s="98" t="e">
        <f t="shared" si="120"/>
        <v>#VALUE!</v>
      </c>
      <c r="CS72" s="97" t="str">
        <f>VSM!F269</f>
        <v>NaN</v>
      </c>
      <c r="CT72" s="97" t="e">
        <f>ABS(VSM!G269)</f>
        <v>#VALUE!</v>
      </c>
      <c r="CU72" s="99" t="e">
        <f t="shared" si="121"/>
        <v>#VALUE!</v>
      </c>
      <c r="CV72" s="97" t="str">
        <f>VSM!H269</f>
        <v>NaN</v>
      </c>
      <c r="CW72" s="97" t="str">
        <f>VSM!K269</f>
        <v>NaN</v>
      </c>
      <c r="CX72" s="97" t="str">
        <f>VSM!D575</f>
        <v>NaN</v>
      </c>
      <c r="CY72" s="97" t="str">
        <f>VSM!E575</f>
        <v>NaN</v>
      </c>
      <c r="CZ72" s="98" t="e">
        <f t="shared" si="122"/>
        <v>#VALUE!</v>
      </c>
      <c r="DA72" s="97" t="str">
        <f>VSM!F575</f>
        <v>NaN</v>
      </c>
      <c r="DB72" s="97" t="e">
        <f>ABS(VSM!G575)</f>
        <v>#VALUE!</v>
      </c>
      <c r="DC72" s="99" t="e">
        <f t="shared" si="123"/>
        <v>#VALUE!</v>
      </c>
      <c r="DD72" s="97" t="str">
        <f>VSM!H575</f>
        <v>NaN</v>
      </c>
      <c r="DE72" s="97" t="str">
        <f>VSM!K575</f>
        <v>NaN</v>
      </c>
      <c r="DF72" s="30"/>
      <c r="DG72" s="30"/>
      <c r="DH72" s="30"/>
      <c r="DI72" s="30"/>
      <c r="DJ72" s="30"/>
      <c r="DK72" s="30"/>
      <c r="DL72" s="30"/>
      <c r="DM72" s="30"/>
    </row>
    <row r="73" spans="1:117" ht="16.5" customHeight="1">
      <c r="A73" s="81">
        <v>65</v>
      </c>
      <c r="B73" s="82" t="str">
        <f>Lokalizacje!D67</f>
        <v>52° 13.766'N</v>
      </c>
      <c r="C73" s="82" t="str">
        <f>Lokalizacje!C67</f>
        <v>20° 58.684'E</v>
      </c>
      <c r="D73" s="83">
        <f>Lokalizacje!B67</f>
        <v>45180</v>
      </c>
      <c r="E73" s="84">
        <f>'Analiza sitowa'!B66</f>
        <v>1011.7</v>
      </c>
      <c r="F73" s="84">
        <f>'Analiza sitowa'!C66</f>
        <v>78.92</v>
      </c>
      <c r="G73" s="84">
        <f>'Analiza sitowa'!D66</f>
        <v>202.95</v>
      </c>
      <c r="H73" s="84">
        <f>'Analiza sitowa'!E66</f>
        <v>236.39</v>
      </c>
      <c r="I73" s="84">
        <f>'Analiza sitowa'!F66</f>
        <v>301.27999999999997</v>
      </c>
      <c r="J73" s="84">
        <f>'Analiza sitowa'!G66</f>
        <v>191.76</v>
      </c>
      <c r="K73" s="85">
        <f t="shared" ref="K73:K104" si="124">SUM(F73:J73)</f>
        <v>1011.3</v>
      </c>
      <c r="L73" s="85">
        <f t="shared" ref="L73:L104" si="125">E73-K73</f>
        <v>0.40000000000009095</v>
      </c>
      <c r="M73" s="86">
        <f t="shared" ref="M73:M108" si="126">E73/$E73*100</f>
        <v>100</v>
      </c>
      <c r="N73" s="86">
        <f t="shared" ref="N73:N108" si="127">F73/$E73*100</f>
        <v>7.8007314421271126</v>
      </c>
      <c r="O73" s="86">
        <f t="shared" ref="O73:O108" si="128">G73/$E73*100</f>
        <v>20.060294553721455</v>
      </c>
      <c r="P73" s="86">
        <f t="shared" ref="P73:P108" si="129">H73/$E73*100</f>
        <v>23.365622220025699</v>
      </c>
      <c r="Q73" s="86">
        <f t="shared" ref="Q73:Q108" si="130">I73/$E73*100</f>
        <v>29.779578926559253</v>
      </c>
      <c r="R73" s="86">
        <f t="shared" ref="R73:R108" si="131">J73/$E73*100</f>
        <v>18.954235445290106</v>
      </c>
      <c r="S73" s="87">
        <f>'Masa Warszawa'!D67</f>
        <v>10.71</v>
      </c>
      <c r="T73" s="87">
        <f>'Masa Warszawa'!G67</f>
        <v>10.629999999999999</v>
      </c>
      <c r="U73" s="87">
        <f>'Masa Warszawa'!J67</f>
        <v>10.91</v>
      </c>
      <c r="V73" s="87">
        <f>'Masa Warszawa'!M67</f>
        <v>10.809999999999999</v>
      </c>
      <c r="W73" s="87">
        <f>'Masa Warszawa'!P67</f>
        <v>10.7</v>
      </c>
      <c r="X73" s="87">
        <f>'Masa Warszawa'!S67</f>
        <v>8.66</v>
      </c>
      <c r="Y73" s="88">
        <f t="shared" ref="Y73:Y104" ca="1" si="132">INDIRECT("'F1 Warszawa'!AK"&amp;2+ROW(B65)*6-6)</f>
        <v>2.3643666666666664E-3</v>
      </c>
      <c r="Z73" s="88">
        <f t="shared" ref="Z73:Z104" ca="1" si="133">INDIRECT("'F1 Warszawa'!AK"&amp;3+ROW(C65)*6-6)</f>
        <v>2.8352333333333331E-3</v>
      </c>
      <c r="AA73" s="88">
        <f t="shared" ref="AA73:AA104" ca="1" si="134">INDIRECT("'F1 Warszawa'!AK"&amp;4+ROW(D65)*6-6)</f>
        <v>1.5466333333333333E-3</v>
      </c>
      <c r="AB73" s="88">
        <f t="shared" ref="AB73:AB104" ca="1" si="135">INDIRECT("'F1 Warszawa'!AK"&amp;5+ROW(E65)*6-6)</f>
        <v>1.3779999999999999E-3</v>
      </c>
      <c r="AC73" s="88">
        <f t="shared" ref="AC73:AC104" ca="1" si="136">INDIRECT("'F1 Warszawa'!AK"&amp;6+ROW(F65)*6-6)</f>
        <v>1.7902333333333334E-3</v>
      </c>
      <c r="AD73" s="88">
        <f t="shared" ref="AD73:AD104" ca="1" si="137">INDIRECT("'F1 Warszawa'!AK"&amp;7+ROW(G65)*6-6)</f>
        <v>3.9334333333333332E-3</v>
      </c>
      <c r="AE73" s="89">
        <f t="shared" ref="AE73:AE108" ca="1" si="138">Y73/100</f>
        <v>2.3643666666666665E-5</v>
      </c>
      <c r="AF73" s="89">
        <f t="shared" ref="AF73:AF108" ca="1" si="139">Z73/100</f>
        <v>2.835233333333333E-5</v>
      </c>
      <c r="AG73" s="89">
        <f t="shared" ref="AG73:AG108" ca="1" si="140">AA73/100</f>
        <v>1.5466333333333335E-5</v>
      </c>
      <c r="AH73" s="89">
        <f t="shared" ref="AH73:AH108" ca="1" si="141">AB73/100</f>
        <v>1.3779999999999999E-5</v>
      </c>
      <c r="AI73" s="89">
        <f t="shared" ref="AI73:AI108" ca="1" si="142">AC73/100</f>
        <v>1.7902333333333333E-5</v>
      </c>
      <c r="AJ73" s="89">
        <f t="shared" ref="AJ73:AJ108" ca="1" si="143">AD73/100</f>
        <v>3.9334333333333334E-5</v>
      </c>
      <c r="AK73" s="90">
        <f t="shared" ref="AK73:AK108" ca="1" si="144">AE73/S73*100000000</f>
        <v>220.76252723311543</v>
      </c>
      <c r="AL73" s="90">
        <f t="shared" ref="AL73:AL108" ca="1" si="145">AF73/T73*100000000</f>
        <v>266.71997491376607</v>
      </c>
      <c r="AM73" s="90">
        <f t="shared" ref="AM73:AM108" ca="1" si="146">AG73/U73*100000000</f>
        <v>141.7629086465017</v>
      </c>
      <c r="AN73" s="90">
        <f t="shared" ref="AN73:AN108" ca="1" si="147">AH73/V73*100000000</f>
        <v>127.4745605920444</v>
      </c>
      <c r="AO73" s="90">
        <f t="shared" ref="AO73:AO108" ca="1" si="148">AI73/W73*100000000</f>
        <v>167.31152647975077</v>
      </c>
      <c r="AP73" s="90">
        <f t="shared" ref="AP73:AP108" ca="1" si="149">AJ73/X73*100000000</f>
        <v>454.2070823710547</v>
      </c>
      <c r="AQ73" s="90">
        <f t="shared" ref="AQ73:AQ104" ca="1" si="150">SUM(AK73:AP73)</f>
        <v>1378.2385802362332</v>
      </c>
      <c r="AR73" s="91">
        <f t="shared" ref="AR73:AR108" ca="1" si="151">AK73/$AQ73*100</f>
        <v>16.017729469978718</v>
      </c>
      <c r="AS73" s="91">
        <f t="shared" ref="AS73:AS108" ca="1" si="152">AL73/$AQ73*100</f>
        <v>19.352235435758132</v>
      </c>
      <c r="AT73" s="91">
        <f t="shared" ref="AT73:AT108" ca="1" si="153">AM73/$AQ73*100</f>
        <v>10.285803247664365</v>
      </c>
      <c r="AU73" s="91">
        <f t="shared" ref="AU73:AU108" ca="1" si="154">AN73/$AQ73*100</f>
        <v>9.2490924590280272</v>
      </c>
      <c r="AV73" s="91">
        <f t="shared" ref="AV73:AV108" ca="1" si="155">AO73/$AQ73*100</f>
        <v>12.139518431639985</v>
      </c>
      <c r="AW73" s="91">
        <f t="shared" ref="AW73:AW108" ca="1" si="156">AP73/$AQ73*100</f>
        <v>32.955620955930762</v>
      </c>
      <c r="AX73" s="89">
        <f ca="1">'F3 Warszawa'!AK66</f>
        <v>2.3E-3</v>
      </c>
      <c r="AY73" s="89">
        <f t="shared" ref="AY73:AY104" ca="1" si="157">AX73/100</f>
        <v>2.3E-5</v>
      </c>
      <c r="AZ73" s="90">
        <f t="shared" ref="AZ73:AZ104" ca="1" si="158">AY73/S73*100000000</f>
        <v>214.75256769374417</v>
      </c>
      <c r="BA73" s="90">
        <f t="shared" ref="BA73:BA104" ca="1" si="159">(AK73-AZ73)/AK73*100</f>
        <v>2.7223639875371672</v>
      </c>
      <c r="BB73" s="89">
        <f>ARM!G70</f>
        <v>4.7545706996495966E-3</v>
      </c>
      <c r="BC73" s="89">
        <f t="shared" ref="BC73:BC104" si="160">BB73/1000000</f>
        <v>4.7545706996495962E-9</v>
      </c>
      <c r="BD73" s="92">
        <f t="shared" ref="BD73:BD104" si="161">BC73/$BC$5/$BC$4</f>
        <v>1.3270535108355316E-7</v>
      </c>
      <c r="BE73" s="93">
        <f t="shared" ref="BE73:BE104" si="162">BD73*100000000</f>
        <v>13.270535108355315</v>
      </c>
      <c r="BF73" s="1" t="s">
        <v>18</v>
      </c>
      <c r="BG73" s="89" t="e">
        <f t="shared" ref="BG73:BG104" si="163">BF73/1000000</f>
        <v>#VALUE!</v>
      </c>
      <c r="BH73" s="94" t="e">
        <f t="shared" ref="BH73:BH104" si="164">BG73/$BC$5/$BC$4</f>
        <v>#VALUE!</v>
      </c>
      <c r="BI73" s="93" t="e">
        <f t="shared" ref="BI73:BI104" si="165">BH73*100000000</f>
        <v>#VALUE!</v>
      </c>
      <c r="BJ73" s="1" t="s">
        <v>18</v>
      </c>
      <c r="BK73" s="89" t="e">
        <f t="shared" ref="BK73:BK104" si="166">BJ73/1000000</f>
        <v>#VALUE!</v>
      </c>
      <c r="BL73" s="94" t="e">
        <f t="shared" ref="BL73:BL104" si="167">BK73/$BC$5/$BC$4</f>
        <v>#VALUE!</v>
      </c>
      <c r="BM73" s="93" t="e">
        <f t="shared" ref="BM73:BM104" si="168">BL73*100000000</f>
        <v>#VALUE!</v>
      </c>
      <c r="BN73" s="1"/>
      <c r="BO73" s="95">
        <f t="shared" ref="BO73:BO104" si="169">BN73/1000000</f>
        <v>0</v>
      </c>
      <c r="BP73" s="95">
        <f t="shared" ref="BP73:BP104" si="170">BO73/$BC$5/$BC$4</f>
        <v>0</v>
      </c>
      <c r="BQ73" s="96">
        <f t="shared" ref="BQ73:BQ104" si="171">BP73*100000000</f>
        <v>0</v>
      </c>
      <c r="BR73" s="1"/>
      <c r="BS73" s="95">
        <f t="shared" ref="BS73:BS104" si="172">BR73/1000000</f>
        <v>0</v>
      </c>
      <c r="BT73" s="95">
        <f t="shared" ref="BT73:BT104" si="173">BS73/$BC$5/$BC$4</f>
        <v>0</v>
      </c>
      <c r="BU73" s="96">
        <f t="shared" ref="BU73:BU104" si="174">BT73*100000000</f>
        <v>0</v>
      </c>
      <c r="BV73" s="89">
        <f>ARM!G140</f>
        <v>2.2309205380391686E-2</v>
      </c>
      <c r="BW73" s="89">
        <f t="shared" ref="BW73:BW104" si="175">BV73/1000000</f>
        <v>2.2309205380391684E-8</v>
      </c>
      <c r="BX73" s="94">
        <f t="shared" ref="BX73:BX104" si="176">BW73/$BC$5/$BC$4</f>
        <v>6.2267471017271017E-7</v>
      </c>
      <c r="BY73" s="93">
        <f t="shared" ref="BY73:BY104" si="177">BX73*100000000</f>
        <v>62.267471017271014</v>
      </c>
      <c r="BZ73" s="97">
        <f>VSM!D66</f>
        <v>207.89</v>
      </c>
      <c r="CA73" s="97">
        <f>VSM!E66</f>
        <v>18.286999999999999</v>
      </c>
      <c r="CB73" s="98">
        <f t="shared" ref="CB73:CB104" si="178">CA73/BZ73</f>
        <v>8.7964789071143398E-2</v>
      </c>
      <c r="CC73" s="97">
        <f>VSM!F66</f>
        <v>7.51</v>
      </c>
      <c r="CD73" s="97">
        <f>ABS(VSM!G66)</f>
        <v>21.75</v>
      </c>
      <c r="CE73" s="99">
        <f t="shared" ref="CE73:CE104" si="179">CD73/CC73</f>
        <v>2.896138482023968</v>
      </c>
      <c r="CF73" s="97">
        <f>VSM!H66</f>
        <v>187.1</v>
      </c>
      <c r="CG73" s="97">
        <f>VSM!K66</f>
        <v>5.4</v>
      </c>
      <c r="CH73" s="97" t="str">
        <f>VSM!D168</f>
        <v>NaN</v>
      </c>
      <c r="CI73" s="97" t="str">
        <f>VSM!E168</f>
        <v>NaN</v>
      </c>
      <c r="CJ73" s="98" t="e">
        <f t="shared" ref="CJ73:CJ104" si="180">CI73/CH73</f>
        <v>#VALUE!</v>
      </c>
      <c r="CK73" s="97" t="str">
        <f>VSM!F168</f>
        <v>NaN</v>
      </c>
      <c r="CL73" s="97" t="e">
        <f>ABS(VSM!G168)</f>
        <v>#VALUE!</v>
      </c>
      <c r="CM73" s="99" t="e">
        <f t="shared" ref="CM73:CM104" si="181">CL73/CK73</f>
        <v>#VALUE!</v>
      </c>
      <c r="CN73" s="97" t="str">
        <f>VSM!H168</f>
        <v>NaN</v>
      </c>
      <c r="CO73" s="97" t="str">
        <f>VSM!K168</f>
        <v>NaN</v>
      </c>
      <c r="CP73" s="97" t="str">
        <f>VSM!D270</f>
        <v>NaN</v>
      </c>
      <c r="CQ73" s="97" t="str">
        <f>VSM!E270</f>
        <v>NaN</v>
      </c>
      <c r="CR73" s="98" t="e">
        <f t="shared" ref="CR73:CR104" si="182">CQ73/CP73</f>
        <v>#VALUE!</v>
      </c>
      <c r="CS73" s="97" t="str">
        <f>VSM!F270</f>
        <v>NaN</v>
      </c>
      <c r="CT73" s="97" t="e">
        <f>ABS(VSM!G270)</f>
        <v>#VALUE!</v>
      </c>
      <c r="CU73" s="99" t="e">
        <f t="shared" ref="CU73:CU104" si="183">CT73/CS73</f>
        <v>#VALUE!</v>
      </c>
      <c r="CV73" s="97" t="str">
        <f>VSM!H270</f>
        <v>NaN</v>
      </c>
      <c r="CW73" s="97" t="str">
        <f>VSM!K270</f>
        <v>NaN</v>
      </c>
      <c r="CX73" s="97">
        <f>VSM!D576</f>
        <v>369.69499999999999</v>
      </c>
      <c r="CY73" s="97">
        <f>VSM!E576</f>
        <v>26.992999999999999</v>
      </c>
      <c r="CZ73" s="98">
        <f t="shared" ref="CZ73:CZ104" si="184">CY73/CX73</f>
        <v>7.3014241469319299E-2</v>
      </c>
      <c r="DA73" s="97">
        <f>VSM!F576</f>
        <v>6.91</v>
      </c>
      <c r="DB73" s="97">
        <f>ABS(VSM!G576)</f>
        <v>27.64</v>
      </c>
      <c r="DC73" s="99">
        <f t="shared" ref="DC73:DC104" si="185">DB73/DA73</f>
        <v>4</v>
      </c>
      <c r="DD73" s="97">
        <f>VSM!H576</f>
        <v>332.72</v>
      </c>
      <c r="DE73" s="97">
        <f>VSM!K576</f>
        <v>6</v>
      </c>
      <c r="DF73" s="30"/>
      <c r="DG73" s="30"/>
      <c r="DH73" s="30"/>
      <c r="DI73" s="30"/>
      <c r="DJ73" s="30"/>
      <c r="DK73" s="30"/>
      <c r="DL73" s="30"/>
      <c r="DM73" s="30"/>
    </row>
    <row r="74" spans="1:117" ht="16.5" customHeight="1">
      <c r="A74" s="81">
        <v>66</v>
      </c>
      <c r="B74" s="82" t="str">
        <f>Lokalizacje!D68</f>
        <v>52° 11.418'N</v>
      </c>
      <c r="C74" s="82" t="str">
        <f>Lokalizacje!C68</f>
        <v>21° 04.239'E</v>
      </c>
      <c r="D74" s="83">
        <f>Lokalizacje!B68</f>
        <v>45181</v>
      </c>
      <c r="E74" s="84">
        <f>'Analiza sitowa'!B67</f>
        <v>645</v>
      </c>
      <c r="F74" s="84">
        <f>'Analiza sitowa'!C67</f>
        <v>33.69</v>
      </c>
      <c r="G74" s="84">
        <f>'Analiza sitowa'!D67</f>
        <v>87.32</v>
      </c>
      <c r="H74" s="84">
        <f>'Analiza sitowa'!E67</f>
        <v>209.12</v>
      </c>
      <c r="I74" s="84">
        <f>'Analiza sitowa'!F67</f>
        <v>231.47</v>
      </c>
      <c r="J74" s="84">
        <f>'Analiza sitowa'!G67</f>
        <v>83.19</v>
      </c>
      <c r="K74" s="85">
        <f t="shared" si="124"/>
        <v>644.79</v>
      </c>
      <c r="L74" s="85">
        <f t="shared" si="125"/>
        <v>0.21000000000003638</v>
      </c>
      <c r="M74" s="86">
        <f t="shared" si="126"/>
        <v>100</v>
      </c>
      <c r="N74" s="86">
        <f t="shared" si="127"/>
        <v>5.2232558139534886</v>
      </c>
      <c r="O74" s="86">
        <f t="shared" si="128"/>
        <v>13.537984496124031</v>
      </c>
      <c r="P74" s="86">
        <f t="shared" si="129"/>
        <v>32.421705426356588</v>
      </c>
      <c r="Q74" s="86">
        <f t="shared" si="130"/>
        <v>35.886821705426357</v>
      </c>
      <c r="R74" s="86">
        <f t="shared" si="131"/>
        <v>12.897674418604652</v>
      </c>
      <c r="S74" s="87">
        <f>'Masa Warszawa'!D68</f>
        <v>8.86</v>
      </c>
      <c r="T74" s="87">
        <f>'Masa Warszawa'!G68</f>
        <v>7.09</v>
      </c>
      <c r="U74" s="87">
        <f>'Masa Warszawa'!J68</f>
        <v>9.2800000000000011</v>
      </c>
      <c r="V74" s="87">
        <f>'Masa Warszawa'!M68</f>
        <v>9.4</v>
      </c>
      <c r="W74" s="87">
        <f>'Masa Warszawa'!P68</f>
        <v>9.17</v>
      </c>
      <c r="X74" s="87">
        <f>'Masa Warszawa'!S68</f>
        <v>6.1099999999999994</v>
      </c>
      <c r="Y74" s="88">
        <f t="shared" ca="1" si="132"/>
        <v>7.1560999999999999E-4</v>
      </c>
      <c r="Z74" s="88">
        <f t="shared" ca="1" si="133"/>
        <v>9.0695333333333332E-4</v>
      </c>
      <c r="AA74" s="88">
        <f t="shared" ca="1" si="134"/>
        <v>4.4691999999999996E-4</v>
      </c>
      <c r="AB74" s="88">
        <f t="shared" ca="1" si="135"/>
        <v>3.1708000000000002E-4</v>
      </c>
      <c r="AC74" s="88">
        <f t="shared" ca="1" si="136"/>
        <v>4.6351333333333335E-4</v>
      </c>
      <c r="AD74" s="88">
        <f t="shared" ca="1" si="137"/>
        <v>1.1356999999999999E-3</v>
      </c>
      <c r="AE74" s="89">
        <f t="shared" ca="1" si="138"/>
        <v>7.1561E-6</v>
      </c>
      <c r="AF74" s="89">
        <f t="shared" ca="1" si="139"/>
        <v>9.0695333333333336E-6</v>
      </c>
      <c r="AG74" s="89">
        <f t="shared" ca="1" si="140"/>
        <v>4.4691999999999995E-6</v>
      </c>
      <c r="AH74" s="89">
        <f t="shared" ca="1" si="141"/>
        <v>3.1708000000000002E-6</v>
      </c>
      <c r="AI74" s="89">
        <f t="shared" ca="1" si="142"/>
        <v>4.6351333333333333E-6</v>
      </c>
      <c r="AJ74" s="89">
        <f t="shared" ca="1" si="143"/>
        <v>1.1357E-5</v>
      </c>
      <c r="AK74" s="90">
        <f t="shared" ca="1" si="144"/>
        <v>80.768623024830703</v>
      </c>
      <c r="AL74" s="90">
        <f t="shared" ca="1" si="145"/>
        <v>127.92007522331923</v>
      </c>
      <c r="AM74" s="90">
        <f t="shared" ca="1" si="146"/>
        <v>48.159482758620676</v>
      </c>
      <c r="AN74" s="90">
        <f t="shared" ca="1" si="147"/>
        <v>33.731914893617024</v>
      </c>
      <c r="AO74" s="90">
        <f t="shared" ca="1" si="148"/>
        <v>50.546710287168303</v>
      </c>
      <c r="AP74" s="90">
        <f t="shared" ca="1" si="149"/>
        <v>185.87561374795419</v>
      </c>
      <c r="AQ74" s="90">
        <f t="shared" ca="1" si="150"/>
        <v>527.00241993551015</v>
      </c>
      <c r="AR74" s="91">
        <f t="shared" ca="1" si="151"/>
        <v>15.326044050179968</v>
      </c>
      <c r="AS74" s="91">
        <f t="shared" ca="1" si="152"/>
        <v>24.273147595597937</v>
      </c>
      <c r="AT74" s="91">
        <f t="shared" ca="1" si="153"/>
        <v>9.1383798132300793</v>
      </c>
      <c r="AU74" s="91">
        <f t="shared" ca="1" si="154"/>
        <v>6.4007134725766219</v>
      </c>
      <c r="AV74" s="91">
        <f t="shared" ca="1" si="155"/>
        <v>9.5913620839452243</v>
      </c>
      <c r="AW74" s="91">
        <f t="shared" ca="1" si="156"/>
        <v>35.270352984470165</v>
      </c>
      <c r="AX74" s="89">
        <f ca="1">'F3 Warszawa'!AK67</f>
        <v>6.864233333333334E-4</v>
      </c>
      <c r="AY74" s="89">
        <f t="shared" ca="1" si="157"/>
        <v>6.8642333333333337E-6</v>
      </c>
      <c r="AZ74" s="90">
        <f t="shared" ca="1" si="158"/>
        <v>77.474416854778028</v>
      </c>
      <c r="BA74" s="90">
        <f t="shared" ca="1" si="159"/>
        <v>4.0785716614729672</v>
      </c>
      <c r="BB74" s="89">
        <f>ARM!G71</f>
        <v>1.4868522364293557E-2</v>
      </c>
      <c r="BC74" s="89">
        <f t="shared" si="160"/>
        <v>1.4868522364293557E-8</v>
      </c>
      <c r="BD74" s="92">
        <f t="shared" si="161"/>
        <v>4.149969797678379E-7</v>
      </c>
      <c r="BE74" s="93">
        <f t="shared" si="162"/>
        <v>41.499697976783793</v>
      </c>
      <c r="BF74" s="1" t="s">
        <v>18</v>
      </c>
      <c r="BG74" s="89" t="e">
        <f t="shared" si="163"/>
        <v>#VALUE!</v>
      </c>
      <c r="BH74" s="94" t="e">
        <f t="shared" si="164"/>
        <v>#VALUE!</v>
      </c>
      <c r="BI74" s="93" t="e">
        <f t="shared" si="165"/>
        <v>#VALUE!</v>
      </c>
      <c r="BJ74" s="1" t="s">
        <v>18</v>
      </c>
      <c r="BK74" s="89" t="e">
        <f t="shared" si="166"/>
        <v>#VALUE!</v>
      </c>
      <c r="BL74" s="94" t="e">
        <f t="shared" si="167"/>
        <v>#VALUE!</v>
      </c>
      <c r="BM74" s="93" t="e">
        <f t="shared" si="168"/>
        <v>#VALUE!</v>
      </c>
      <c r="BN74" s="1"/>
      <c r="BO74" s="95">
        <f t="shared" si="169"/>
        <v>0</v>
      </c>
      <c r="BP74" s="95">
        <f t="shared" si="170"/>
        <v>0</v>
      </c>
      <c r="BQ74" s="96">
        <f t="shared" si="171"/>
        <v>0</v>
      </c>
      <c r="BR74" s="1"/>
      <c r="BS74" s="95">
        <f t="shared" si="172"/>
        <v>0</v>
      </c>
      <c r="BT74" s="95">
        <f t="shared" si="173"/>
        <v>0</v>
      </c>
      <c r="BU74" s="96">
        <f t="shared" si="174"/>
        <v>0</v>
      </c>
      <c r="BV74" s="1" t="s">
        <v>18</v>
      </c>
      <c r="BW74" s="89" t="e">
        <f t="shared" si="175"/>
        <v>#VALUE!</v>
      </c>
      <c r="BX74" s="94" t="e">
        <f t="shared" si="176"/>
        <v>#VALUE!</v>
      </c>
      <c r="BY74" s="93" t="e">
        <f t="shared" si="177"/>
        <v>#VALUE!</v>
      </c>
      <c r="BZ74" s="97">
        <f>VSM!D67</f>
        <v>33.234999999999999</v>
      </c>
      <c r="CA74" s="97">
        <f>VSM!E67</f>
        <v>3.169</v>
      </c>
      <c r="CB74" s="98">
        <f t="shared" si="178"/>
        <v>9.5351286294568988E-2</v>
      </c>
      <c r="CC74" s="97">
        <f>VSM!F67</f>
        <v>7.99</v>
      </c>
      <c r="CD74" s="97">
        <f>ABS(VSM!G67)</f>
        <v>25.83</v>
      </c>
      <c r="CE74" s="99">
        <f t="shared" si="179"/>
        <v>3.2327909887359194</v>
      </c>
      <c r="CF74" s="97">
        <f>VSM!H67</f>
        <v>29.91</v>
      </c>
      <c r="CG74" s="97">
        <f>VSM!K67</f>
        <v>6.3</v>
      </c>
      <c r="CH74" s="97" t="str">
        <f>VSM!D169</f>
        <v>NaN</v>
      </c>
      <c r="CI74" s="97" t="str">
        <f>VSM!E169</f>
        <v>NaN</v>
      </c>
      <c r="CJ74" s="98" t="e">
        <f t="shared" si="180"/>
        <v>#VALUE!</v>
      </c>
      <c r="CK74" s="97" t="str">
        <f>VSM!F169</f>
        <v>NaN</v>
      </c>
      <c r="CL74" s="97" t="e">
        <f>ABS(VSM!G169)</f>
        <v>#VALUE!</v>
      </c>
      <c r="CM74" s="99" t="e">
        <f t="shared" si="181"/>
        <v>#VALUE!</v>
      </c>
      <c r="CN74" s="97" t="str">
        <f>VSM!H169</f>
        <v>NaN</v>
      </c>
      <c r="CO74" s="97" t="str">
        <f>VSM!K169</f>
        <v>NaN</v>
      </c>
      <c r="CP74" s="97" t="str">
        <f>VSM!D271</f>
        <v>NaN</v>
      </c>
      <c r="CQ74" s="97" t="str">
        <f>VSM!E271</f>
        <v>NaN</v>
      </c>
      <c r="CR74" s="98" t="e">
        <f t="shared" si="182"/>
        <v>#VALUE!</v>
      </c>
      <c r="CS74" s="97" t="str">
        <f>VSM!F271</f>
        <v>NaN</v>
      </c>
      <c r="CT74" s="97" t="e">
        <f>ABS(VSM!G271)</f>
        <v>#VALUE!</v>
      </c>
      <c r="CU74" s="99" t="e">
        <f t="shared" si="183"/>
        <v>#VALUE!</v>
      </c>
      <c r="CV74" s="97" t="str">
        <f>VSM!H271</f>
        <v>NaN</v>
      </c>
      <c r="CW74" s="97" t="str">
        <f>VSM!K271</f>
        <v>NaN</v>
      </c>
      <c r="CX74" s="97" t="str">
        <f>VSM!D577</f>
        <v>NaN</v>
      </c>
      <c r="CY74" s="97" t="str">
        <f>VSM!E577</f>
        <v>NaN</v>
      </c>
      <c r="CZ74" s="98" t="e">
        <f t="shared" si="184"/>
        <v>#VALUE!</v>
      </c>
      <c r="DA74" s="97" t="str">
        <f>VSM!F577</f>
        <v>NaN</v>
      </c>
      <c r="DB74" s="97" t="e">
        <f>ABS(VSM!G577)</f>
        <v>#VALUE!</v>
      </c>
      <c r="DC74" s="99" t="e">
        <f t="shared" si="185"/>
        <v>#VALUE!</v>
      </c>
      <c r="DD74" s="97" t="str">
        <f>VSM!H577</f>
        <v>NaN</v>
      </c>
      <c r="DE74" s="97" t="str">
        <f>VSM!K577</f>
        <v>NaN</v>
      </c>
      <c r="DF74" s="30"/>
      <c r="DG74" s="30"/>
      <c r="DH74" s="30"/>
      <c r="DI74" s="30"/>
      <c r="DJ74" s="30"/>
      <c r="DK74" s="30"/>
      <c r="DL74" s="30"/>
      <c r="DM74" s="30"/>
    </row>
    <row r="75" spans="1:117" ht="16.5" customHeight="1">
      <c r="A75" s="81">
        <v>67</v>
      </c>
      <c r="B75" s="82" t="str">
        <f>Lokalizacje!D69</f>
        <v>52° 11.260'N</v>
      </c>
      <c r="C75" s="82" t="str">
        <f>Lokalizacje!C69</f>
        <v>21° 02.777'E</v>
      </c>
      <c r="D75" s="83">
        <f>Lokalizacje!B69</f>
        <v>45181</v>
      </c>
      <c r="E75" s="84">
        <f>'Analiza sitowa'!B68</f>
        <v>1042.0899999999999</v>
      </c>
      <c r="F75" s="84">
        <f>'Analiza sitowa'!C68</f>
        <v>7.68</v>
      </c>
      <c r="G75" s="84">
        <f>'Analiza sitowa'!D68</f>
        <v>22.99</v>
      </c>
      <c r="H75" s="84">
        <f>'Analiza sitowa'!E68</f>
        <v>83.73</v>
      </c>
      <c r="I75" s="84">
        <f>'Analiza sitowa'!F68</f>
        <v>508.14</v>
      </c>
      <c r="J75" s="84">
        <f>'Analiza sitowa'!G68</f>
        <v>418.59</v>
      </c>
      <c r="K75" s="85">
        <f t="shared" si="124"/>
        <v>1041.1299999999999</v>
      </c>
      <c r="L75" s="85">
        <f t="shared" si="125"/>
        <v>0.96000000000003638</v>
      </c>
      <c r="M75" s="86">
        <f t="shared" si="126"/>
        <v>100</v>
      </c>
      <c r="N75" s="86">
        <f t="shared" si="127"/>
        <v>0.73698049112840536</v>
      </c>
      <c r="O75" s="86">
        <f t="shared" si="128"/>
        <v>2.2061434233127657</v>
      </c>
      <c r="P75" s="86">
        <f t="shared" si="129"/>
        <v>8.0348146513257035</v>
      </c>
      <c r="Q75" s="86">
        <f t="shared" si="130"/>
        <v>48.761623276300512</v>
      </c>
      <c r="R75" s="86">
        <f t="shared" si="131"/>
        <v>40.168315596541568</v>
      </c>
      <c r="S75" s="87">
        <f>'Masa Warszawa'!D69</f>
        <v>9.61</v>
      </c>
      <c r="T75" s="87">
        <f>'Masa Warszawa'!G69</f>
        <v>5.89</v>
      </c>
      <c r="U75" s="87">
        <f>'Masa Warszawa'!J69</f>
        <v>9.6999999999999993</v>
      </c>
      <c r="V75" s="87">
        <f>'Masa Warszawa'!M69</f>
        <v>10.16</v>
      </c>
      <c r="W75" s="87">
        <f>'Masa Warszawa'!P69</f>
        <v>9.8999999999999986</v>
      </c>
      <c r="X75" s="87">
        <f>'Masa Warszawa'!S69</f>
        <v>8.24</v>
      </c>
      <c r="Y75" s="88">
        <f t="shared" ca="1" si="132"/>
        <v>2.3047999999999996E-3</v>
      </c>
      <c r="Z75" s="88">
        <f t="shared" ca="1" si="133"/>
        <v>2.5939000000000001E-3</v>
      </c>
      <c r="AA75" s="88">
        <f t="shared" ca="1" si="134"/>
        <v>2.8727000000000002E-3</v>
      </c>
      <c r="AB75" s="88">
        <f t="shared" ca="1" si="135"/>
        <v>1.4974000000000001E-3</v>
      </c>
      <c r="AC75" s="88">
        <f t="shared" ca="1" si="136"/>
        <v>1.4912E-3</v>
      </c>
      <c r="AD75" s="88">
        <f t="shared" ca="1" si="137"/>
        <v>2.7923666666666669E-3</v>
      </c>
      <c r="AE75" s="89">
        <f t="shared" ca="1" si="138"/>
        <v>2.3047999999999997E-5</v>
      </c>
      <c r="AF75" s="89">
        <f t="shared" ca="1" si="139"/>
        <v>2.5939E-5</v>
      </c>
      <c r="AG75" s="89">
        <f t="shared" ca="1" si="140"/>
        <v>2.8727000000000001E-5</v>
      </c>
      <c r="AH75" s="89">
        <f t="shared" ca="1" si="141"/>
        <v>1.4974000000000001E-5</v>
      </c>
      <c r="AI75" s="89">
        <f t="shared" ca="1" si="142"/>
        <v>1.4912000000000001E-5</v>
      </c>
      <c r="AJ75" s="89">
        <f t="shared" ca="1" si="143"/>
        <v>2.7923666666666668E-5</v>
      </c>
      <c r="AK75" s="90">
        <f t="shared" ca="1" si="144"/>
        <v>239.83350676378771</v>
      </c>
      <c r="AL75" s="90">
        <f t="shared" ca="1" si="145"/>
        <v>440.39049235993213</v>
      </c>
      <c r="AM75" s="90">
        <f t="shared" ca="1" si="146"/>
        <v>296.15463917525773</v>
      </c>
      <c r="AN75" s="90">
        <f t="shared" ca="1" si="147"/>
        <v>147.38188976377953</v>
      </c>
      <c r="AO75" s="90">
        <f t="shared" ca="1" si="148"/>
        <v>150.62626262626267</v>
      </c>
      <c r="AP75" s="90">
        <f t="shared" ca="1" si="149"/>
        <v>338.87944983818772</v>
      </c>
      <c r="AQ75" s="90">
        <f t="shared" ca="1" si="150"/>
        <v>1613.2662405272076</v>
      </c>
      <c r="AR75" s="91">
        <f t="shared" ca="1" si="151"/>
        <v>14.866331467111793</v>
      </c>
      <c r="AS75" s="91">
        <f t="shared" ca="1" si="152"/>
        <v>27.298066574306706</v>
      </c>
      <c r="AT75" s="91">
        <f t="shared" ca="1" si="153"/>
        <v>18.357455932287767</v>
      </c>
      <c r="AU75" s="91">
        <f t="shared" ca="1" si="154"/>
        <v>9.1356210191081555</v>
      </c>
      <c r="AV75" s="91">
        <f t="shared" ca="1" si="155"/>
        <v>9.3367268738629736</v>
      </c>
      <c r="AW75" s="91">
        <f t="shared" ca="1" si="156"/>
        <v>21.005798133322592</v>
      </c>
      <c r="AX75" s="89">
        <f ca="1">'F3 Warszawa'!AK68</f>
        <v>2.2200000000000002E-3</v>
      </c>
      <c r="AY75" s="89">
        <f t="shared" ca="1" si="157"/>
        <v>2.2200000000000001E-5</v>
      </c>
      <c r="AZ75" s="90">
        <f t="shared" ca="1" si="158"/>
        <v>231.00936524453695</v>
      </c>
      <c r="BA75" s="90">
        <f t="shared" ca="1" si="159"/>
        <v>3.6792780284623308</v>
      </c>
      <c r="BB75" s="89">
        <f>ARM!G72</f>
        <v>1.2542094760436212E-2</v>
      </c>
      <c r="BC75" s="89">
        <f t="shared" si="160"/>
        <v>1.2542094760436212E-8</v>
      </c>
      <c r="BD75" s="92">
        <f t="shared" si="161"/>
        <v>3.5006380042461959E-7</v>
      </c>
      <c r="BE75" s="93">
        <f t="shared" si="162"/>
        <v>35.006380042461963</v>
      </c>
      <c r="BF75" s="1" t="s">
        <v>18</v>
      </c>
      <c r="BG75" s="89" t="e">
        <f t="shared" si="163"/>
        <v>#VALUE!</v>
      </c>
      <c r="BH75" s="94" t="e">
        <f t="shared" si="164"/>
        <v>#VALUE!</v>
      </c>
      <c r="BI75" s="93" t="e">
        <f t="shared" si="165"/>
        <v>#VALUE!</v>
      </c>
      <c r="BJ75" s="1" t="s">
        <v>18</v>
      </c>
      <c r="BK75" s="89" t="e">
        <f t="shared" si="166"/>
        <v>#VALUE!</v>
      </c>
      <c r="BL75" s="94" t="e">
        <f t="shared" si="167"/>
        <v>#VALUE!</v>
      </c>
      <c r="BM75" s="93" t="e">
        <f t="shared" si="168"/>
        <v>#VALUE!</v>
      </c>
      <c r="BN75" s="1"/>
      <c r="BO75" s="95">
        <f t="shared" si="169"/>
        <v>0</v>
      </c>
      <c r="BP75" s="95">
        <f t="shared" si="170"/>
        <v>0</v>
      </c>
      <c r="BQ75" s="96">
        <f t="shared" si="171"/>
        <v>0</v>
      </c>
      <c r="BR75" s="1"/>
      <c r="BS75" s="95">
        <f t="shared" si="172"/>
        <v>0</v>
      </c>
      <c r="BT75" s="95">
        <f t="shared" si="173"/>
        <v>0</v>
      </c>
      <c r="BU75" s="96">
        <f t="shared" si="174"/>
        <v>0</v>
      </c>
      <c r="BV75" s="95">
        <f>ARM!G210</f>
        <v>1.964663763967479E-2</v>
      </c>
      <c r="BW75" s="89">
        <f t="shared" si="175"/>
        <v>1.9646637639674789E-8</v>
      </c>
      <c r="BX75" s="94">
        <f t="shared" si="176"/>
        <v>5.4835948612070072E-7</v>
      </c>
      <c r="BY75" s="93">
        <f t="shared" si="177"/>
        <v>54.835948612070069</v>
      </c>
      <c r="BZ75" s="97">
        <f>VSM!D68</f>
        <v>228.33699999999999</v>
      </c>
      <c r="CA75" s="97">
        <f>VSM!E68</f>
        <v>22.914999999999999</v>
      </c>
      <c r="CB75" s="98">
        <f t="shared" si="178"/>
        <v>0.10035605267652636</v>
      </c>
      <c r="CC75" s="97">
        <f>VSM!F68</f>
        <v>8.3800000000000008</v>
      </c>
      <c r="CD75" s="97">
        <f>ABS(VSM!G68)</f>
        <v>23.58</v>
      </c>
      <c r="CE75" s="99">
        <f t="shared" si="179"/>
        <v>2.8138424821002381</v>
      </c>
      <c r="CF75" s="97">
        <f>VSM!H68</f>
        <v>205.5</v>
      </c>
      <c r="CG75" s="97">
        <f>VSM!K68</f>
        <v>4.4000000000000004</v>
      </c>
      <c r="CH75" s="97">
        <f>VSM!D170</f>
        <v>241.04599999999999</v>
      </c>
      <c r="CI75" s="97">
        <f>VSM!E170</f>
        <v>36.396999999999998</v>
      </c>
      <c r="CJ75" s="98">
        <f t="shared" si="180"/>
        <v>0.15099607543788324</v>
      </c>
      <c r="CK75" s="97">
        <f>VSM!F170</f>
        <v>9.0500000000000007</v>
      </c>
      <c r="CL75" s="97">
        <f>ABS(VSM!G170)</f>
        <v>22</v>
      </c>
      <c r="CM75" s="99">
        <f t="shared" si="181"/>
        <v>2.430939226519337</v>
      </c>
      <c r="CN75" s="97">
        <f>VSM!H170</f>
        <v>216.94</v>
      </c>
      <c r="CO75" s="97">
        <f>VSM!K170</f>
        <v>5.3</v>
      </c>
      <c r="CP75" s="97" t="str">
        <f>VSM!D272</f>
        <v>NaN</v>
      </c>
      <c r="CQ75" s="97" t="str">
        <f>VSM!E272</f>
        <v>NaN</v>
      </c>
      <c r="CR75" s="98" t="e">
        <f t="shared" si="182"/>
        <v>#VALUE!</v>
      </c>
      <c r="CS75" s="97" t="str">
        <f>VSM!F272</f>
        <v>NaN</v>
      </c>
      <c r="CT75" s="97" t="e">
        <f>ABS(VSM!G272)</f>
        <v>#VALUE!</v>
      </c>
      <c r="CU75" s="99" t="e">
        <f t="shared" si="183"/>
        <v>#VALUE!</v>
      </c>
      <c r="CV75" s="97" t="str">
        <f>VSM!H272</f>
        <v>NaN</v>
      </c>
      <c r="CW75" s="97" t="str">
        <f>VSM!K272</f>
        <v>NaN</v>
      </c>
      <c r="CX75" s="97">
        <f>VSM!D578</f>
        <v>224.75899999999999</v>
      </c>
      <c r="CY75" s="97">
        <f>VSM!E578</f>
        <v>20.27</v>
      </c>
      <c r="CZ75" s="98">
        <f t="shared" si="184"/>
        <v>9.0185487566682543E-2</v>
      </c>
      <c r="DA75" s="97">
        <f>VSM!F578</f>
        <v>7.87</v>
      </c>
      <c r="DB75" s="97">
        <f>ABS(VSM!G578)</f>
        <v>27.24</v>
      </c>
      <c r="DC75" s="99">
        <f t="shared" si="185"/>
        <v>3.4612452350698852</v>
      </c>
      <c r="DD75" s="97">
        <f>VSM!H578</f>
        <v>202.28</v>
      </c>
      <c r="DE75" s="97">
        <f>VSM!K578</f>
        <v>5.7</v>
      </c>
      <c r="DF75" s="30"/>
      <c r="DG75" s="30"/>
      <c r="DH75" s="30"/>
      <c r="DI75" s="30"/>
      <c r="DJ75" s="30"/>
      <c r="DK75" s="30"/>
      <c r="DL75" s="30"/>
      <c r="DM75" s="30"/>
    </row>
    <row r="76" spans="1:117" ht="16.5" customHeight="1">
      <c r="A76" s="81">
        <v>68</v>
      </c>
      <c r="B76" s="82" t="str">
        <f>Lokalizacje!D70</f>
        <v>52° 11.307'N</v>
      </c>
      <c r="C76" s="82" t="str">
        <f>Lokalizacje!C70</f>
        <v>21° 02.086'E</v>
      </c>
      <c r="D76" s="83">
        <f>Lokalizacje!B70</f>
        <v>45181</v>
      </c>
      <c r="E76" s="84">
        <f>'Analiza sitowa'!B69</f>
        <v>749.16</v>
      </c>
      <c r="F76" s="84">
        <f>'Analiza sitowa'!C69</f>
        <v>24.19</v>
      </c>
      <c r="G76" s="84">
        <f>'Analiza sitowa'!D69</f>
        <v>47.22</v>
      </c>
      <c r="H76" s="84">
        <f>'Analiza sitowa'!E69</f>
        <v>101.5</v>
      </c>
      <c r="I76" s="84">
        <f>'Analiza sitowa'!F69</f>
        <v>294.43</v>
      </c>
      <c r="J76" s="84">
        <f>'Analiza sitowa'!G69</f>
        <v>281.17</v>
      </c>
      <c r="K76" s="85">
        <f t="shared" si="124"/>
        <v>748.51</v>
      </c>
      <c r="L76" s="85">
        <f t="shared" si="125"/>
        <v>0.64999999999997726</v>
      </c>
      <c r="M76" s="86">
        <f t="shared" si="126"/>
        <v>100</v>
      </c>
      <c r="N76" s="86">
        <f t="shared" si="127"/>
        <v>3.2289497570612427</v>
      </c>
      <c r="O76" s="86">
        <f t="shared" si="128"/>
        <v>6.3030594265577449</v>
      </c>
      <c r="P76" s="86">
        <f t="shared" si="129"/>
        <v>13.548507661914677</v>
      </c>
      <c r="Q76" s="86">
        <f t="shared" si="130"/>
        <v>39.301350846281167</v>
      </c>
      <c r="R76" s="86">
        <f t="shared" si="131"/>
        <v>37.531368466015273</v>
      </c>
      <c r="S76" s="87">
        <f>'Masa Warszawa'!D70</f>
        <v>9.06</v>
      </c>
      <c r="T76" s="87">
        <f>'Masa Warszawa'!G70</f>
        <v>8.48</v>
      </c>
      <c r="U76" s="87">
        <f>'Masa Warszawa'!J70</f>
        <v>9.68</v>
      </c>
      <c r="V76" s="87">
        <f>'Masa Warszawa'!M70</f>
        <v>9.6700000000000017</v>
      </c>
      <c r="W76" s="87">
        <f>'Masa Warszawa'!P70</f>
        <v>10.120000000000001</v>
      </c>
      <c r="X76" s="87">
        <f>'Masa Warszawa'!S70</f>
        <v>8.34</v>
      </c>
      <c r="Y76" s="88">
        <f t="shared" ca="1" si="132"/>
        <v>1.5145E-3</v>
      </c>
      <c r="Z76" s="88">
        <f t="shared" ca="1" si="133"/>
        <v>1.7522666666666669E-3</v>
      </c>
      <c r="AA76" s="88">
        <f t="shared" ca="1" si="134"/>
        <v>1.1844666666666667E-3</v>
      </c>
      <c r="AB76" s="88">
        <f t="shared" ca="1" si="135"/>
        <v>7.664933333333333E-4</v>
      </c>
      <c r="AC76" s="88">
        <f t="shared" ca="1" si="136"/>
        <v>7.8980333333333343E-4</v>
      </c>
      <c r="AD76" s="88">
        <f t="shared" ca="1" si="137"/>
        <v>2.0554666666666665E-3</v>
      </c>
      <c r="AE76" s="89">
        <f t="shared" ca="1" si="138"/>
        <v>1.5145E-5</v>
      </c>
      <c r="AF76" s="89">
        <f t="shared" ca="1" si="139"/>
        <v>1.7522666666666667E-5</v>
      </c>
      <c r="AG76" s="89">
        <f t="shared" ca="1" si="140"/>
        <v>1.1844666666666667E-5</v>
      </c>
      <c r="AH76" s="89">
        <f t="shared" ca="1" si="141"/>
        <v>7.6649333333333335E-6</v>
      </c>
      <c r="AI76" s="89">
        <f t="shared" ca="1" si="142"/>
        <v>7.8980333333333347E-6</v>
      </c>
      <c r="AJ76" s="89">
        <f t="shared" ca="1" si="143"/>
        <v>2.0554666666666665E-5</v>
      </c>
      <c r="AK76" s="90">
        <f t="shared" ca="1" si="144"/>
        <v>167.1633554083885</v>
      </c>
      <c r="AL76" s="90">
        <f t="shared" ca="1" si="145"/>
        <v>206.63522012578619</v>
      </c>
      <c r="AM76" s="90">
        <f t="shared" ca="1" si="146"/>
        <v>122.36225895316805</v>
      </c>
      <c r="AN76" s="90">
        <f t="shared" ca="1" si="147"/>
        <v>79.265081006549451</v>
      </c>
      <c r="AO76" s="90">
        <f t="shared" ca="1" si="148"/>
        <v>78.043807641633734</v>
      </c>
      <c r="AP76" s="90">
        <f t="shared" ca="1" si="149"/>
        <v>246.45883293365304</v>
      </c>
      <c r="AQ76" s="90">
        <f t="shared" ca="1" si="150"/>
        <v>899.92855606917908</v>
      </c>
      <c r="AR76" s="91">
        <f t="shared" ca="1" si="151"/>
        <v>18.575180694181501</v>
      </c>
      <c r="AS76" s="91">
        <f t="shared" ca="1" si="152"/>
        <v>22.961291619454041</v>
      </c>
      <c r="AT76" s="91">
        <f t="shared" ca="1" si="153"/>
        <v>13.596885900324942</v>
      </c>
      <c r="AU76" s="91">
        <f t="shared" ca="1" si="154"/>
        <v>8.8079304153624616</v>
      </c>
      <c r="AV76" s="91">
        <f t="shared" ca="1" si="155"/>
        <v>8.6722226020389073</v>
      </c>
      <c r="AW76" s="91">
        <f t="shared" ca="1" si="156"/>
        <v>27.386488768638134</v>
      </c>
      <c r="AX76" s="89">
        <f ca="1">'F3 Warszawa'!AK69</f>
        <v>1.4600000000000001E-3</v>
      </c>
      <c r="AY76" s="89">
        <f t="shared" ca="1" si="157"/>
        <v>1.4600000000000001E-5</v>
      </c>
      <c r="AZ76" s="90">
        <f t="shared" ca="1" si="158"/>
        <v>161.14790286975719</v>
      </c>
      <c r="BA76" s="90">
        <f t="shared" ca="1" si="159"/>
        <v>3.5985473753713872</v>
      </c>
      <c r="BB76" s="89">
        <f>ARM!G73</f>
        <v>8.4454683830149611E-3</v>
      </c>
      <c r="BC76" s="89">
        <f t="shared" si="160"/>
        <v>8.4454683830149604E-9</v>
      </c>
      <c r="BD76" s="92">
        <f t="shared" si="161"/>
        <v>2.3572240642370644E-7</v>
      </c>
      <c r="BE76" s="93">
        <f t="shared" si="162"/>
        <v>23.572240642370645</v>
      </c>
      <c r="BF76" s="1" t="s">
        <v>18</v>
      </c>
      <c r="BG76" s="89" t="e">
        <f t="shared" si="163"/>
        <v>#VALUE!</v>
      </c>
      <c r="BH76" s="94" t="e">
        <f t="shared" si="164"/>
        <v>#VALUE!</v>
      </c>
      <c r="BI76" s="93" t="e">
        <f t="shared" si="165"/>
        <v>#VALUE!</v>
      </c>
      <c r="BJ76" s="1" t="s">
        <v>18</v>
      </c>
      <c r="BK76" s="89" t="e">
        <f t="shared" si="166"/>
        <v>#VALUE!</v>
      </c>
      <c r="BL76" s="94" t="e">
        <f t="shared" si="167"/>
        <v>#VALUE!</v>
      </c>
      <c r="BM76" s="93" t="e">
        <f t="shared" si="168"/>
        <v>#VALUE!</v>
      </c>
      <c r="BN76" s="1"/>
      <c r="BO76" s="95">
        <f t="shared" si="169"/>
        <v>0</v>
      </c>
      <c r="BP76" s="95">
        <f t="shared" si="170"/>
        <v>0</v>
      </c>
      <c r="BQ76" s="96">
        <f t="shared" si="171"/>
        <v>0</v>
      </c>
      <c r="BR76" s="1"/>
      <c r="BS76" s="95">
        <f t="shared" si="172"/>
        <v>0</v>
      </c>
      <c r="BT76" s="95">
        <f t="shared" si="173"/>
        <v>0</v>
      </c>
      <c r="BU76" s="96">
        <f t="shared" si="174"/>
        <v>0</v>
      </c>
      <c r="BV76" s="1" t="s">
        <v>18</v>
      </c>
      <c r="BW76" s="89" t="e">
        <f t="shared" si="175"/>
        <v>#VALUE!</v>
      </c>
      <c r="BX76" s="94" t="e">
        <f t="shared" si="176"/>
        <v>#VALUE!</v>
      </c>
      <c r="BY76" s="93" t="e">
        <f t="shared" si="177"/>
        <v>#VALUE!</v>
      </c>
      <c r="BZ76" s="97">
        <f>VSM!D69</f>
        <v>136.946</v>
      </c>
      <c r="CA76" s="97">
        <f>VSM!E69</f>
        <v>12.734999999999999</v>
      </c>
      <c r="CB76" s="98">
        <f t="shared" si="178"/>
        <v>9.299285849897039E-2</v>
      </c>
      <c r="CC76" s="97">
        <f>VSM!F69</f>
        <v>7.65</v>
      </c>
      <c r="CD76" s="97">
        <f>ABS(VSM!G69)</f>
        <v>20.53</v>
      </c>
      <c r="CE76" s="99">
        <f t="shared" si="179"/>
        <v>2.6836601307189545</v>
      </c>
      <c r="CF76" s="97">
        <f>VSM!H69</f>
        <v>123.25</v>
      </c>
      <c r="CG76" s="97">
        <f>VSM!K69</f>
        <v>5.4</v>
      </c>
      <c r="CH76" s="97" t="str">
        <f>VSM!D171</f>
        <v>NaN</v>
      </c>
      <c r="CI76" s="97" t="str">
        <f>VSM!E171</f>
        <v>NaN</v>
      </c>
      <c r="CJ76" s="98" t="e">
        <f t="shared" si="180"/>
        <v>#VALUE!</v>
      </c>
      <c r="CK76" s="97" t="str">
        <f>VSM!F171</f>
        <v>NaN</v>
      </c>
      <c r="CL76" s="97" t="e">
        <f>ABS(VSM!G171)</f>
        <v>#VALUE!</v>
      </c>
      <c r="CM76" s="99" t="e">
        <f t="shared" si="181"/>
        <v>#VALUE!</v>
      </c>
      <c r="CN76" s="97" t="str">
        <f>VSM!H171</f>
        <v>NaN</v>
      </c>
      <c r="CO76" s="97" t="str">
        <f>VSM!K171</f>
        <v>NaN</v>
      </c>
      <c r="CP76" s="97" t="str">
        <f>VSM!D273</f>
        <v>NaN</v>
      </c>
      <c r="CQ76" s="97" t="str">
        <f>VSM!E273</f>
        <v>NaN</v>
      </c>
      <c r="CR76" s="98" t="e">
        <f t="shared" si="182"/>
        <v>#VALUE!</v>
      </c>
      <c r="CS76" s="97" t="str">
        <f>VSM!F273</f>
        <v>NaN</v>
      </c>
      <c r="CT76" s="97" t="e">
        <f>ABS(VSM!G273)</f>
        <v>#VALUE!</v>
      </c>
      <c r="CU76" s="99" t="e">
        <f t="shared" si="183"/>
        <v>#VALUE!</v>
      </c>
      <c r="CV76" s="97" t="str">
        <f>VSM!H273</f>
        <v>NaN</v>
      </c>
      <c r="CW76" s="97" t="str">
        <f>VSM!K273</f>
        <v>NaN</v>
      </c>
      <c r="CX76" s="97" t="str">
        <f>VSM!D579</f>
        <v>NaN</v>
      </c>
      <c r="CY76" s="97" t="str">
        <f>VSM!E579</f>
        <v>NaN</v>
      </c>
      <c r="CZ76" s="98" t="e">
        <f t="shared" si="184"/>
        <v>#VALUE!</v>
      </c>
      <c r="DA76" s="97" t="str">
        <f>VSM!F579</f>
        <v>NaN</v>
      </c>
      <c r="DB76" s="97" t="e">
        <f>ABS(VSM!G579)</f>
        <v>#VALUE!</v>
      </c>
      <c r="DC76" s="99" t="e">
        <f t="shared" si="185"/>
        <v>#VALUE!</v>
      </c>
      <c r="DD76" s="97" t="str">
        <f>VSM!H579</f>
        <v>NaN</v>
      </c>
      <c r="DE76" s="97" t="str">
        <f>VSM!K579</f>
        <v>NaN</v>
      </c>
      <c r="DF76" s="30"/>
      <c r="DG76" s="30"/>
      <c r="DH76" s="30"/>
      <c r="DI76" s="30"/>
      <c r="DJ76" s="30"/>
      <c r="DK76" s="30"/>
      <c r="DL76" s="30"/>
      <c r="DM76" s="30"/>
    </row>
    <row r="77" spans="1:117" ht="16.5" customHeight="1">
      <c r="A77" s="81">
        <v>69</v>
      </c>
      <c r="B77" s="82" t="str">
        <f>Lokalizacje!D71</f>
        <v>52° 10.388'N</v>
      </c>
      <c r="C77" s="82" t="str">
        <f>Lokalizacje!C71</f>
        <v>21° 03.138'E</v>
      </c>
      <c r="D77" s="83">
        <f>Lokalizacje!B71</f>
        <v>45181</v>
      </c>
      <c r="E77" s="84">
        <f>'Analiza sitowa'!B70</f>
        <v>619.08000000000004</v>
      </c>
      <c r="F77" s="84">
        <f>'Analiza sitowa'!C70</f>
        <v>13.25</v>
      </c>
      <c r="G77" s="84">
        <f>'Analiza sitowa'!D70</f>
        <v>38.24</v>
      </c>
      <c r="H77" s="84">
        <f>'Analiza sitowa'!E70</f>
        <v>283.68</v>
      </c>
      <c r="I77" s="84">
        <f>'Analiza sitowa'!F70</f>
        <v>239.72</v>
      </c>
      <c r="J77" s="84">
        <f>'Analiza sitowa'!G70</f>
        <v>43.71</v>
      </c>
      <c r="K77" s="85">
        <f t="shared" si="124"/>
        <v>618.6</v>
      </c>
      <c r="L77" s="85">
        <f t="shared" si="125"/>
        <v>0.48000000000001819</v>
      </c>
      <c r="M77" s="86">
        <f t="shared" si="126"/>
        <v>100</v>
      </c>
      <c r="N77" s="86">
        <f t="shared" si="127"/>
        <v>2.1402726626607222</v>
      </c>
      <c r="O77" s="86">
        <f t="shared" si="128"/>
        <v>6.1769076694449829</v>
      </c>
      <c r="P77" s="86">
        <f t="shared" si="129"/>
        <v>45.822833882535377</v>
      </c>
      <c r="Q77" s="86">
        <f t="shared" si="130"/>
        <v>38.721974542870065</v>
      </c>
      <c r="R77" s="86">
        <f t="shared" si="131"/>
        <v>7.0604768365962398</v>
      </c>
      <c r="S77" s="87">
        <f>'Masa Warszawa'!D71</f>
        <v>10.010000000000002</v>
      </c>
      <c r="T77" s="87">
        <f>'Masa Warszawa'!G71</f>
        <v>8.3099999999999987</v>
      </c>
      <c r="U77" s="87">
        <f>'Masa Warszawa'!J71</f>
        <v>8.5</v>
      </c>
      <c r="V77" s="87">
        <f>'Masa Warszawa'!M71</f>
        <v>10.549999999999999</v>
      </c>
      <c r="W77" s="87">
        <f>'Masa Warszawa'!P71</f>
        <v>10.45</v>
      </c>
      <c r="X77" s="87">
        <f>'Masa Warszawa'!S71</f>
        <v>8.7800000000000011</v>
      </c>
      <c r="Y77" s="88">
        <f t="shared" ca="1" si="132"/>
        <v>1.4832333333333334E-3</v>
      </c>
      <c r="Z77" s="88">
        <f t="shared" ca="1" si="133"/>
        <v>2.1584666666666663E-3</v>
      </c>
      <c r="AA77" s="88">
        <f t="shared" ca="1" si="134"/>
        <v>1.2999333333333335E-3</v>
      </c>
      <c r="AB77" s="88">
        <f t="shared" ca="1" si="135"/>
        <v>1.1766333333333332E-3</v>
      </c>
      <c r="AC77" s="88">
        <f t="shared" ca="1" si="136"/>
        <v>1.4642666666666666E-3</v>
      </c>
      <c r="AD77" s="88">
        <f t="shared" ca="1" si="137"/>
        <v>2.3714666666666668E-3</v>
      </c>
      <c r="AE77" s="89">
        <f t="shared" ca="1" si="138"/>
        <v>1.4832333333333334E-5</v>
      </c>
      <c r="AF77" s="89">
        <f t="shared" ca="1" si="139"/>
        <v>2.1584666666666663E-5</v>
      </c>
      <c r="AG77" s="89">
        <f t="shared" ca="1" si="140"/>
        <v>1.2999333333333334E-5</v>
      </c>
      <c r="AH77" s="89">
        <f t="shared" ca="1" si="141"/>
        <v>1.1766333333333333E-5</v>
      </c>
      <c r="AI77" s="89">
        <f t="shared" ca="1" si="142"/>
        <v>1.4642666666666666E-5</v>
      </c>
      <c r="AJ77" s="89">
        <f t="shared" ca="1" si="143"/>
        <v>2.3714666666666668E-5</v>
      </c>
      <c r="AK77" s="90">
        <f t="shared" ca="1" si="144"/>
        <v>148.17515817515817</v>
      </c>
      <c r="AL77" s="90">
        <f t="shared" ca="1" si="145"/>
        <v>259.7432811873245</v>
      </c>
      <c r="AM77" s="90">
        <f t="shared" ca="1" si="146"/>
        <v>152.93333333333337</v>
      </c>
      <c r="AN77" s="90">
        <f t="shared" ca="1" si="147"/>
        <v>111.52922590837282</v>
      </c>
      <c r="AO77" s="90">
        <f t="shared" ca="1" si="148"/>
        <v>140.12121212121212</v>
      </c>
      <c r="AP77" s="90">
        <f t="shared" ca="1" si="149"/>
        <v>270.09870918754746</v>
      </c>
      <c r="AQ77" s="90">
        <f t="shared" ca="1" si="150"/>
        <v>1082.6009199129485</v>
      </c>
      <c r="AR77" s="91">
        <f t="shared" ca="1" si="151"/>
        <v>13.686960305471835</v>
      </c>
      <c r="AS77" s="91">
        <f t="shared" ca="1" si="152"/>
        <v>23.992523598466033</v>
      </c>
      <c r="AT77" s="91">
        <f t="shared" ca="1" si="153"/>
        <v>14.12647361740933</v>
      </c>
      <c r="AU77" s="91">
        <f t="shared" ca="1" si="154"/>
        <v>10.301970362018615</v>
      </c>
      <c r="AV77" s="91">
        <f t="shared" ca="1" si="155"/>
        <v>12.943016170028676</v>
      </c>
      <c r="AW77" s="91">
        <f t="shared" ca="1" si="156"/>
        <v>24.949055946605512</v>
      </c>
      <c r="AX77" s="89">
        <f ca="1">'F3 Warszawa'!AK70</f>
        <v>1.4400000000000001E-3</v>
      </c>
      <c r="AY77" s="89">
        <f t="shared" ca="1" si="157"/>
        <v>1.4400000000000001E-5</v>
      </c>
      <c r="AZ77" s="90">
        <f t="shared" ca="1" si="158"/>
        <v>143.85614385614383</v>
      </c>
      <c r="BA77" s="90">
        <f t="shared" ca="1" si="159"/>
        <v>2.9148032451626116</v>
      </c>
      <c r="BB77" s="89">
        <f>ARM!G74</f>
        <v>1.1733790883352017E-2</v>
      </c>
      <c r="BC77" s="89">
        <f t="shared" si="160"/>
        <v>1.1733790883352018E-8</v>
      </c>
      <c r="BD77" s="92">
        <f t="shared" si="161"/>
        <v>3.2750314109978075E-7</v>
      </c>
      <c r="BE77" s="93">
        <f t="shared" si="162"/>
        <v>32.750314109978078</v>
      </c>
      <c r="BF77" s="1" t="s">
        <v>18</v>
      </c>
      <c r="BG77" s="89" t="e">
        <f t="shared" si="163"/>
        <v>#VALUE!</v>
      </c>
      <c r="BH77" s="94" t="e">
        <f t="shared" si="164"/>
        <v>#VALUE!</v>
      </c>
      <c r="BI77" s="93" t="e">
        <f t="shared" si="165"/>
        <v>#VALUE!</v>
      </c>
      <c r="BJ77" s="1" t="s">
        <v>18</v>
      </c>
      <c r="BK77" s="89" t="e">
        <f t="shared" si="166"/>
        <v>#VALUE!</v>
      </c>
      <c r="BL77" s="94" t="e">
        <f t="shared" si="167"/>
        <v>#VALUE!</v>
      </c>
      <c r="BM77" s="93" t="e">
        <f t="shared" si="168"/>
        <v>#VALUE!</v>
      </c>
      <c r="BN77" s="1"/>
      <c r="BO77" s="95">
        <f t="shared" si="169"/>
        <v>0</v>
      </c>
      <c r="BP77" s="95">
        <f t="shared" si="170"/>
        <v>0</v>
      </c>
      <c r="BQ77" s="96">
        <f t="shared" si="171"/>
        <v>0</v>
      </c>
      <c r="BR77" s="1"/>
      <c r="BS77" s="95">
        <f t="shared" si="172"/>
        <v>0</v>
      </c>
      <c r="BT77" s="95">
        <f t="shared" si="173"/>
        <v>0</v>
      </c>
      <c r="BU77" s="96">
        <f t="shared" si="174"/>
        <v>0</v>
      </c>
      <c r="BV77" s="1" t="s">
        <v>18</v>
      </c>
      <c r="BW77" s="89" t="e">
        <f t="shared" si="175"/>
        <v>#VALUE!</v>
      </c>
      <c r="BX77" s="94" t="e">
        <f t="shared" si="176"/>
        <v>#VALUE!</v>
      </c>
      <c r="BY77" s="93" t="e">
        <f t="shared" si="177"/>
        <v>#VALUE!</v>
      </c>
      <c r="BZ77" s="97">
        <f>VSM!D70</f>
        <v>125.114</v>
      </c>
      <c r="CA77" s="97">
        <f>VSM!E70</f>
        <v>13.561999999999999</v>
      </c>
      <c r="CB77" s="98">
        <f t="shared" si="178"/>
        <v>0.1083971418066723</v>
      </c>
      <c r="CC77" s="97">
        <f>VSM!F70</f>
        <v>9.4499999999999993</v>
      </c>
      <c r="CD77" s="97">
        <f>ABS(VSM!G70)</f>
        <v>27.11</v>
      </c>
      <c r="CE77" s="99">
        <f t="shared" si="179"/>
        <v>2.8687830687830691</v>
      </c>
      <c r="CF77" s="97">
        <f>VSM!H70</f>
        <v>112.6</v>
      </c>
      <c r="CG77" s="97">
        <f>VSM!K70</f>
        <v>5.4</v>
      </c>
      <c r="CH77" s="97" t="str">
        <f>VSM!D172</f>
        <v>NaN</v>
      </c>
      <c r="CI77" s="97" t="str">
        <f>VSM!E172</f>
        <v>NaN</v>
      </c>
      <c r="CJ77" s="98" t="e">
        <f t="shared" si="180"/>
        <v>#VALUE!</v>
      </c>
      <c r="CK77" s="97" t="str">
        <f>VSM!F172</f>
        <v>NaN</v>
      </c>
      <c r="CL77" s="97" t="e">
        <f>ABS(VSM!G172)</f>
        <v>#VALUE!</v>
      </c>
      <c r="CM77" s="99" t="e">
        <f t="shared" si="181"/>
        <v>#VALUE!</v>
      </c>
      <c r="CN77" s="97" t="str">
        <f>VSM!H172</f>
        <v>NaN</v>
      </c>
      <c r="CO77" s="97" t="str">
        <f>VSM!K172</f>
        <v>NaN</v>
      </c>
      <c r="CP77" s="97" t="str">
        <f>VSM!D274</f>
        <v>NaN</v>
      </c>
      <c r="CQ77" s="97" t="str">
        <f>VSM!E274</f>
        <v>NaN</v>
      </c>
      <c r="CR77" s="98" t="e">
        <f t="shared" si="182"/>
        <v>#VALUE!</v>
      </c>
      <c r="CS77" s="97" t="str">
        <f>VSM!F274</f>
        <v>NaN</v>
      </c>
      <c r="CT77" s="97" t="e">
        <f>ABS(VSM!G274)</f>
        <v>#VALUE!</v>
      </c>
      <c r="CU77" s="99" t="e">
        <f t="shared" si="183"/>
        <v>#VALUE!</v>
      </c>
      <c r="CV77" s="97" t="str">
        <f>VSM!H274</f>
        <v>NaN</v>
      </c>
      <c r="CW77" s="97" t="str">
        <f>VSM!K274</f>
        <v>NaN</v>
      </c>
      <c r="CX77" s="97" t="str">
        <f>VSM!D580</f>
        <v>NaN</v>
      </c>
      <c r="CY77" s="97" t="str">
        <f>VSM!E580</f>
        <v>NaN</v>
      </c>
      <c r="CZ77" s="98" t="e">
        <f t="shared" si="184"/>
        <v>#VALUE!</v>
      </c>
      <c r="DA77" s="97" t="str">
        <f>VSM!F580</f>
        <v>NaN</v>
      </c>
      <c r="DB77" s="97" t="e">
        <f>ABS(VSM!G580)</f>
        <v>#VALUE!</v>
      </c>
      <c r="DC77" s="99" t="e">
        <f t="shared" si="185"/>
        <v>#VALUE!</v>
      </c>
      <c r="DD77" s="97" t="str">
        <f>VSM!H580</f>
        <v>NaN</v>
      </c>
      <c r="DE77" s="97" t="str">
        <f>VSM!K580</f>
        <v>NaN</v>
      </c>
      <c r="DF77" s="30"/>
      <c r="DG77" s="30"/>
      <c r="DH77" s="30"/>
      <c r="DI77" s="30"/>
      <c r="DJ77" s="30"/>
      <c r="DK77" s="30"/>
      <c r="DL77" s="30"/>
      <c r="DM77" s="30"/>
    </row>
    <row r="78" spans="1:117" ht="16.5" customHeight="1">
      <c r="A78" s="81">
        <v>70</v>
      </c>
      <c r="B78" s="82" t="str">
        <f>Lokalizacje!D72</f>
        <v>52° 10.379'N</v>
      </c>
      <c r="C78" s="82" t="str">
        <f>Lokalizacje!C72</f>
        <v>21° 01.565'E</v>
      </c>
      <c r="D78" s="83">
        <f>Lokalizacje!B72</f>
        <v>45181</v>
      </c>
      <c r="E78" s="84">
        <f>'Analiza sitowa'!B71</f>
        <v>835.81</v>
      </c>
      <c r="F78" s="84">
        <f>'Analiza sitowa'!C71</f>
        <v>39.96</v>
      </c>
      <c r="G78" s="84">
        <f>'Analiza sitowa'!D71</f>
        <v>76.13</v>
      </c>
      <c r="H78" s="84">
        <f>'Analiza sitowa'!E71</f>
        <v>207.88</v>
      </c>
      <c r="I78" s="84">
        <f>'Analiza sitowa'!F71</f>
        <v>350.04</v>
      </c>
      <c r="J78" s="84">
        <f>'Analiza sitowa'!G71</f>
        <v>160.84</v>
      </c>
      <c r="K78" s="85">
        <f t="shared" si="124"/>
        <v>834.85</v>
      </c>
      <c r="L78" s="85">
        <f t="shared" si="125"/>
        <v>0.95999999999992269</v>
      </c>
      <c r="M78" s="86">
        <f t="shared" si="126"/>
        <v>100</v>
      </c>
      <c r="N78" s="86">
        <f t="shared" si="127"/>
        <v>4.7809908950598823</v>
      </c>
      <c r="O78" s="86">
        <f t="shared" si="128"/>
        <v>9.1085294504731937</v>
      </c>
      <c r="P78" s="86">
        <f t="shared" si="129"/>
        <v>24.871681362989197</v>
      </c>
      <c r="Q78" s="86">
        <f t="shared" si="130"/>
        <v>41.880331654323356</v>
      </c>
      <c r="R78" s="86">
        <f t="shared" si="131"/>
        <v>19.243607997032818</v>
      </c>
      <c r="S78" s="87">
        <f>'Masa Warszawa'!D72</f>
        <v>10.329999999999998</v>
      </c>
      <c r="T78" s="87">
        <f>'Masa Warszawa'!G72</f>
        <v>8.9400000000000013</v>
      </c>
      <c r="U78" s="87">
        <f>'Masa Warszawa'!J72</f>
        <v>9.41</v>
      </c>
      <c r="V78" s="87">
        <f>'Masa Warszawa'!M72</f>
        <v>10.29</v>
      </c>
      <c r="W78" s="87">
        <f>'Masa Warszawa'!P72</f>
        <v>10.139999999999999</v>
      </c>
      <c r="X78" s="87">
        <f>'Masa Warszawa'!S72</f>
        <v>8.41</v>
      </c>
      <c r="Y78" s="88">
        <f t="shared" ca="1" si="132"/>
        <v>2.1354666666666667E-3</v>
      </c>
      <c r="Z78" s="88">
        <f t="shared" ca="1" si="133"/>
        <v>3.1954333333333329E-3</v>
      </c>
      <c r="AA78" s="88">
        <f t="shared" ca="1" si="134"/>
        <v>2.3993333333333332E-3</v>
      </c>
      <c r="AB78" s="88">
        <f t="shared" ca="1" si="135"/>
        <v>1.5399999999999999E-3</v>
      </c>
      <c r="AC78" s="88">
        <f t="shared" ca="1" si="136"/>
        <v>1.5839333333333334E-3</v>
      </c>
      <c r="AD78" s="88">
        <f t="shared" ca="1" si="137"/>
        <v>2.3148000000000001E-3</v>
      </c>
      <c r="AE78" s="89">
        <f t="shared" ca="1" si="138"/>
        <v>2.1354666666666667E-5</v>
      </c>
      <c r="AF78" s="89">
        <f t="shared" ca="1" si="139"/>
        <v>3.1954333333333327E-5</v>
      </c>
      <c r="AG78" s="89">
        <f t="shared" ca="1" si="140"/>
        <v>2.3993333333333333E-5</v>
      </c>
      <c r="AH78" s="89">
        <f t="shared" ca="1" si="141"/>
        <v>1.5399999999999998E-5</v>
      </c>
      <c r="AI78" s="89">
        <f t="shared" ca="1" si="142"/>
        <v>1.5839333333333333E-5</v>
      </c>
      <c r="AJ78" s="89">
        <f t="shared" ca="1" si="143"/>
        <v>2.3148000000000003E-5</v>
      </c>
      <c r="AK78" s="90">
        <f t="shared" ca="1" si="144"/>
        <v>206.72474991932887</v>
      </c>
      <c r="AL78" s="90">
        <f t="shared" ca="1" si="145"/>
        <v>357.43102162565236</v>
      </c>
      <c r="AM78" s="90">
        <f t="shared" ca="1" si="146"/>
        <v>254.97697484945093</v>
      </c>
      <c r="AN78" s="90">
        <f t="shared" ca="1" si="147"/>
        <v>149.65986394557822</v>
      </c>
      <c r="AO78" s="90">
        <f t="shared" ca="1" si="148"/>
        <v>156.20644312952007</v>
      </c>
      <c r="AP78" s="90">
        <f t="shared" ca="1" si="149"/>
        <v>275.24375743162904</v>
      </c>
      <c r="AQ78" s="90">
        <f t="shared" ca="1" si="150"/>
        <v>1400.2428109011596</v>
      </c>
      <c r="AR78" s="91">
        <f t="shared" ca="1" si="151"/>
        <v>14.763493039202697</v>
      </c>
      <c r="AS78" s="91">
        <f t="shared" ca="1" si="152"/>
        <v>25.526360060054092</v>
      </c>
      <c r="AT78" s="91">
        <f t="shared" ca="1" si="153"/>
        <v>18.209482874284813</v>
      </c>
      <c r="AU78" s="91">
        <f t="shared" ca="1" si="154"/>
        <v>10.688136570346757</v>
      </c>
      <c r="AV78" s="91">
        <f t="shared" ca="1" si="155"/>
        <v>11.155668282202406</v>
      </c>
      <c r="AW78" s="91">
        <f t="shared" ca="1" si="156"/>
        <v>19.656859173909229</v>
      </c>
      <c r="AX78" s="89">
        <f ca="1">'F3 Warszawa'!AK71</f>
        <v>2.0400000000000001E-3</v>
      </c>
      <c r="AY78" s="89">
        <f t="shared" ca="1" si="157"/>
        <v>2.0400000000000001E-5</v>
      </c>
      <c r="AZ78" s="90">
        <f t="shared" ca="1" si="158"/>
        <v>197.48305905130692</v>
      </c>
      <c r="BA78" s="90">
        <f t="shared" ca="1" si="159"/>
        <v>4.4705294705294722</v>
      </c>
      <c r="BB78" s="89">
        <f>ARM!G74</f>
        <v>1.1733790883352017E-2</v>
      </c>
      <c r="BC78" s="89">
        <f t="shared" si="160"/>
        <v>1.1733790883352018E-8</v>
      </c>
      <c r="BD78" s="92">
        <f t="shared" si="161"/>
        <v>3.2750314109978075E-7</v>
      </c>
      <c r="BE78" s="93">
        <f t="shared" si="162"/>
        <v>32.750314109978078</v>
      </c>
      <c r="BF78" s="95">
        <f>ARM!G218</f>
        <v>4.1724606110295312E-2</v>
      </c>
      <c r="BG78" s="89">
        <f t="shared" si="163"/>
        <v>4.1724606110295315E-8</v>
      </c>
      <c r="BH78" s="94">
        <f t="shared" si="164"/>
        <v>1.1645801172117981E-6</v>
      </c>
      <c r="BI78" s="93">
        <f t="shared" si="165"/>
        <v>116.4580117211798</v>
      </c>
      <c r="BJ78" s="1" t="s">
        <v>18</v>
      </c>
      <c r="BK78" s="89" t="e">
        <f t="shared" si="166"/>
        <v>#VALUE!</v>
      </c>
      <c r="BL78" s="94" t="e">
        <f t="shared" si="167"/>
        <v>#VALUE!</v>
      </c>
      <c r="BM78" s="93" t="e">
        <f t="shared" si="168"/>
        <v>#VALUE!</v>
      </c>
      <c r="BN78" s="1"/>
      <c r="BO78" s="95">
        <f t="shared" si="169"/>
        <v>0</v>
      </c>
      <c r="BP78" s="95">
        <f t="shared" si="170"/>
        <v>0</v>
      </c>
      <c r="BQ78" s="96">
        <f t="shared" si="171"/>
        <v>0</v>
      </c>
      <c r="BR78" s="1"/>
      <c r="BS78" s="95">
        <f t="shared" si="172"/>
        <v>0</v>
      </c>
      <c r="BT78" s="95">
        <f t="shared" si="173"/>
        <v>0</v>
      </c>
      <c r="BU78" s="96">
        <f t="shared" si="174"/>
        <v>0</v>
      </c>
      <c r="BV78" s="1" t="s">
        <v>18</v>
      </c>
      <c r="BW78" s="89" t="e">
        <f t="shared" si="175"/>
        <v>#VALUE!</v>
      </c>
      <c r="BX78" s="94" t="e">
        <f t="shared" si="176"/>
        <v>#VALUE!</v>
      </c>
      <c r="BY78" s="93" t="e">
        <f t="shared" si="177"/>
        <v>#VALUE!</v>
      </c>
      <c r="BZ78" s="97">
        <f>VSM!D71</f>
        <v>195.59700000000001</v>
      </c>
      <c r="CA78" s="97">
        <f>VSM!E71</f>
        <v>17.361000000000001</v>
      </c>
      <c r="CB78" s="98">
        <f t="shared" si="178"/>
        <v>8.8759030046473106E-2</v>
      </c>
      <c r="CC78" s="97">
        <f>VSM!F71</f>
        <v>7.27</v>
      </c>
      <c r="CD78" s="97">
        <f>ABS(VSM!G71)</f>
        <v>22.33</v>
      </c>
      <c r="CE78" s="99">
        <f t="shared" si="179"/>
        <v>3.0715268225584595</v>
      </c>
      <c r="CF78" s="97">
        <f>VSM!H71</f>
        <v>176.04</v>
      </c>
      <c r="CG78" s="97">
        <f>VSM!K71</f>
        <v>6.4</v>
      </c>
      <c r="CH78" s="97">
        <f>VSM!D173</f>
        <v>510.60899999999998</v>
      </c>
      <c r="CI78" s="97">
        <f>VSM!E173</f>
        <v>65.27</v>
      </c>
      <c r="CJ78" s="98">
        <f t="shared" si="180"/>
        <v>0.12782775078386788</v>
      </c>
      <c r="CK78" s="97">
        <f>VSM!F173</f>
        <v>10.67</v>
      </c>
      <c r="CL78" s="97">
        <f>ABS(VSM!G173)</f>
        <v>28.09</v>
      </c>
      <c r="CM78" s="99">
        <f t="shared" si="181"/>
        <v>2.6326148078725398</v>
      </c>
      <c r="CN78" s="97">
        <f>VSM!H173</f>
        <v>459.53</v>
      </c>
      <c r="CO78" s="97">
        <f>VSM!K173</f>
        <v>4</v>
      </c>
      <c r="CP78" s="97" t="str">
        <f>VSM!D275</f>
        <v>NaN</v>
      </c>
      <c r="CQ78" s="97" t="str">
        <f>VSM!E275</f>
        <v>NaN</v>
      </c>
      <c r="CR78" s="98" t="e">
        <f t="shared" si="182"/>
        <v>#VALUE!</v>
      </c>
      <c r="CS78" s="97" t="str">
        <f>VSM!F275</f>
        <v>NaN</v>
      </c>
      <c r="CT78" s="97" t="e">
        <f>ABS(VSM!G275)</f>
        <v>#VALUE!</v>
      </c>
      <c r="CU78" s="99" t="e">
        <f t="shared" si="183"/>
        <v>#VALUE!</v>
      </c>
      <c r="CV78" s="97" t="str">
        <f>VSM!H275</f>
        <v>NaN</v>
      </c>
      <c r="CW78" s="97" t="str">
        <f>VSM!K275</f>
        <v>NaN</v>
      </c>
      <c r="CX78" s="97" t="str">
        <f>VSM!D581</f>
        <v>NaN</v>
      </c>
      <c r="CY78" s="97" t="str">
        <f>VSM!E581</f>
        <v>NaN</v>
      </c>
      <c r="CZ78" s="98" t="e">
        <f t="shared" si="184"/>
        <v>#VALUE!</v>
      </c>
      <c r="DA78" s="97" t="str">
        <f>VSM!F581</f>
        <v>NaN</v>
      </c>
      <c r="DB78" s="97" t="e">
        <f>ABS(VSM!G581)</f>
        <v>#VALUE!</v>
      </c>
      <c r="DC78" s="99" t="e">
        <f t="shared" si="185"/>
        <v>#VALUE!</v>
      </c>
      <c r="DD78" s="97" t="str">
        <f>VSM!H581</f>
        <v>NaN</v>
      </c>
      <c r="DE78" s="97" t="str">
        <f>VSM!K581</f>
        <v>NaN</v>
      </c>
      <c r="DF78" s="30"/>
      <c r="DG78" s="30"/>
      <c r="DH78" s="30"/>
      <c r="DI78" s="30"/>
      <c r="DJ78" s="30"/>
      <c r="DK78" s="30"/>
      <c r="DL78" s="30"/>
      <c r="DM78" s="30"/>
    </row>
    <row r="79" spans="1:117" ht="16.5" customHeight="1">
      <c r="A79" s="81">
        <v>71</v>
      </c>
      <c r="B79" s="82" t="str">
        <f>Lokalizacje!D73</f>
        <v>52° 10.481'N</v>
      </c>
      <c r="C79" s="82" t="str">
        <f>Lokalizacje!C73</f>
        <v>21° 00.762'E</v>
      </c>
      <c r="D79" s="83">
        <f>Lokalizacje!B73</f>
        <v>45181</v>
      </c>
      <c r="E79" s="84">
        <f>'Analiza sitowa'!B72</f>
        <v>816.12</v>
      </c>
      <c r="F79" s="84">
        <f>'Analiza sitowa'!C72</f>
        <v>30.08</v>
      </c>
      <c r="G79" s="84">
        <f>'Analiza sitowa'!D72</f>
        <v>55.95</v>
      </c>
      <c r="H79" s="84">
        <f>'Analiza sitowa'!E72</f>
        <v>107.67</v>
      </c>
      <c r="I79" s="84">
        <f>'Analiza sitowa'!F72</f>
        <v>311.10000000000002</v>
      </c>
      <c r="J79" s="84">
        <f>'Analiza sitowa'!G72</f>
        <v>310.45</v>
      </c>
      <c r="K79" s="85">
        <f t="shared" si="124"/>
        <v>815.25</v>
      </c>
      <c r="L79" s="85">
        <f t="shared" si="125"/>
        <v>0.87000000000000455</v>
      </c>
      <c r="M79" s="86">
        <f t="shared" si="126"/>
        <v>100</v>
      </c>
      <c r="N79" s="86">
        <f t="shared" si="127"/>
        <v>3.6857324903200506</v>
      </c>
      <c r="O79" s="86">
        <f t="shared" si="128"/>
        <v>6.8556094691957075</v>
      </c>
      <c r="P79" s="86">
        <f t="shared" si="129"/>
        <v>13.192912806940155</v>
      </c>
      <c r="Q79" s="86">
        <f t="shared" si="130"/>
        <v>38.119394206734306</v>
      </c>
      <c r="R79" s="86">
        <f t="shared" si="131"/>
        <v>38.039749056511297</v>
      </c>
      <c r="S79" s="87">
        <f>'Masa Warszawa'!D73</f>
        <v>9.84</v>
      </c>
      <c r="T79" s="87">
        <f>'Masa Warszawa'!G73</f>
        <v>8.9200000000000017</v>
      </c>
      <c r="U79" s="87">
        <f>'Masa Warszawa'!J73</f>
        <v>9.23</v>
      </c>
      <c r="V79" s="87">
        <f>'Masa Warszawa'!M73</f>
        <v>9.59</v>
      </c>
      <c r="W79" s="87">
        <f>'Masa Warszawa'!P73</f>
        <v>9.93</v>
      </c>
      <c r="X79" s="87">
        <f>'Masa Warszawa'!S73</f>
        <v>8.56</v>
      </c>
      <c r="Y79" s="88">
        <f t="shared" ca="1" si="132"/>
        <v>2.0362666666666669E-3</v>
      </c>
      <c r="Z79" s="88">
        <f t="shared" ca="1" si="133"/>
        <v>2.9782666666666666E-3</v>
      </c>
      <c r="AA79" s="88">
        <f t="shared" ca="1" si="134"/>
        <v>1.9804666666666669E-3</v>
      </c>
      <c r="AB79" s="88">
        <f t="shared" ca="1" si="135"/>
        <v>1.2169666666666666E-3</v>
      </c>
      <c r="AC79" s="88">
        <f t="shared" ca="1" si="136"/>
        <v>1.3140666666666666E-3</v>
      </c>
      <c r="AD79" s="88">
        <f t="shared" ca="1" si="137"/>
        <v>2.4715666666666669E-3</v>
      </c>
      <c r="AE79" s="89">
        <f t="shared" ca="1" si="138"/>
        <v>2.0362666666666667E-5</v>
      </c>
      <c r="AF79" s="89">
        <f t="shared" ca="1" si="139"/>
        <v>2.9782666666666665E-5</v>
      </c>
      <c r="AG79" s="89">
        <f t="shared" ca="1" si="140"/>
        <v>1.980466666666667E-5</v>
      </c>
      <c r="AH79" s="89">
        <f t="shared" ca="1" si="141"/>
        <v>1.2169666666666666E-5</v>
      </c>
      <c r="AI79" s="89">
        <f t="shared" ca="1" si="142"/>
        <v>1.3140666666666666E-5</v>
      </c>
      <c r="AJ79" s="89">
        <f t="shared" ca="1" si="143"/>
        <v>2.4715666666666668E-5</v>
      </c>
      <c r="AK79" s="90">
        <f t="shared" ca="1" si="144"/>
        <v>206.93766937669375</v>
      </c>
      <c r="AL79" s="90">
        <f t="shared" ca="1" si="145"/>
        <v>333.8863976083706</v>
      </c>
      <c r="AM79" s="90">
        <f t="shared" ca="1" si="146"/>
        <v>214.56843625857715</v>
      </c>
      <c r="AN79" s="90">
        <f t="shared" ca="1" si="147"/>
        <v>126.89954814042406</v>
      </c>
      <c r="AO79" s="90">
        <f t="shared" ca="1" si="148"/>
        <v>132.3329976502182</v>
      </c>
      <c r="AP79" s="90">
        <f t="shared" ca="1" si="149"/>
        <v>288.73442367601245</v>
      </c>
      <c r="AQ79" s="90">
        <f t="shared" ca="1" si="150"/>
        <v>1303.3594727102961</v>
      </c>
      <c r="AR79" s="91">
        <f t="shared" ca="1" si="151"/>
        <v>15.87725210960973</v>
      </c>
      <c r="AS79" s="91">
        <f t="shared" ca="1" si="152"/>
        <v>25.617368392931851</v>
      </c>
      <c r="AT79" s="91">
        <f t="shared" ca="1" si="153"/>
        <v>16.462721202492865</v>
      </c>
      <c r="AU79" s="91">
        <f t="shared" ca="1" si="154"/>
        <v>9.7363429504632606</v>
      </c>
      <c r="AV79" s="91">
        <f t="shared" ca="1" si="155"/>
        <v>10.153223298790762</v>
      </c>
      <c r="AW79" s="91">
        <f t="shared" ca="1" si="156"/>
        <v>22.153092045711535</v>
      </c>
      <c r="AX79" s="89">
        <f ca="1">'F3 Warszawa'!AK72</f>
        <v>1.9599999999999999E-3</v>
      </c>
      <c r="AY79" s="89">
        <f t="shared" ca="1" si="157"/>
        <v>1.9599999999999999E-5</v>
      </c>
      <c r="AZ79" s="90">
        <f t="shared" ca="1" si="158"/>
        <v>199.1869918699187</v>
      </c>
      <c r="BA79" s="90">
        <f t="shared" ca="1" si="159"/>
        <v>3.7454164484022958</v>
      </c>
      <c r="BB79" s="89">
        <f>ARM!G76</f>
        <v>1.1447432199529272E-2</v>
      </c>
      <c r="BC79" s="89">
        <f t="shared" si="160"/>
        <v>1.1447432199529272E-8</v>
      </c>
      <c r="BD79" s="92">
        <f t="shared" si="161"/>
        <v>3.1951055205797255E-7</v>
      </c>
      <c r="BE79" s="93">
        <f t="shared" si="162"/>
        <v>31.951055205797253</v>
      </c>
      <c r="BF79" s="95">
        <f>ARM!G217</f>
        <v>2.3978511096780245E-2</v>
      </c>
      <c r="BG79" s="89">
        <f t="shared" si="163"/>
        <v>2.3978511096780243E-8</v>
      </c>
      <c r="BH79" s="94">
        <f t="shared" si="164"/>
        <v>6.6926688750124408E-7</v>
      </c>
      <c r="BI79" s="93">
        <f t="shared" si="165"/>
        <v>66.926688750124413</v>
      </c>
      <c r="BJ79" s="95">
        <f>ARM!G216</f>
        <v>5.9049537749661964E-3</v>
      </c>
      <c r="BK79" s="89">
        <f t="shared" si="166"/>
        <v>5.9049537749661959E-9</v>
      </c>
      <c r="BL79" s="94">
        <f t="shared" si="167"/>
        <v>1.6481382091905649E-7</v>
      </c>
      <c r="BM79" s="93">
        <f t="shared" si="168"/>
        <v>16.481382091905651</v>
      </c>
      <c r="BN79" s="95">
        <f>ARM!G215</f>
        <v>4.7529991672427014E-3</v>
      </c>
      <c r="BO79" s="95">
        <f t="shared" si="169"/>
        <v>4.7529991672427016E-9</v>
      </c>
      <c r="BP79" s="95">
        <f t="shared" si="170"/>
        <v>1.3266148786792964E-7</v>
      </c>
      <c r="BQ79" s="96">
        <f t="shared" si="171"/>
        <v>13.266148786792964</v>
      </c>
      <c r="BR79" s="95">
        <f>ARM!G214</f>
        <v>6.9229541606707634E-3</v>
      </c>
      <c r="BS79" s="95">
        <f t="shared" si="172"/>
        <v>6.9229541606707635E-9</v>
      </c>
      <c r="BT79" s="95">
        <f t="shared" si="173"/>
        <v>1.9322734279561062E-7</v>
      </c>
      <c r="BU79" s="96">
        <f t="shared" si="174"/>
        <v>19.322734279561061</v>
      </c>
      <c r="BV79" s="95">
        <f>ARM!G213</f>
        <v>1.6219736936258351E-2</v>
      </c>
      <c r="BW79" s="89">
        <f t="shared" si="175"/>
        <v>1.621973693625835E-8</v>
      </c>
      <c r="BX79" s="94">
        <f t="shared" si="176"/>
        <v>4.5271087982089975E-7</v>
      </c>
      <c r="BY79" s="93">
        <f t="shared" si="177"/>
        <v>45.271087982089973</v>
      </c>
      <c r="BZ79" s="97">
        <f>VSM!D72</f>
        <v>173.08799999999999</v>
      </c>
      <c r="CA79" s="97">
        <f>VSM!E72</f>
        <v>15.929</v>
      </c>
      <c r="CB79" s="98">
        <f t="shared" si="178"/>
        <v>9.202833240894806E-2</v>
      </c>
      <c r="CC79" s="97">
        <f>VSM!F72</f>
        <v>8.32</v>
      </c>
      <c r="CD79" s="97">
        <f>ABS(VSM!G72)</f>
        <v>28</v>
      </c>
      <c r="CE79" s="99">
        <f t="shared" si="179"/>
        <v>3.3653846153846154</v>
      </c>
      <c r="CF79" s="97">
        <f>VSM!H72</f>
        <v>155.78</v>
      </c>
      <c r="CG79" s="97">
        <f>VSM!K72</f>
        <v>5.6</v>
      </c>
      <c r="CH79" s="97">
        <f>VSM!D174</f>
        <v>286.233</v>
      </c>
      <c r="CI79" s="97">
        <f>VSM!E174</f>
        <v>33.795000000000002</v>
      </c>
      <c r="CJ79" s="98">
        <f t="shared" si="180"/>
        <v>0.11806814727861568</v>
      </c>
      <c r="CK79" s="97">
        <f>VSM!F174</f>
        <v>9.44</v>
      </c>
      <c r="CL79" s="97">
        <f>ABS(VSM!G174)</f>
        <v>26.24</v>
      </c>
      <c r="CM79" s="99">
        <f t="shared" si="181"/>
        <v>2.7796610169491527</v>
      </c>
      <c r="CN79" s="97">
        <f>VSM!H174</f>
        <v>257.61</v>
      </c>
      <c r="CO79" s="97">
        <f>VSM!K174</f>
        <v>3.3</v>
      </c>
      <c r="CP79" s="97">
        <f>VSM!D276</f>
        <v>151.45699999999999</v>
      </c>
      <c r="CQ79" s="97">
        <f>VSM!E276</f>
        <v>18.298999999999999</v>
      </c>
      <c r="CR79" s="98">
        <f t="shared" si="182"/>
        <v>0.12081977062796702</v>
      </c>
      <c r="CS79" s="97">
        <f>VSM!F276</f>
        <v>8.73</v>
      </c>
      <c r="CT79" s="97">
        <f>ABS(VSM!G276)</f>
        <v>25.32</v>
      </c>
      <c r="CU79" s="99">
        <f t="shared" si="183"/>
        <v>2.9003436426116838</v>
      </c>
      <c r="CV79" s="97">
        <f>VSM!H276</f>
        <v>136.31</v>
      </c>
      <c r="CW79" s="97">
        <f>VSM!K276</f>
        <v>6.1</v>
      </c>
      <c r="CX79" s="97">
        <f>VSM!D582</f>
        <v>188.46700000000001</v>
      </c>
      <c r="CY79" s="97">
        <f>VSM!E582</f>
        <v>17.478000000000002</v>
      </c>
      <c r="CZ79" s="98">
        <f t="shared" si="184"/>
        <v>9.2737720661972653E-2</v>
      </c>
      <c r="DA79" s="97">
        <f>VSM!F582</f>
        <v>8.09</v>
      </c>
      <c r="DB79" s="97">
        <f>ABS(VSM!G582)</f>
        <v>28.04</v>
      </c>
      <c r="DC79" s="99">
        <f t="shared" si="185"/>
        <v>3.466007416563659</v>
      </c>
      <c r="DD79" s="97">
        <f>VSM!H582</f>
        <v>165.31</v>
      </c>
      <c r="DE79" s="97">
        <f>VSM!K582</f>
        <v>3.1</v>
      </c>
      <c r="DF79" s="30"/>
      <c r="DG79" s="30"/>
      <c r="DH79" s="30"/>
      <c r="DI79" s="30"/>
      <c r="DJ79" s="30"/>
      <c r="DK79" s="30"/>
      <c r="DL79" s="30"/>
      <c r="DM79" s="30"/>
    </row>
    <row r="80" spans="1:117" ht="16.5" customHeight="1">
      <c r="A80" s="81">
        <v>72</v>
      </c>
      <c r="B80" s="82" t="str">
        <f>Lokalizacje!D74</f>
        <v>52° 10.832'N</v>
      </c>
      <c r="C80" s="82" t="str">
        <f>Lokalizacje!C74</f>
        <v>20° 59.859'E</v>
      </c>
      <c r="D80" s="83">
        <f>Lokalizacje!B74</f>
        <v>45181</v>
      </c>
      <c r="E80" s="84">
        <f>'Analiza sitowa'!B73</f>
        <v>894.27</v>
      </c>
      <c r="F80" s="84">
        <f>'Analiza sitowa'!C73</f>
        <v>30.7</v>
      </c>
      <c r="G80" s="84">
        <f>'Analiza sitowa'!D73</f>
        <v>78.11</v>
      </c>
      <c r="H80" s="84">
        <f>'Analiza sitowa'!E73</f>
        <v>256.97000000000003</v>
      </c>
      <c r="I80" s="84">
        <f>'Analiza sitowa'!F73</f>
        <v>396.93</v>
      </c>
      <c r="J80" s="84">
        <f>'Analiza sitowa'!G73</f>
        <v>130.83000000000001</v>
      </c>
      <c r="K80" s="85">
        <f t="shared" si="124"/>
        <v>893.54000000000008</v>
      </c>
      <c r="L80" s="85">
        <f t="shared" si="125"/>
        <v>0.7299999999999045</v>
      </c>
      <c r="M80" s="86">
        <f t="shared" si="126"/>
        <v>100</v>
      </c>
      <c r="N80" s="86">
        <f t="shared" si="127"/>
        <v>3.4329676719558972</v>
      </c>
      <c r="O80" s="86">
        <f t="shared" si="128"/>
        <v>8.734498529526876</v>
      </c>
      <c r="P80" s="86">
        <f t="shared" si="129"/>
        <v>28.735169467834105</v>
      </c>
      <c r="Q80" s="86">
        <f t="shared" si="130"/>
        <v>44.385923714314465</v>
      </c>
      <c r="R80" s="86">
        <f t="shared" si="131"/>
        <v>14.629809788989903</v>
      </c>
      <c r="S80" s="87">
        <f>'Masa Warszawa'!D74</f>
        <v>9.94</v>
      </c>
      <c r="T80" s="87">
        <f>'Masa Warszawa'!G74</f>
        <v>7.63</v>
      </c>
      <c r="U80" s="87">
        <f>'Masa Warszawa'!J74</f>
        <v>9.6199999999999992</v>
      </c>
      <c r="V80" s="87">
        <f>'Masa Warszawa'!M74</f>
        <v>10.41</v>
      </c>
      <c r="W80" s="87">
        <f>'Masa Warszawa'!P74</f>
        <v>9.73</v>
      </c>
      <c r="X80" s="87">
        <f>'Masa Warszawa'!S74</f>
        <v>8.99</v>
      </c>
      <c r="Y80" s="88">
        <f t="shared" ca="1" si="132"/>
        <v>2.8490333333333335E-3</v>
      </c>
      <c r="Z80" s="88">
        <f t="shared" ca="1" si="133"/>
        <v>2.9955333333333335E-3</v>
      </c>
      <c r="AA80" s="88">
        <f t="shared" ca="1" si="134"/>
        <v>2.2223333333333335E-3</v>
      </c>
      <c r="AB80" s="88">
        <f t="shared" ca="1" si="135"/>
        <v>1.6916666666666666E-3</v>
      </c>
      <c r="AC80" s="88">
        <f t="shared" ca="1" si="136"/>
        <v>2.3222666666666667E-3</v>
      </c>
      <c r="AD80" s="88">
        <f t="shared" ca="1" si="137"/>
        <v>5.581333333333334E-3</v>
      </c>
      <c r="AE80" s="89">
        <f t="shared" ca="1" si="138"/>
        <v>2.8490333333333334E-5</v>
      </c>
      <c r="AF80" s="89">
        <f t="shared" ca="1" si="139"/>
        <v>2.9955333333333334E-5</v>
      </c>
      <c r="AG80" s="89">
        <f t="shared" ca="1" si="140"/>
        <v>2.2223333333333335E-5</v>
      </c>
      <c r="AH80" s="89">
        <f t="shared" ca="1" si="141"/>
        <v>1.6916666666666667E-5</v>
      </c>
      <c r="AI80" s="89">
        <f t="shared" ca="1" si="142"/>
        <v>2.3222666666666667E-5</v>
      </c>
      <c r="AJ80" s="89">
        <f t="shared" ca="1" si="143"/>
        <v>5.5813333333333337E-5</v>
      </c>
      <c r="AK80" s="90">
        <f t="shared" ca="1" si="144"/>
        <v>286.62307176391687</v>
      </c>
      <c r="AL80" s="90">
        <f t="shared" ca="1" si="145"/>
        <v>392.59938837920487</v>
      </c>
      <c r="AM80" s="90">
        <f t="shared" ca="1" si="146"/>
        <v>231.01178101178107</v>
      </c>
      <c r="AN80" s="90">
        <f t="shared" ca="1" si="147"/>
        <v>162.50400256163945</v>
      </c>
      <c r="AO80" s="90">
        <f t="shared" ca="1" si="148"/>
        <v>238.67077766358341</v>
      </c>
      <c r="AP80" s="90">
        <f t="shared" ca="1" si="149"/>
        <v>620.83796811271782</v>
      </c>
      <c r="AQ80" s="90">
        <f t="shared" ca="1" si="150"/>
        <v>1932.2469894928433</v>
      </c>
      <c r="AR80" s="91">
        <f t="shared" ca="1" si="151"/>
        <v>14.833666364730464</v>
      </c>
      <c r="AS80" s="91">
        <f t="shared" ca="1" si="152"/>
        <v>20.318281799070128</v>
      </c>
      <c r="AT80" s="91">
        <f t="shared" ca="1" si="153"/>
        <v>11.955603101879573</v>
      </c>
      <c r="AU80" s="91">
        <f t="shared" ca="1" si="154"/>
        <v>8.4101050976041041</v>
      </c>
      <c r="AV80" s="91">
        <f t="shared" ca="1" si="155"/>
        <v>12.351980826541606</v>
      </c>
      <c r="AW80" s="91">
        <f t="shared" ca="1" si="156"/>
        <v>32.130362810174134</v>
      </c>
      <c r="AX80" s="89">
        <f ca="1">'F3 Warszawa'!AK73</f>
        <v>2.7599999999999999E-3</v>
      </c>
      <c r="AY80" s="89">
        <f t="shared" ca="1" si="157"/>
        <v>2.76E-5</v>
      </c>
      <c r="AZ80" s="90">
        <f t="shared" ca="1" si="158"/>
        <v>277.66599597585514</v>
      </c>
      <c r="BA80" s="90">
        <f t="shared" ca="1" si="159"/>
        <v>3.1250365621087939</v>
      </c>
      <c r="BB80" s="89">
        <f>ARM!G77</f>
        <v>1.5167897656243772E-2</v>
      </c>
      <c r="BC80" s="89">
        <f t="shared" si="160"/>
        <v>1.5167897656243773E-8</v>
      </c>
      <c r="BD80" s="92">
        <f t="shared" si="161"/>
        <v>4.2335287680538174E-7</v>
      </c>
      <c r="BE80" s="93">
        <f t="shared" si="162"/>
        <v>42.335287680538173</v>
      </c>
      <c r="BF80" s="95">
        <f>ARM!G219</f>
        <v>2.7860606822180525E-2</v>
      </c>
      <c r="BG80" s="89">
        <f t="shared" si="163"/>
        <v>2.7860606822180525E-8</v>
      </c>
      <c r="BH80" s="94">
        <f t="shared" si="164"/>
        <v>7.7762049263686076E-7</v>
      </c>
      <c r="BI80" s="93">
        <f t="shared" si="165"/>
        <v>77.76204926368608</v>
      </c>
      <c r="BJ80" s="1" t="s">
        <v>18</v>
      </c>
      <c r="BK80" s="89" t="e">
        <f t="shared" si="166"/>
        <v>#VALUE!</v>
      </c>
      <c r="BL80" s="94" t="e">
        <f t="shared" si="167"/>
        <v>#VALUE!</v>
      </c>
      <c r="BM80" s="93" t="e">
        <f t="shared" si="168"/>
        <v>#VALUE!</v>
      </c>
      <c r="BN80" s="1"/>
      <c r="BO80" s="95">
        <f t="shared" si="169"/>
        <v>0</v>
      </c>
      <c r="BP80" s="95">
        <f t="shared" si="170"/>
        <v>0</v>
      </c>
      <c r="BQ80" s="96">
        <f t="shared" si="171"/>
        <v>0</v>
      </c>
      <c r="BR80" s="1"/>
      <c r="BS80" s="95">
        <f t="shared" si="172"/>
        <v>0</v>
      </c>
      <c r="BT80" s="95">
        <f t="shared" si="173"/>
        <v>0</v>
      </c>
      <c r="BU80" s="96">
        <f t="shared" si="174"/>
        <v>0</v>
      </c>
      <c r="BV80" s="89">
        <f>ARM!G114</f>
        <v>2.4245814533057818E-2</v>
      </c>
      <c r="BW80" s="89">
        <f t="shared" si="175"/>
        <v>2.4245814533057816E-8</v>
      </c>
      <c r="BX80" s="94">
        <f t="shared" si="176"/>
        <v>6.7672762341156924E-7</v>
      </c>
      <c r="BY80" s="93">
        <f t="shared" si="177"/>
        <v>67.672762341156925</v>
      </c>
      <c r="BZ80" s="97">
        <f>VSM!D73</f>
        <v>26.484000000000002</v>
      </c>
      <c r="CA80" s="97">
        <f>VSM!E73</f>
        <v>2.0190000000000001</v>
      </c>
      <c r="CB80" s="98">
        <f t="shared" si="178"/>
        <v>7.623470774807431E-2</v>
      </c>
      <c r="CC80" s="97">
        <f>VSM!F73</f>
        <v>6.85</v>
      </c>
      <c r="CD80" s="97">
        <f>ABS(VSM!G73)</f>
        <v>22.48</v>
      </c>
      <c r="CE80" s="99">
        <f t="shared" si="179"/>
        <v>3.2817518248175186</v>
      </c>
      <c r="CF80" s="97">
        <f>VSM!H73</f>
        <v>23.83</v>
      </c>
      <c r="CG80" s="97">
        <f>VSM!K73</f>
        <v>5.9</v>
      </c>
      <c r="CH80" s="97">
        <f>VSM!D175</f>
        <v>668.65499999999997</v>
      </c>
      <c r="CI80" s="97">
        <f>VSM!E175</f>
        <v>62.045000000000002</v>
      </c>
      <c r="CJ80" s="98">
        <f t="shared" si="180"/>
        <v>9.2790751583402512E-2</v>
      </c>
      <c r="CK80" s="97">
        <f>VSM!F175</f>
        <v>7.88</v>
      </c>
      <c r="CL80" s="97">
        <f>ABS(VSM!G175)</f>
        <v>24.36</v>
      </c>
      <c r="CM80" s="99">
        <f t="shared" si="181"/>
        <v>3.0913705583756346</v>
      </c>
      <c r="CN80" s="97">
        <f>VSM!H175</f>
        <v>601.79999999999995</v>
      </c>
      <c r="CO80" s="97">
        <f>VSM!K175</f>
        <v>5.6</v>
      </c>
      <c r="CP80" s="97" t="str">
        <f>VSM!D277</f>
        <v>NaN</v>
      </c>
      <c r="CQ80" s="97" t="str">
        <f>VSM!E277</f>
        <v>NaN</v>
      </c>
      <c r="CR80" s="98" t="e">
        <f t="shared" si="182"/>
        <v>#VALUE!</v>
      </c>
      <c r="CS80" s="97" t="str">
        <f>VSM!F277</f>
        <v>NaN</v>
      </c>
      <c r="CT80" s="97" t="e">
        <f>ABS(VSM!G277)</f>
        <v>#VALUE!</v>
      </c>
      <c r="CU80" s="99" t="e">
        <f t="shared" si="183"/>
        <v>#VALUE!</v>
      </c>
      <c r="CV80" s="97" t="str">
        <f>VSM!H277</f>
        <v>NaN</v>
      </c>
      <c r="CW80" s="97" t="str">
        <f>VSM!K277</f>
        <v>NaN</v>
      </c>
      <c r="CX80" s="97">
        <f>VSM!D583</f>
        <v>527.21699999999998</v>
      </c>
      <c r="CY80" s="97">
        <f>VSM!E583</f>
        <v>30.196000000000002</v>
      </c>
      <c r="CZ80" s="98">
        <f t="shared" si="184"/>
        <v>5.7274329166168772E-2</v>
      </c>
      <c r="DA80" s="97">
        <f>VSM!F583</f>
        <v>5.77</v>
      </c>
      <c r="DB80" s="97">
        <f>ABS(VSM!G583)</f>
        <v>22.52</v>
      </c>
      <c r="DC80" s="99">
        <f t="shared" si="185"/>
        <v>3.9029462738301564</v>
      </c>
      <c r="DD80" s="97">
        <f>VSM!H583</f>
        <v>474.49</v>
      </c>
      <c r="DE80" s="97">
        <f>VSM!K583</f>
        <v>3.2</v>
      </c>
      <c r="DF80" s="30"/>
      <c r="DG80" s="30"/>
      <c r="DH80" s="30"/>
      <c r="DI80" s="30"/>
      <c r="DJ80" s="30"/>
      <c r="DK80" s="30"/>
      <c r="DL80" s="30"/>
      <c r="DM80" s="30"/>
    </row>
    <row r="81" spans="1:117" ht="16.5" customHeight="1">
      <c r="A81" s="81">
        <v>73</v>
      </c>
      <c r="B81" s="82" t="str">
        <f>Lokalizacje!D75</f>
        <v>52° 11.329'N</v>
      </c>
      <c r="C81" s="82" t="str">
        <f>Lokalizacje!C75</f>
        <v>20° 59.728'E</v>
      </c>
      <c r="D81" s="83">
        <f>Lokalizacje!B75</f>
        <v>45181</v>
      </c>
      <c r="E81" s="84">
        <f>'Analiza sitowa'!B74</f>
        <v>843.31</v>
      </c>
      <c r="F81" s="84">
        <f>'Analiza sitowa'!C74</f>
        <v>15.4</v>
      </c>
      <c r="G81" s="84">
        <f>'Analiza sitowa'!D74</f>
        <v>43.33</v>
      </c>
      <c r="H81" s="84">
        <f>'Analiza sitowa'!E74</f>
        <v>123.44</v>
      </c>
      <c r="I81" s="84">
        <f>'Analiza sitowa'!F74</f>
        <v>360.49</v>
      </c>
      <c r="J81" s="84">
        <f>'Analiza sitowa'!G74</f>
        <v>300.14</v>
      </c>
      <c r="K81" s="85">
        <f t="shared" si="124"/>
        <v>842.8</v>
      </c>
      <c r="L81" s="85">
        <f t="shared" si="125"/>
        <v>0.50999999999999091</v>
      </c>
      <c r="M81" s="86">
        <f t="shared" si="126"/>
        <v>100</v>
      </c>
      <c r="N81" s="86">
        <f t="shared" si="127"/>
        <v>1.8261374820647214</v>
      </c>
      <c r="O81" s="86">
        <f t="shared" si="128"/>
        <v>5.1380868245366473</v>
      </c>
      <c r="P81" s="86">
        <f t="shared" si="129"/>
        <v>14.637559141952543</v>
      </c>
      <c r="Q81" s="86">
        <f t="shared" si="130"/>
        <v>42.747032526591653</v>
      </c>
      <c r="R81" s="86">
        <f t="shared" si="131"/>
        <v>35.590708043305547</v>
      </c>
      <c r="S81" s="87">
        <f>'Masa Warszawa'!D75</f>
        <v>9.11</v>
      </c>
      <c r="T81" s="87">
        <f>'Masa Warszawa'!G75</f>
        <v>8.7800000000000011</v>
      </c>
      <c r="U81" s="87">
        <f>'Masa Warszawa'!J75</f>
        <v>9.8299999999999983</v>
      </c>
      <c r="V81" s="87">
        <f>'Masa Warszawa'!M75</f>
        <v>9.66</v>
      </c>
      <c r="W81" s="87">
        <f>'Masa Warszawa'!P75</f>
        <v>10.010000000000002</v>
      </c>
      <c r="X81" s="87">
        <f>'Masa Warszawa'!S75</f>
        <v>7.9899999999999993</v>
      </c>
      <c r="Y81" s="88">
        <f t="shared" ca="1" si="132"/>
        <v>1.4120666666666665E-3</v>
      </c>
      <c r="Z81" s="88">
        <f t="shared" ca="1" si="133"/>
        <v>1.6110333333333334E-3</v>
      </c>
      <c r="AA81" s="88">
        <f t="shared" ca="1" si="134"/>
        <v>1.1716999999999999E-3</v>
      </c>
      <c r="AB81" s="88">
        <f t="shared" ca="1" si="135"/>
        <v>6.9633666666666673E-4</v>
      </c>
      <c r="AC81" s="88">
        <f t="shared" ca="1" si="136"/>
        <v>9.1574333333333327E-4</v>
      </c>
      <c r="AD81" s="88">
        <f t="shared" ca="1" si="137"/>
        <v>1.9719999999999998E-3</v>
      </c>
      <c r="AE81" s="89">
        <f t="shared" ca="1" si="138"/>
        <v>1.4120666666666665E-5</v>
      </c>
      <c r="AF81" s="89">
        <f t="shared" ca="1" si="139"/>
        <v>1.6110333333333334E-5</v>
      </c>
      <c r="AG81" s="89">
        <f t="shared" ca="1" si="140"/>
        <v>1.1717E-5</v>
      </c>
      <c r="AH81" s="89">
        <f t="shared" ca="1" si="141"/>
        <v>6.9633666666666676E-6</v>
      </c>
      <c r="AI81" s="89">
        <f t="shared" ca="1" si="142"/>
        <v>9.1574333333333332E-6</v>
      </c>
      <c r="AJ81" s="89">
        <f t="shared" ca="1" si="143"/>
        <v>1.9719999999999998E-5</v>
      </c>
      <c r="AK81" s="90">
        <f t="shared" ca="1" si="144"/>
        <v>155.00182949140139</v>
      </c>
      <c r="AL81" s="90">
        <f t="shared" ca="1" si="145"/>
        <v>183.48899012908123</v>
      </c>
      <c r="AM81" s="90">
        <f t="shared" ca="1" si="146"/>
        <v>119.19633774160734</v>
      </c>
      <c r="AN81" s="90">
        <f t="shared" ca="1" si="147"/>
        <v>72.084541062801932</v>
      </c>
      <c r="AO81" s="90">
        <f t="shared" ca="1" si="148"/>
        <v>91.482850482850466</v>
      </c>
      <c r="AP81" s="90">
        <f t="shared" ca="1" si="149"/>
        <v>246.80851063829783</v>
      </c>
      <c r="AQ81" s="90">
        <f t="shared" ca="1" si="150"/>
        <v>868.06305954604022</v>
      </c>
      <c r="AR81" s="91">
        <f t="shared" ca="1" si="151"/>
        <v>17.856056398997179</v>
      </c>
      <c r="AS81" s="91">
        <f t="shared" ca="1" si="152"/>
        <v>21.137748935548313</v>
      </c>
      <c r="AT81" s="91">
        <f t="shared" ca="1" si="153"/>
        <v>13.731299406282984</v>
      </c>
      <c r="AU81" s="91">
        <f t="shared" ca="1" si="154"/>
        <v>8.3040673451188063</v>
      </c>
      <c r="AV81" s="91">
        <f t="shared" ca="1" si="155"/>
        <v>10.538733272521938</v>
      </c>
      <c r="AW81" s="91">
        <f t="shared" ca="1" si="156"/>
        <v>28.432094641530782</v>
      </c>
      <c r="AX81" s="89">
        <f ca="1">'F3 Warszawa'!AK74</f>
        <v>1.3499999999999999E-3</v>
      </c>
      <c r="AY81" s="89">
        <f t="shared" ca="1" si="157"/>
        <v>1.3499999999999998E-5</v>
      </c>
      <c r="AZ81" s="90">
        <f t="shared" ca="1" si="158"/>
        <v>148.18880351262345</v>
      </c>
      <c r="BA81" s="90">
        <f t="shared" ca="1" si="159"/>
        <v>4.3954487512393463</v>
      </c>
      <c r="BB81" s="89">
        <f>ARM!G78</f>
        <v>9.0942030948186949E-3</v>
      </c>
      <c r="BC81" s="89">
        <f t="shared" si="160"/>
        <v>9.094203094818695E-9</v>
      </c>
      <c r="BD81" s="92">
        <f t="shared" si="161"/>
        <v>2.5382931304649511E-7</v>
      </c>
      <c r="BE81" s="93">
        <f t="shared" si="162"/>
        <v>25.38293130464951</v>
      </c>
      <c r="BF81" s="1" t="s">
        <v>18</v>
      </c>
      <c r="BG81" s="89" t="e">
        <f t="shared" si="163"/>
        <v>#VALUE!</v>
      </c>
      <c r="BH81" s="94" t="e">
        <f t="shared" si="164"/>
        <v>#VALUE!</v>
      </c>
      <c r="BI81" s="93" t="e">
        <f t="shared" si="165"/>
        <v>#VALUE!</v>
      </c>
      <c r="BJ81" s="1" t="s">
        <v>18</v>
      </c>
      <c r="BK81" s="89" t="e">
        <f t="shared" si="166"/>
        <v>#VALUE!</v>
      </c>
      <c r="BL81" s="94" t="e">
        <f t="shared" si="167"/>
        <v>#VALUE!</v>
      </c>
      <c r="BM81" s="93" t="e">
        <f t="shared" si="168"/>
        <v>#VALUE!</v>
      </c>
      <c r="BN81" s="1"/>
      <c r="BO81" s="95">
        <f t="shared" si="169"/>
        <v>0</v>
      </c>
      <c r="BP81" s="95">
        <f t="shared" si="170"/>
        <v>0</v>
      </c>
      <c r="BQ81" s="96">
        <f t="shared" si="171"/>
        <v>0</v>
      </c>
      <c r="BR81" s="1"/>
      <c r="BS81" s="95">
        <f t="shared" si="172"/>
        <v>0</v>
      </c>
      <c r="BT81" s="95">
        <f t="shared" si="173"/>
        <v>0</v>
      </c>
      <c r="BU81" s="96">
        <f t="shared" si="174"/>
        <v>0</v>
      </c>
      <c r="BV81" s="1" t="s">
        <v>18</v>
      </c>
      <c r="BW81" s="89" t="e">
        <f t="shared" si="175"/>
        <v>#VALUE!</v>
      </c>
      <c r="BX81" s="94" t="e">
        <f t="shared" si="176"/>
        <v>#VALUE!</v>
      </c>
      <c r="BY81" s="93" t="e">
        <f t="shared" si="177"/>
        <v>#VALUE!</v>
      </c>
      <c r="BZ81" s="97">
        <f>VSM!D74</f>
        <v>124.29600000000001</v>
      </c>
      <c r="CA81" s="97">
        <f>VSM!E74</f>
        <v>12.615</v>
      </c>
      <c r="CB81" s="98">
        <f t="shared" si="178"/>
        <v>0.10149160069511488</v>
      </c>
      <c r="CC81" s="97">
        <f>VSM!F74</f>
        <v>8.43</v>
      </c>
      <c r="CD81" s="97">
        <f>ABS(VSM!G74)</f>
        <v>26.59</v>
      </c>
      <c r="CE81" s="99">
        <f t="shared" si="179"/>
        <v>3.154211150652432</v>
      </c>
      <c r="CF81" s="97">
        <f>VSM!H74</f>
        <v>111.87</v>
      </c>
      <c r="CG81" s="97">
        <f>VSM!K74</f>
        <v>5.5</v>
      </c>
      <c r="CH81" s="97" t="str">
        <f>VSM!D176</f>
        <v>NaN</v>
      </c>
      <c r="CI81" s="97" t="str">
        <f>VSM!E176</f>
        <v>NaN</v>
      </c>
      <c r="CJ81" s="98" t="e">
        <f t="shared" si="180"/>
        <v>#VALUE!</v>
      </c>
      <c r="CK81" s="97" t="str">
        <f>VSM!F176</f>
        <v>NaN</v>
      </c>
      <c r="CL81" s="97" t="e">
        <f>ABS(VSM!G176)</f>
        <v>#VALUE!</v>
      </c>
      <c r="CM81" s="99" t="e">
        <f t="shared" si="181"/>
        <v>#VALUE!</v>
      </c>
      <c r="CN81" s="97" t="str">
        <f>VSM!H176</f>
        <v>NaN</v>
      </c>
      <c r="CO81" s="97" t="str">
        <f>VSM!K176</f>
        <v>NaN</v>
      </c>
      <c r="CP81" s="97" t="str">
        <f>VSM!D278</f>
        <v>NaN</v>
      </c>
      <c r="CQ81" s="97" t="str">
        <f>VSM!E278</f>
        <v>NaN</v>
      </c>
      <c r="CR81" s="98" t="e">
        <f t="shared" si="182"/>
        <v>#VALUE!</v>
      </c>
      <c r="CS81" s="97" t="str">
        <f>VSM!F278</f>
        <v>NaN</v>
      </c>
      <c r="CT81" s="97" t="e">
        <f>ABS(VSM!G278)</f>
        <v>#VALUE!</v>
      </c>
      <c r="CU81" s="99" t="e">
        <f t="shared" si="183"/>
        <v>#VALUE!</v>
      </c>
      <c r="CV81" s="97" t="str">
        <f>VSM!H278</f>
        <v>NaN</v>
      </c>
      <c r="CW81" s="97" t="str">
        <f>VSM!K278</f>
        <v>NaN</v>
      </c>
      <c r="CX81" s="97" t="str">
        <f>VSM!D584</f>
        <v>NaN</v>
      </c>
      <c r="CY81" s="97" t="str">
        <f>VSM!E584</f>
        <v>NaN</v>
      </c>
      <c r="CZ81" s="98" t="e">
        <f t="shared" si="184"/>
        <v>#VALUE!</v>
      </c>
      <c r="DA81" s="97" t="str">
        <f>VSM!F584</f>
        <v>NaN</v>
      </c>
      <c r="DB81" s="97" t="e">
        <f>ABS(VSM!G584)</f>
        <v>#VALUE!</v>
      </c>
      <c r="DC81" s="99" t="e">
        <f t="shared" si="185"/>
        <v>#VALUE!</v>
      </c>
      <c r="DD81" s="97" t="str">
        <f>VSM!H584</f>
        <v>NaN</v>
      </c>
      <c r="DE81" s="97" t="str">
        <f>VSM!K584</f>
        <v>NaN</v>
      </c>
      <c r="DF81" s="30"/>
      <c r="DG81" s="30"/>
      <c r="DH81" s="30"/>
      <c r="DI81" s="30"/>
      <c r="DJ81" s="30"/>
      <c r="DK81" s="30"/>
      <c r="DL81" s="30"/>
      <c r="DM81" s="30"/>
    </row>
    <row r="82" spans="1:117" ht="16.5" customHeight="1">
      <c r="A82" s="81">
        <v>74</v>
      </c>
      <c r="B82" s="82" t="str">
        <f>Lokalizacje!D76</f>
        <v>52° 12.182'N</v>
      </c>
      <c r="C82" s="82" t="str">
        <f>Lokalizacje!C76</f>
        <v>20° 59.143'E</v>
      </c>
      <c r="D82" s="83">
        <f>Lokalizacje!B76</f>
        <v>45181</v>
      </c>
      <c r="E82" s="84">
        <f>'Analiza sitowa'!B75</f>
        <v>755.96</v>
      </c>
      <c r="F82" s="84">
        <f>'Analiza sitowa'!C75</f>
        <v>17.41</v>
      </c>
      <c r="G82" s="84">
        <f>'Analiza sitowa'!D75</f>
        <v>48.95</v>
      </c>
      <c r="H82" s="84">
        <f>'Analiza sitowa'!E75</f>
        <v>145.91999999999999</v>
      </c>
      <c r="I82" s="84">
        <f>'Analiza sitowa'!F75</f>
        <v>343.35</v>
      </c>
      <c r="J82" s="84">
        <f>'Analiza sitowa'!G75</f>
        <v>199.71</v>
      </c>
      <c r="K82" s="85">
        <f t="shared" si="124"/>
        <v>755.34</v>
      </c>
      <c r="L82" s="85">
        <f t="shared" si="125"/>
        <v>0.62000000000000455</v>
      </c>
      <c r="M82" s="86">
        <f t="shared" si="126"/>
        <v>100</v>
      </c>
      <c r="N82" s="86">
        <f t="shared" si="127"/>
        <v>2.3030319064500766</v>
      </c>
      <c r="O82" s="86">
        <f t="shared" si="128"/>
        <v>6.4752103285888136</v>
      </c>
      <c r="P82" s="86">
        <f t="shared" si="129"/>
        <v>19.302608603629821</v>
      </c>
      <c r="Q82" s="86">
        <f t="shared" si="130"/>
        <v>45.41906979205249</v>
      </c>
      <c r="R82" s="86">
        <f t="shared" si="131"/>
        <v>26.418064447854384</v>
      </c>
      <c r="S82" s="87">
        <f>'Masa Warszawa'!D76</f>
        <v>9.4600000000000009</v>
      </c>
      <c r="T82" s="87">
        <f>'Masa Warszawa'!G76</f>
        <v>7.0799999999999992</v>
      </c>
      <c r="U82" s="87">
        <f>'Masa Warszawa'!J76</f>
        <v>8.9600000000000009</v>
      </c>
      <c r="V82" s="87">
        <f>'Masa Warszawa'!M76</f>
        <v>9.42</v>
      </c>
      <c r="W82" s="87">
        <f>'Masa Warszawa'!P76</f>
        <v>9.4400000000000013</v>
      </c>
      <c r="X82" s="87">
        <f>'Masa Warszawa'!S76</f>
        <v>8.7399999999999984</v>
      </c>
      <c r="Y82" s="88">
        <f t="shared" ca="1" si="132"/>
        <v>2.3272666666666665E-3</v>
      </c>
      <c r="Z82" s="88">
        <f t="shared" ca="1" si="133"/>
        <v>1.5933666666666667E-3</v>
      </c>
      <c r="AA82" s="88">
        <f t="shared" ca="1" si="134"/>
        <v>1.4242333333333334E-3</v>
      </c>
      <c r="AB82" s="88">
        <f t="shared" ca="1" si="135"/>
        <v>1.0285333333333333E-3</v>
      </c>
      <c r="AC82" s="88">
        <f t="shared" ca="1" si="136"/>
        <v>1.5090666666666668E-3</v>
      </c>
      <c r="AD82" s="88">
        <f t="shared" ca="1" si="137"/>
        <v>3.4908333333333336E-3</v>
      </c>
      <c r="AE82" s="89">
        <f t="shared" ca="1" si="138"/>
        <v>2.3272666666666665E-5</v>
      </c>
      <c r="AF82" s="89">
        <f t="shared" ca="1" si="139"/>
        <v>1.5933666666666666E-5</v>
      </c>
      <c r="AG82" s="89">
        <f t="shared" ca="1" si="140"/>
        <v>1.4242333333333334E-5</v>
      </c>
      <c r="AH82" s="89">
        <f t="shared" ca="1" si="141"/>
        <v>1.0285333333333333E-5</v>
      </c>
      <c r="AI82" s="89">
        <f t="shared" ca="1" si="142"/>
        <v>1.5090666666666668E-5</v>
      </c>
      <c r="AJ82" s="89">
        <f t="shared" ca="1" si="143"/>
        <v>3.4908333333333339E-5</v>
      </c>
      <c r="AK82" s="90">
        <f t="shared" ca="1" si="144"/>
        <v>246.01127554615925</v>
      </c>
      <c r="AL82" s="90">
        <f t="shared" ca="1" si="145"/>
        <v>225.05178907721285</v>
      </c>
      <c r="AM82" s="90">
        <f t="shared" ca="1" si="146"/>
        <v>158.9546130952381</v>
      </c>
      <c r="AN82" s="90">
        <f t="shared" ca="1" si="147"/>
        <v>109.18612880396319</v>
      </c>
      <c r="AO82" s="90">
        <f t="shared" ca="1" si="148"/>
        <v>159.85875706214688</v>
      </c>
      <c r="AP82" s="90">
        <f t="shared" ca="1" si="149"/>
        <v>399.40884820747533</v>
      </c>
      <c r="AQ82" s="90">
        <f t="shared" ca="1" si="150"/>
        <v>1298.4714117921956</v>
      </c>
      <c r="AR82" s="91">
        <f t="shared" ca="1" si="151"/>
        <v>18.946221943123561</v>
      </c>
      <c r="AS82" s="91">
        <f t="shared" ca="1" si="152"/>
        <v>17.332055756744658</v>
      </c>
      <c r="AT82" s="91">
        <f t="shared" ca="1" si="153"/>
        <v>12.24167214246507</v>
      </c>
      <c r="AU82" s="91">
        <f t="shared" ca="1" si="154"/>
        <v>8.4088203877558367</v>
      </c>
      <c r="AV82" s="91">
        <f t="shared" ca="1" si="155"/>
        <v>12.311303553576449</v>
      </c>
      <c r="AW82" s="91">
        <f t="shared" ca="1" si="156"/>
        <v>30.759926216334428</v>
      </c>
      <c r="AX82" s="89">
        <f ca="1">'F3 Warszawa'!AK75</f>
        <v>2.2300000000000002E-3</v>
      </c>
      <c r="AY82" s="89">
        <f t="shared" ca="1" si="157"/>
        <v>2.2300000000000003E-5</v>
      </c>
      <c r="AZ82" s="90">
        <f t="shared" ca="1" si="158"/>
        <v>235.72938689217762</v>
      </c>
      <c r="BA82" s="90">
        <f t="shared" ca="1" si="159"/>
        <v>4.1794379672863577</v>
      </c>
      <c r="BB82" s="89">
        <f>ARM!G79</f>
        <v>1.580526515911157E-2</v>
      </c>
      <c r="BC82" s="89">
        <f t="shared" si="160"/>
        <v>1.5805265159111569E-8</v>
      </c>
      <c r="BD82" s="92">
        <f t="shared" si="161"/>
        <v>4.4114251199653622E-7</v>
      </c>
      <c r="BE82" s="93">
        <f t="shared" si="162"/>
        <v>44.114251199653623</v>
      </c>
      <c r="BF82" s="1" t="s">
        <v>18</v>
      </c>
      <c r="BG82" s="89" t="e">
        <f t="shared" si="163"/>
        <v>#VALUE!</v>
      </c>
      <c r="BH82" s="94" t="e">
        <f t="shared" si="164"/>
        <v>#VALUE!</v>
      </c>
      <c r="BI82" s="93" t="e">
        <f t="shared" si="165"/>
        <v>#VALUE!</v>
      </c>
      <c r="BJ82" s="95">
        <f>ARM!G223</f>
        <v>1.2782273461308724E-2</v>
      </c>
      <c r="BK82" s="89">
        <f t="shared" si="166"/>
        <v>1.2782273461308724E-8</v>
      </c>
      <c r="BL82" s="94">
        <f t="shared" si="167"/>
        <v>3.5676745483119461E-7</v>
      </c>
      <c r="BM82" s="93">
        <f t="shared" si="168"/>
        <v>35.676745483119461</v>
      </c>
      <c r="BN82" s="1"/>
      <c r="BO82" s="95">
        <f t="shared" si="169"/>
        <v>0</v>
      </c>
      <c r="BP82" s="95">
        <f t="shared" si="170"/>
        <v>0</v>
      </c>
      <c r="BQ82" s="96">
        <f t="shared" si="171"/>
        <v>0</v>
      </c>
      <c r="BR82" s="95">
        <f>ARM!G222</f>
        <v>1.1028448589677688E-2</v>
      </c>
      <c r="BS82" s="95">
        <f t="shared" si="172"/>
        <v>1.1028448589677688E-8</v>
      </c>
      <c r="BT82" s="95">
        <f t="shared" si="173"/>
        <v>3.0781625396967053E-7</v>
      </c>
      <c r="BU82" s="96">
        <f t="shared" si="174"/>
        <v>30.781625396967055</v>
      </c>
      <c r="BV82" s="95">
        <f>ARM!G221</f>
        <v>2.7244894754069937E-2</v>
      </c>
      <c r="BW82" s="89">
        <f t="shared" si="175"/>
        <v>2.7244894754069936E-8</v>
      </c>
      <c r="BX82" s="94">
        <f t="shared" si="176"/>
        <v>7.6043528469137417E-7</v>
      </c>
      <c r="BY82" s="93">
        <f t="shared" si="177"/>
        <v>76.043528469137414</v>
      </c>
      <c r="BZ82" s="97">
        <f>VSM!D75</f>
        <v>256.76799999999997</v>
      </c>
      <c r="CA82" s="97">
        <f>VSM!E75</f>
        <v>24.684000000000001</v>
      </c>
      <c r="CB82" s="98">
        <f t="shared" si="178"/>
        <v>9.6133474576271208E-2</v>
      </c>
      <c r="CC82" s="97">
        <f>VSM!F75</f>
        <v>8.49</v>
      </c>
      <c r="CD82" s="97">
        <f>ABS(VSM!G75)</f>
        <v>26.63</v>
      </c>
      <c r="CE82" s="99">
        <f t="shared" si="179"/>
        <v>3.1366313309776204</v>
      </c>
      <c r="CF82" s="97">
        <f>VSM!H75</f>
        <v>231.09</v>
      </c>
      <c r="CG82" s="97">
        <f>VSM!K75</f>
        <v>3.5</v>
      </c>
      <c r="CH82" s="97" t="str">
        <f>VSM!D177</f>
        <v>NaN</v>
      </c>
      <c r="CI82" s="97" t="str">
        <f>VSM!E177</f>
        <v>NaN</v>
      </c>
      <c r="CJ82" s="98" t="e">
        <f t="shared" si="180"/>
        <v>#VALUE!</v>
      </c>
      <c r="CK82" s="97" t="str">
        <f>VSM!F177</f>
        <v>NaN</v>
      </c>
      <c r="CL82" s="97" t="e">
        <f>ABS(VSM!G177)</f>
        <v>#VALUE!</v>
      </c>
      <c r="CM82" s="99" t="e">
        <f t="shared" si="181"/>
        <v>#VALUE!</v>
      </c>
      <c r="CN82" s="97" t="str">
        <f>VSM!H177</f>
        <v>NaN</v>
      </c>
      <c r="CO82" s="97" t="str">
        <f>VSM!K177</f>
        <v>NaN</v>
      </c>
      <c r="CP82" s="97">
        <f>VSM!D279</f>
        <v>187.03800000000001</v>
      </c>
      <c r="CQ82" s="97">
        <f>VSM!E279</f>
        <v>24.94</v>
      </c>
      <c r="CR82" s="98">
        <f t="shared" si="182"/>
        <v>0.13334188774473638</v>
      </c>
      <c r="CS82" s="97">
        <f>VSM!F279</f>
        <v>10.45</v>
      </c>
      <c r="CT82" s="97">
        <f>ABS(VSM!G279)</f>
        <v>27.06</v>
      </c>
      <c r="CU82" s="99">
        <f t="shared" si="183"/>
        <v>2.5894736842105264</v>
      </c>
      <c r="CV82" s="97">
        <f>VSM!H279</f>
        <v>168.33</v>
      </c>
      <c r="CW82" s="97">
        <f>VSM!K279</f>
        <v>4.5</v>
      </c>
      <c r="CX82" s="97">
        <f>VSM!D585</f>
        <v>326.48099999999999</v>
      </c>
      <c r="CY82" s="97">
        <f>VSM!E585</f>
        <v>28.535</v>
      </c>
      <c r="CZ82" s="98">
        <f t="shared" si="184"/>
        <v>8.7401717098391632E-2</v>
      </c>
      <c r="DA82" s="97">
        <f>VSM!F585</f>
        <v>7.9</v>
      </c>
      <c r="DB82" s="97">
        <f>ABS(VSM!G585)</f>
        <v>10.89</v>
      </c>
      <c r="DC82" s="99">
        <f t="shared" si="185"/>
        <v>1.3784810126582279</v>
      </c>
      <c r="DD82" s="97">
        <f>VSM!H585</f>
        <v>293.83</v>
      </c>
      <c r="DE82" s="97">
        <f>VSM!K585</f>
        <v>5.7</v>
      </c>
      <c r="DF82" s="30"/>
      <c r="DG82" s="30"/>
      <c r="DH82" s="30"/>
      <c r="DI82" s="30"/>
      <c r="DJ82" s="30"/>
      <c r="DK82" s="30"/>
      <c r="DL82" s="30"/>
      <c r="DM82" s="30"/>
    </row>
    <row r="83" spans="1:117" ht="16.5" customHeight="1">
      <c r="A83" s="81">
        <v>75</v>
      </c>
      <c r="B83" s="82" t="str">
        <f>Lokalizacje!D77</f>
        <v>52° 12.993'N</v>
      </c>
      <c r="C83" s="82" t="str">
        <f>Lokalizacje!C77</f>
        <v>20° 59.398'E</v>
      </c>
      <c r="D83" s="83">
        <f>Lokalizacje!B77</f>
        <v>45181</v>
      </c>
      <c r="E83" s="84">
        <f>'Analiza sitowa'!B76</f>
        <v>639.92999999999995</v>
      </c>
      <c r="F83" s="84">
        <f>'Analiza sitowa'!C76</f>
        <v>29.76</v>
      </c>
      <c r="G83" s="84">
        <f>'Analiza sitowa'!D76</f>
        <v>63.19</v>
      </c>
      <c r="H83" s="84">
        <f>'Analiza sitowa'!E76</f>
        <v>127.83</v>
      </c>
      <c r="I83" s="84">
        <f>'Analiza sitowa'!F76</f>
        <v>242.17</v>
      </c>
      <c r="J83" s="84">
        <f>'Analiza sitowa'!G76</f>
        <v>176.44</v>
      </c>
      <c r="K83" s="85">
        <f t="shared" si="124"/>
        <v>639.39</v>
      </c>
      <c r="L83" s="85">
        <f t="shared" si="125"/>
        <v>0.53999999999996362</v>
      </c>
      <c r="M83" s="86">
        <f t="shared" si="126"/>
        <v>100</v>
      </c>
      <c r="N83" s="86">
        <f t="shared" si="127"/>
        <v>4.6505086493835268</v>
      </c>
      <c r="O83" s="86">
        <f t="shared" si="128"/>
        <v>9.8745175253543351</v>
      </c>
      <c r="P83" s="86">
        <f t="shared" si="129"/>
        <v>19.975622333692751</v>
      </c>
      <c r="Q83" s="86">
        <f t="shared" si="130"/>
        <v>37.843201600175021</v>
      </c>
      <c r="R83" s="86">
        <f t="shared" si="131"/>
        <v>27.571765661869268</v>
      </c>
      <c r="S83" s="87">
        <f>'Masa Warszawa'!D77</f>
        <v>10</v>
      </c>
      <c r="T83" s="87">
        <f>'Masa Warszawa'!G77</f>
        <v>8.15</v>
      </c>
      <c r="U83" s="87">
        <f>'Masa Warszawa'!J77</f>
        <v>8.620000000000001</v>
      </c>
      <c r="V83" s="87">
        <f>'Masa Warszawa'!M77</f>
        <v>9.61</v>
      </c>
      <c r="W83" s="87">
        <f>'Masa Warszawa'!P77</f>
        <v>9.6499999999999986</v>
      </c>
      <c r="X83" s="87">
        <f>'Masa Warszawa'!S77</f>
        <v>7.870000000000001</v>
      </c>
      <c r="Y83" s="88">
        <f t="shared" ca="1" si="132"/>
        <v>2.5317333333333331E-3</v>
      </c>
      <c r="Z83" s="88">
        <f t="shared" ca="1" si="133"/>
        <v>2.4884999999999998E-3</v>
      </c>
      <c r="AA83" s="88">
        <f t="shared" ca="1" si="134"/>
        <v>1.7119333333333335E-3</v>
      </c>
      <c r="AB83" s="88">
        <f t="shared" ca="1" si="135"/>
        <v>1.3311E-3</v>
      </c>
      <c r="AC83" s="88">
        <f t="shared" ca="1" si="136"/>
        <v>1.4192666666666667E-3</v>
      </c>
      <c r="AD83" s="88">
        <f t="shared" ca="1" si="137"/>
        <v>3.0902333333333331E-3</v>
      </c>
      <c r="AE83" s="89">
        <f t="shared" ca="1" si="138"/>
        <v>2.5317333333333332E-5</v>
      </c>
      <c r="AF83" s="89">
        <f t="shared" ca="1" si="139"/>
        <v>2.4885E-5</v>
      </c>
      <c r="AG83" s="89">
        <f t="shared" ca="1" si="140"/>
        <v>1.7119333333333334E-5</v>
      </c>
      <c r="AH83" s="89">
        <f t="shared" ca="1" si="141"/>
        <v>1.3311E-5</v>
      </c>
      <c r="AI83" s="89">
        <f t="shared" ca="1" si="142"/>
        <v>1.4192666666666667E-5</v>
      </c>
      <c r="AJ83" s="89">
        <f t="shared" ca="1" si="143"/>
        <v>3.0902333333333331E-5</v>
      </c>
      <c r="AK83" s="90">
        <f t="shared" ca="1" si="144"/>
        <v>253.17333333333332</v>
      </c>
      <c r="AL83" s="90">
        <f t="shared" ca="1" si="145"/>
        <v>305.3374233128834</v>
      </c>
      <c r="AM83" s="90">
        <f t="shared" ca="1" si="146"/>
        <v>198.60015467904097</v>
      </c>
      <c r="AN83" s="90">
        <f t="shared" ca="1" si="147"/>
        <v>138.51196670135278</v>
      </c>
      <c r="AO83" s="90">
        <f t="shared" ca="1" si="148"/>
        <v>147.0742659758204</v>
      </c>
      <c r="AP83" s="90">
        <f t="shared" ca="1" si="149"/>
        <v>392.6598898771706</v>
      </c>
      <c r="AQ83" s="90">
        <f t="shared" ca="1" si="150"/>
        <v>1435.3570338796014</v>
      </c>
      <c r="AR83" s="91">
        <f t="shared" ca="1" si="151"/>
        <v>17.63835250446612</v>
      </c>
      <c r="AS83" s="91">
        <f t="shared" ca="1" si="152"/>
        <v>21.272576516212986</v>
      </c>
      <c r="AT83" s="91">
        <f t="shared" ca="1" si="153"/>
        <v>13.836289507861894</v>
      </c>
      <c r="AU83" s="91">
        <f t="shared" ca="1" si="154"/>
        <v>9.6500009009585028</v>
      </c>
      <c r="AV83" s="91">
        <f t="shared" ca="1" si="155"/>
        <v>10.246528390103467</v>
      </c>
      <c r="AW83" s="91">
        <f t="shared" ca="1" si="156"/>
        <v>27.356252180397028</v>
      </c>
      <c r="AX83" s="89">
        <f ca="1">'F3 Warszawa'!AK76</f>
        <v>2.4599999999999999E-3</v>
      </c>
      <c r="AY83" s="89">
        <f t="shared" ca="1" si="157"/>
        <v>2.4599999999999998E-5</v>
      </c>
      <c r="AZ83" s="90">
        <f t="shared" ca="1" si="158"/>
        <v>245.99999999999997</v>
      </c>
      <c r="BA83" s="90">
        <f t="shared" ca="1" si="159"/>
        <v>2.8333684432273065</v>
      </c>
      <c r="BB83" s="89">
        <f>ARM!G80</f>
        <v>1.1141818013523154E-2</v>
      </c>
      <c r="BC83" s="89">
        <f t="shared" si="160"/>
        <v>1.1141818013523154E-8</v>
      </c>
      <c r="BD83" s="92">
        <f t="shared" si="161"/>
        <v>3.1098052055522399E-7</v>
      </c>
      <c r="BE83" s="93">
        <f t="shared" si="162"/>
        <v>31.098052055522398</v>
      </c>
      <c r="BF83" s="1" t="s">
        <v>18</v>
      </c>
      <c r="BG83" s="89" t="e">
        <f t="shared" si="163"/>
        <v>#VALUE!</v>
      </c>
      <c r="BH83" s="94" t="e">
        <f t="shared" si="164"/>
        <v>#VALUE!</v>
      </c>
      <c r="BI83" s="93" t="e">
        <f t="shared" si="165"/>
        <v>#VALUE!</v>
      </c>
      <c r="BJ83" s="1" t="s">
        <v>18</v>
      </c>
      <c r="BK83" s="89" t="e">
        <f t="shared" si="166"/>
        <v>#VALUE!</v>
      </c>
      <c r="BL83" s="94" t="e">
        <f t="shared" si="167"/>
        <v>#VALUE!</v>
      </c>
      <c r="BM83" s="93" t="e">
        <f t="shared" si="168"/>
        <v>#VALUE!</v>
      </c>
      <c r="BN83" s="1"/>
      <c r="BO83" s="95">
        <f t="shared" si="169"/>
        <v>0</v>
      </c>
      <c r="BP83" s="95">
        <f t="shared" si="170"/>
        <v>0</v>
      </c>
      <c r="BQ83" s="96">
        <f t="shared" si="171"/>
        <v>0</v>
      </c>
      <c r="BR83" s="1"/>
      <c r="BS83" s="95">
        <f t="shared" si="172"/>
        <v>0</v>
      </c>
      <c r="BT83" s="95">
        <f t="shared" si="173"/>
        <v>0</v>
      </c>
      <c r="BU83" s="96">
        <f t="shared" si="174"/>
        <v>0</v>
      </c>
      <c r="BV83" s="95">
        <f>ARM!G224</f>
        <v>2.0704618745853113E-2</v>
      </c>
      <c r="BW83" s="89">
        <f t="shared" si="175"/>
        <v>2.0704618745853114E-8</v>
      </c>
      <c r="BX83" s="94">
        <f t="shared" si="176"/>
        <v>5.7788891432870027E-7</v>
      </c>
      <c r="BY83" s="93">
        <f t="shared" si="177"/>
        <v>57.788891432870024</v>
      </c>
      <c r="BZ83" s="97">
        <f>VSM!D76</f>
        <v>168.02099999999999</v>
      </c>
      <c r="CA83" s="97">
        <f>VSM!E76</f>
        <v>15.45</v>
      </c>
      <c r="CB83" s="98">
        <f t="shared" si="178"/>
        <v>9.1952791615333804E-2</v>
      </c>
      <c r="CC83" s="97">
        <f>VSM!F76</f>
        <v>8.0299999999999994</v>
      </c>
      <c r="CD83" s="97">
        <f>ABS(VSM!G76)</f>
        <v>24.32</v>
      </c>
      <c r="CE83" s="99">
        <f t="shared" si="179"/>
        <v>3.028642590286426</v>
      </c>
      <c r="CF83" s="97">
        <f>VSM!H76</f>
        <v>151.22</v>
      </c>
      <c r="CG83" s="97">
        <f>VSM!K76</f>
        <v>6.4</v>
      </c>
      <c r="CH83" s="97" t="str">
        <f>VSM!D178</f>
        <v>NaN</v>
      </c>
      <c r="CI83" s="97" t="str">
        <f>VSM!E178</f>
        <v>NaN</v>
      </c>
      <c r="CJ83" s="98" t="e">
        <f t="shared" si="180"/>
        <v>#VALUE!</v>
      </c>
      <c r="CK83" s="97" t="str">
        <f>VSM!F178</f>
        <v>NaN</v>
      </c>
      <c r="CL83" s="97" t="e">
        <f>ABS(VSM!G178)</f>
        <v>#VALUE!</v>
      </c>
      <c r="CM83" s="99" t="e">
        <f t="shared" si="181"/>
        <v>#VALUE!</v>
      </c>
      <c r="CN83" s="97" t="str">
        <f>VSM!H178</f>
        <v>NaN</v>
      </c>
      <c r="CO83" s="97" t="str">
        <f>VSM!K178</f>
        <v>NaN</v>
      </c>
      <c r="CP83" s="97" t="str">
        <f>VSM!D280</f>
        <v>NaN</v>
      </c>
      <c r="CQ83" s="97" t="str">
        <f>VSM!E280</f>
        <v>NaN</v>
      </c>
      <c r="CR83" s="98" t="e">
        <f t="shared" si="182"/>
        <v>#VALUE!</v>
      </c>
      <c r="CS83" s="97" t="str">
        <f>VSM!F280</f>
        <v>NaN</v>
      </c>
      <c r="CT83" s="97" t="e">
        <f>ABS(VSM!G280)</f>
        <v>#VALUE!</v>
      </c>
      <c r="CU83" s="99" t="e">
        <f t="shared" si="183"/>
        <v>#VALUE!</v>
      </c>
      <c r="CV83" s="97" t="str">
        <f>VSM!H280</f>
        <v>NaN</v>
      </c>
      <c r="CW83" s="97" t="str">
        <f>VSM!K280</f>
        <v>NaN</v>
      </c>
      <c r="CX83" s="97">
        <f>VSM!D586</f>
        <v>320.303</v>
      </c>
      <c r="CY83" s="97">
        <f>VSM!E586</f>
        <v>25.323</v>
      </c>
      <c r="CZ83" s="98">
        <f t="shared" si="184"/>
        <v>7.9059515521240825E-2</v>
      </c>
      <c r="DA83" s="97">
        <f>VSM!F586</f>
        <v>7.39</v>
      </c>
      <c r="DB83" s="97">
        <f>ABS(VSM!G586)</f>
        <v>26.17</v>
      </c>
      <c r="DC83" s="99">
        <f t="shared" si="185"/>
        <v>3.5412719891745605</v>
      </c>
      <c r="DD83" s="97">
        <f>VSM!H586</f>
        <v>288.27</v>
      </c>
      <c r="DE83" s="97">
        <f>VSM!K586</f>
        <v>6</v>
      </c>
      <c r="DF83" s="30"/>
      <c r="DG83" s="30"/>
      <c r="DH83" s="30"/>
      <c r="DI83" s="30"/>
      <c r="DJ83" s="30"/>
      <c r="DK83" s="30"/>
      <c r="DL83" s="30"/>
      <c r="DM83" s="30"/>
    </row>
    <row r="84" spans="1:117" ht="16.5" customHeight="1">
      <c r="A84" s="81">
        <v>76</v>
      </c>
      <c r="B84" s="82" t="str">
        <f>Lokalizacje!D78</f>
        <v>52° 11.331'N</v>
      </c>
      <c r="C84" s="82" t="str">
        <f>Lokalizacje!C78</f>
        <v>21° 01.036'E</v>
      </c>
      <c r="D84" s="83">
        <f>Lokalizacje!B78</f>
        <v>45184</v>
      </c>
      <c r="E84" s="84">
        <f>'Analiza sitowa'!B77</f>
        <v>884.12</v>
      </c>
      <c r="F84" s="84">
        <f>'Analiza sitowa'!C77</f>
        <v>13.14</v>
      </c>
      <c r="G84" s="84">
        <f>'Analiza sitowa'!D77</f>
        <v>31.63</v>
      </c>
      <c r="H84" s="84">
        <f>'Analiza sitowa'!E77</f>
        <v>101.36</v>
      </c>
      <c r="I84" s="84">
        <f>'Analiza sitowa'!F77</f>
        <v>428.92</v>
      </c>
      <c r="J84" s="84">
        <f>'Analiza sitowa'!G77</f>
        <v>308.57</v>
      </c>
      <c r="K84" s="85">
        <f t="shared" si="124"/>
        <v>883.61999999999989</v>
      </c>
      <c r="L84" s="85">
        <f t="shared" si="125"/>
        <v>0.50000000000011369</v>
      </c>
      <c r="M84" s="86">
        <f t="shared" si="126"/>
        <v>100</v>
      </c>
      <c r="N84" s="86">
        <f t="shared" si="127"/>
        <v>1.4862235895579785</v>
      </c>
      <c r="O84" s="86">
        <f t="shared" si="128"/>
        <v>3.577568655838574</v>
      </c>
      <c r="P84" s="86">
        <f t="shared" si="129"/>
        <v>11.464507080486811</v>
      </c>
      <c r="Q84" s="86">
        <f t="shared" si="130"/>
        <v>48.51377641044202</v>
      </c>
      <c r="R84" s="86">
        <f t="shared" si="131"/>
        <v>34.901370854635118</v>
      </c>
      <c r="S84" s="87">
        <f>'Masa Warszawa'!D78</f>
        <v>10.17</v>
      </c>
      <c r="T84" s="87">
        <f>'Masa Warszawa'!G78</f>
        <v>9.0299999999999994</v>
      </c>
      <c r="U84" s="87">
        <f>'Masa Warszawa'!J78</f>
        <v>10.129999999999999</v>
      </c>
      <c r="V84" s="87">
        <f>'Masa Warszawa'!M78</f>
        <v>10.45</v>
      </c>
      <c r="W84" s="87">
        <f>'Masa Warszawa'!P78</f>
        <v>10.91</v>
      </c>
      <c r="X84" s="87">
        <f>'Masa Warszawa'!S78</f>
        <v>9.120000000000001</v>
      </c>
      <c r="Y84" s="88">
        <f t="shared" ca="1" si="132"/>
        <v>2.2831333333333333E-3</v>
      </c>
      <c r="Z84" s="88">
        <f t="shared" ca="1" si="133"/>
        <v>4.0439666666666667E-3</v>
      </c>
      <c r="AA84" s="88">
        <f t="shared" ca="1" si="134"/>
        <v>2.9031333333333332E-3</v>
      </c>
      <c r="AB84" s="88">
        <f t="shared" ca="1" si="135"/>
        <v>1.2777999999999999E-3</v>
      </c>
      <c r="AC84" s="88">
        <f t="shared" ca="1" si="136"/>
        <v>1.2673999999999999E-3</v>
      </c>
      <c r="AD84" s="88">
        <f t="shared" ca="1" si="137"/>
        <v>2.7177E-3</v>
      </c>
      <c r="AE84" s="89">
        <f t="shared" ca="1" si="138"/>
        <v>2.2831333333333333E-5</v>
      </c>
      <c r="AF84" s="89">
        <f t="shared" ca="1" si="139"/>
        <v>4.0439666666666665E-5</v>
      </c>
      <c r="AG84" s="89">
        <f t="shared" ca="1" si="140"/>
        <v>2.9031333333333331E-5</v>
      </c>
      <c r="AH84" s="89">
        <f t="shared" ca="1" si="141"/>
        <v>1.2777999999999999E-5</v>
      </c>
      <c r="AI84" s="89">
        <f t="shared" ca="1" si="142"/>
        <v>1.2673999999999999E-5</v>
      </c>
      <c r="AJ84" s="89">
        <f t="shared" ca="1" si="143"/>
        <v>2.7177000000000001E-5</v>
      </c>
      <c r="AK84" s="90">
        <f t="shared" ca="1" si="144"/>
        <v>224.49688626679779</v>
      </c>
      <c r="AL84" s="90">
        <f t="shared" ca="1" si="145"/>
        <v>447.83684016242159</v>
      </c>
      <c r="AM84" s="90">
        <f t="shared" ca="1" si="146"/>
        <v>286.58769332017113</v>
      </c>
      <c r="AN84" s="90">
        <f t="shared" ca="1" si="147"/>
        <v>122.27751196172248</v>
      </c>
      <c r="AO84" s="90">
        <f t="shared" ca="1" si="148"/>
        <v>116.1686526122823</v>
      </c>
      <c r="AP84" s="90">
        <f t="shared" ca="1" si="149"/>
        <v>297.99342105263156</v>
      </c>
      <c r="AQ84" s="90">
        <f t="shared" ca="1" si="150"/>
        <v>1495.3610053760267</v>
      </c>
      <c r="AR84" s="91">
        <f t="shared" ca="1" si="151"/>
        <v>15.012888891692434</v>
      </c>
      <c r="AS84" s="91">
        <f t="shared" ca="1" si="152"/>
        <v>29.948409685178834</v>
      </c>
      <c r="AT84" s="91">
        <f t="shared" ca="1" si="153"/>
        <v>19.165117472626964</v>
      </c>
      <c r="AU84" s="91">
        <f t="shared" ca="1" si="154"/>
        <v>8.1771232178797053</v>
      </c>
      <c r="AV84" s="91">
        <f t="shared" ca="1" si="155"/>
        <v>7.7686025110083889</v>
      </c>
      <c r="AW84" s="91">
        <f t="shared" ca="1" si="156"/>
        <v>19.927858221613683</v>
      </c>
      <c r="AX84" s="89">
        <f ca="1">'F3 Warszawa'!AK77</f>
        <v>2.1833333333333336E-3</v>
      </c>
      <c r="AY84" s="89">
        <f t="shared" ca="1" si="157"/>
        <v>2.1833333333333337E-5</v>
      </c>
      <c r="AZ84" s="90">
        <f t="shared" ca="1" si="158"/>
        <v>214.68371025893151</v>
      </c>
      <c r="BA84" s="90">
        <f t="shared" ca="1" si="159"/>
        <v>4.3711857972961141</v>
      </c>
      <c r="BB84" s="89">
        <f>ARM!G81</f>
        <v>1.1792228981949418E-2</v>
      </c>
      <c r="BC84" s="89">
        <f t="shared" si="160"/>
        <v>1.1792228981949418E-8</v>
      </c>
      <c r="BD84" s="92">
        <f t="shared" si="161"/>
        <v>3.2913421336285485E-7</v>
      </c>
      <c r="BE84" s="93">
        <f t="shared" si="162"/>
        <v>32.913421336285488</v>
      </c>
      <c r="BF84" s="89">
        <f>ARM!G144</f>
        <v>3.7266637962325079E-2</v>
      </c>
      <c r="BG84" s="89">
        <f t="shared" si="163"/>
        <v>3.7266637962325082E-8</v>
      </c>
      <c r="BH84" s="94">
        <f t="shared" si="164"/>
        <v>1.0401532729040068E-6</v>
      </c>
      <c r="BI84" s="93">
        <f t="shared" si="165"/>
        <v>104.01532729040068</v>
      </c>
      <c r="BJ84" s="1" t="s">
        <v>18</v>
      </c>
      <c r="BK84" s="89" t="e">
        <f t="shared" si="166"/>
        <v>#VALUE!</v>
      </c>
      <c r="BL84" s="94" t="e">
        <f t="shared" si="167"/>
        <v>#VALUE!</v>
      </c>
      <c r="BM84" s="93" t="e">
        <f t="shared" si="168"/>
        <v>#VALUE!</v>
      </c>
      <c r="BN84" s="1"/>
      <c r="BO84" s="95">
        <f t="shared" si="169"/>
        <v>0</v>
      </c>
      <c r="BP84" s="95">
        <f t="shared" si="170"/>
        <v>0</v>
      </c>
      <c r="BQ84" s="96">
        <f t="shared" si="171"/>
        <v>0</v>
      </c>
      <c r="BR84" s="1"/>
      <c r="BS84" s="95">
        <f t="shared" si="172"/>
        <v>0</v>
      </c>
      <c r="BT84" s="95">
        <f t="shared" si="173"/>
        <v>0</v>
      </c>
      <c r="BU84" s="96">
        <f t="shared" si="174"/>
        <v>0</v>
      </c>
      <c r="BV84" s="1" t="s">
        <v>18</v>
      </c>
      <c r="BW84" s="89" t="e">
        <f t="shared" si="175"/>
        <v>#VALUE!</v>
      </c>
      <c r="BX84" s="94" t="e">
        <f t="shared" si="176"/>
        <v>#VALUE!</v>
      </c>
      <c r="BY84" s="93" t="e">
        <f t="shared" si="177"/>
        <v>#VALUE!</v>
      </c>
      <c r="BZ84" s="97">
        <f>VSM!D77</f>
        <v>177.60400000000001</v>
      </c>
      <c r="CA84" s="97">
        <f>VSM!E77</f>
        <v>21.332999999999998</v>
      </c>
      <c r="CB84" s="98">
        <f t="shared" si="178"/>
        <v>0.12011553793833471</v>
      </c>
      <c r="CC84" s="97">
        <f>VSM!F77</f>
        <v>9.64</v>
      </c>
      <c r="CD84" s="97">
        <f>ABS(VSM!G77)</f>
        <v>25.99</v>
      </c>
      <c r="CE84" s="99">
        <f t="shared" si="179"/>
        <v>2.6960580912863068</v>
      </c>
      <c r="CF84" s="97">
        <f>VSM!H77</f>
        <v>159.84</v>
      </c>
      <c r="CG84" s="97">
        <f>VSM!K77</f>
        <v>5.5</v>
      </c>
      <c r="CH84" s="97">
        <f>VSM!D179</f>
        <v>332.06799999999998</v>
      </c>
      <c r="CI84" s="97">
        <f>VSM!E179</f>
        <v>37.472000000000001</v>
      </c>
      <c r="CJ84" s="98">
        <f t="shared" si="180"/>
        <v>0.11284435717985473</v>
      </c>
      <c r="CK84" s="97">
        <f>VSM!F179</f>
        <v>9.2799999999999994</v>
      </c>
      <c r="CL84" s="97">
        <f>ABS(VSM!G179)</f>
        <v>22.35</v>
      </c>
      <c r="CM84" s="99">
        <f t="shared" si="181"/>
        <v>2.4084051724137936</v>
      </c>
      <c r="CN84" s="97">
        <f>VSM!H179</f>
        <v>298.86</v>
      </c>
      <c r="CO84" s="97">
        <f>VSM!K179</f>
        <v>10.199999999999999</v>
      </c>
      <c r="CP84" s="97" t="str">
        <f>VSM!D281</f>
        <v>NaN</v>
      </c>
      <c r="CQ84" s="97" t="str">
        <f>VSM!E281</f>
        <v>NaN</v>
      </c>
      <c r="CR84" s="98" t="e">
        <f t="shared" si="182"/>
        <v>#VALUE!</v>
      </c>
      <c r="CS84" s="97" t="str">
        <f>VSM!F281</f>
        <v>NaN</v>
      </c>
      <c r="CT84" s="97" t="e">
        <f>ABS(VSM!G281)</f>
        <v>#VALUE!</v>
      </c>
      <c r="CU84" s="99" t="e">
        <f t="shared" si="183"/>
        <v>#VALUE!</v>
      </c>
      <c r="CV84" s="97" t="str">
        <f>VSM!H281</f>
        <v>NaN</v>
      </c>
      <c r="CW84" s="97" t="str">
        <f>VSM!K281</f>
        <v>NaN</v>
      </c>
      <c r="CX84" s="97" t="str">
        <f>VSM!D587</f>
        <v>NaN</v>
      </c>
      <c r="CY84" s="97" t="str">
        <f>VSM!E587</f>
        <v>NaN</v>
      </c>
      <c r="CZ84" s="98" t="e">
        <f t="shared" si="184"/>
        <v>#VALUE!</v>
      </c>
      <c r="DA84" s="97" t="str">
        <f>VSM!F587</f>
        <v>NaN</v>
      </c>
      <c r="DB84" s="97" t="e">
        <f>ABS(VSM!G587)</f>
        <v>#VALUE!</v>
      </c>
      <c r="DC84" s="99" t="e">
        <f t="shared" si="185"/>
        <v>#VALUE!</v>
      </c>
      <c r="DD84" s="97" t="str">
        <f>VSM!H587</f>
        <v>NaN</v>
      </c>
      <c r="DE84" s="97" t="str">
        <f>VSM!K587</f>
        <v>NaN</v>
      </c>
      <c r="DF84" s="30"/>
      <c r="DG84" s="30"/>
      <c r="DH84" s="30"/>
      <c r="DI84" s="30"/>
      <c r="DJ84" s="30"/>
      <c r="DK84" s="30"/>
      <c r="DL84" s="30"/>
      <c r="DM84" s="30"/>
    </row>
    <row r="85" spans="1:117" ht="16.5" customHeight="1">
      <c r="A85" s="81">
        <v>77</v>
      </c>
      <c r="B85" s="82" t="str">
        <f>Lokalizacje!D79</f>
        <v>52° 11.856'N</v>
      </c>
      <c r="C85" s="82" t="str">
        <f>Lokalizacje!C79</f>
        <v>21° 00.766'E</v>
      </c>
      <c r="D85" s="83">
        <f>Lokalizacje!B79</f>
        <v>45184</v>
      </c>
      <c r="E85" s="84">
        <f>'Analiza sitowa'!B78</f>
        <v>989.29</v>
      </c>
      <c r="F85" s="84">
        <f>'Analiza sitowa'!C78</f>
        <v>29.86</v>
      </c>
      <c r="G85" s="84">
        <f>'Analiza sitowa'!D78</f>
        <v>105.22</v>
      </c>
      <c r="H85" s="84">
        <f>'Analiza sitowa'!E78</f>
        <v>361.67</v>
      </c>
      <c r="I85" s="84">
        <f>'Analiza sitowa'!F78</f>
        <v>340.57</v>
      </c>
      <c r="J85" s="84">
        <f>'Analiza sitowa'!G78</f>
        <v>151.37</v>
      </c>
      <c r="K85" s="85">
        <f t="shared" si="124"/>
        <v>988.68999999999994</v>
      </c>
      <c r="L85" s="85">
        <f t="shared" si="125"/>
        <v>0.60000000000002274</v>
      </c>
      <c r="M85" s="86">
        <f t="shared" si="126"/>
        <v>100</v>
      </c>
      <c r="N85" s="86">
        <f t="shared" si="127"/>
        <v>3.0183262743988113</v>
      </c>
      <c r="O85" s="86">
        <f t="shared" si="128"/>
        <v>10.635910602553347</v>
      </c>
      <c r="P85" s="86">
        <f t="shared" si="129"/>
        <v>36.558541984655662</v>
      </c>
      <c r="Q85" s="86">
        <f t="shared" si="130"/>
        <v>34.425699238848061</v>
      </c>
      <c r="R85" s="86">
        <f t="shared" si="131"/>
        <v>15.300872342791298</v>
      </c>
      <c r="S85" s="87">
        <f>'Masa Warszawa'!D79</f>
        <v>9.86</v>
      </c>
      <c r="T85" s="87">
        <f>'Masa Warszawa'!G79</f>
        <v>9.1900000000000013</v>
      </c>
      <c r="U85" s="87">
        <f>'Masa Warszawa'!J79</f>
        <v>9.66</v>
      </c>
      <c r="V85" s="87">
        <f>'Masa Warszawa'!M79</f>
        <v>10.93</v>
      </c>
      <c r="W85" s="87">
        <f>'Masa Warszawa'!P79</f>
        <v>9.65</v>
      </c>
      <c r="X85" s="87">
        <f>'Masa Warszawa'!S79</f>
        <v>8.0599999999999987</v>
      </c>
      <c r="Y85" s="88">
        <f t="shared" ca="1" si="132"/>
        <v>1.5164999999999998E-3</v>
      </c>
      <c r="Z85" s="88">
        <f t="shared" ca="1" si="133"/>
        <v>1.8337666666666667E-3</v>
      </c>
      <c r="AA85" s="88">
        <f t="shared" ca="1" si="134"/>
        <v>1.0824000000000001E-3</v>
      </c>
      <c r="AB85" s="88">
        <f t="shared" ca="1" si="135"/>
        <v>1.0416333333333333E-3</v>
      </c>
      <c r="AC85" s="88">
        <f t="shared" ca="1" si="136"/>
        <v>1.2232333333333332E-3</v>
      </c>
      <c r="AD85" s="88">
        <f t="shared" ca="1" si="137"/>
        <v>2.3248333333333333E-3</v>
      </c>
      <c r="AE85" s="89">
        <f t="shared" ca="1" si="138"/>
        <v>1.5164999999999998E-5</v>
      </c>
      <c r="AF85" s="89">
        <f t="shared" ca="1" si="139"/>
        <v>1.8337666666666666E-5</v>
      </c>
      <c r="AG85" s="89">
        <f t="shared" ca="1" si="140"/>
        <v>1.0824E-5</v>
      </c>
      <c r="AH85" s="89">
        <f t="shared" ca="1" si="141"/>
        <v>1.0416333333333332E-5</v>
      </c>
      <c r="AI85" s="89">
        <f t="shared" ca="1" si="142"/>
        <v>1.2232333333333331E-5</v>
      </c>
      <c r="AJ85" s="89">
        <f t="shared" ca="1" si="143"/>
        <v>2.3248333333333332E-5</v>
      </c>
      <c r="AK85" s="90">
        <f t="shared" ca="1" si="144"/>
        <v>153.80324543610547</v>
      </c>
      <c r="AL85" s="90">
        <f t="shared" ca="1" si="145"/>
        <v>199.53935437069273</v>
      </c>
      <c r="AM85" s="90">
        <f t="shared" ca="1" si="146"/>
        <v>112.0496894409938</v>
      </c>
      <c r="AN85" s="90">
        <f t="shared" ca="1" si="147"/>
        <v>95.300396462336067</v>
      </c>
      <c r="AO85" s="90">
        <f t="shared" ca="1" si="148"/>
        <v>126.7599309153713</v>
      </c>
      <c r="AP85" s="90">
        <f t="shared" ca="1" si="149"/>
        <v>288.44086021505382</v>
      </c>
      <c r="AQ85" s="90">
        <f t="shared" ca="1" si="150"/>
        <v>975.89347684055326</v>
      </c>
      <c r="AR85" s="91">
        <f t="shared" ca="1" si="151"/>
        <v>15.760249359801252</v>
      </c>
      <c r="AS85" s="91">
        <f t="shared" ca="1" si="152"/>
        <v>20.446837601241036</v>
      </c>
      <c r="AT85" s="91">
        <f t="shared" ca="1" si="153"/>
        <v>11.48175411559812</v>
      </c>
      <c r="AU85" s="91">
        <f t="shared" ca="1" si="154"/>
        <v>9.7654507099350933</v>
      </c>
      <c r="AV85" s="91">
        <f t="shared" ca="1" si="155"/>
        <v>12.989115505286037</v>
      </c>
      <c r="AW85" s="91">
        <f t="shared" ca="1" si="156"/>
        <v>29.556592708138457</v>
      </c>
      <c r="AX85" s="89">
        <f ca="1">'F3 Warszawa'!AK78</f>
        <v>1.4600000000000001E-3</v>
      </c>
      <c r="AY85" s="89">
        <f t="shared" ca="1" si="157"/>
        <v>1.4600000000000001E-5</v>
      </c>
      <c r="AZ85" s="90">
        <f t="shared" ca="1" si="158"/>
        <v>148.07302231237324</v>
      </c>
      <c r="BA85" s="90">
        <f t="shared" ca="1" si="159"/>
        <v>3.7256841411143946</v>
      </c>
      <c r="BB85" s="89">
        <f>ARM!G82</f>
        <v>1.0870794579732258E-2</v>
      </c>
      <c r="BC85" s="89">
        <f t="shared" si="160"/>
        <v>1.0870794579732258E-8</v>
      </c>
      <c r="BD85" s="92">
        <f t="shared" si="161"/>
        <v>3.0341595538097143E-7</v>
      </c>
      <c r="BE85" s="93">
        <f t="shared" si="162"/>
        <v>30.341595538097142</v>
      </c>
      <c r="BF85" s="1" t="s">
        <v>18</v>
      </c>
      <c r="BG85" s="89" t="e">
        <f t="shared" si="163"/>
        <v>#VALUE!</v>
      </c>
      <c r="BH85" s="94" t="e">
        <f t="shared" si="164"/>
        <v>#VALUE!</v>
      </c>
      <c r="BI85" s="93" t="e">
        <f t="shared" si="165"/>
        <v>#VALUE!</v>
      </c>
      <c r="BJ85" s="1" t="s">
        <v>18</v>
      </c>
      <c r="BK85" s="89" t="e">
        <f t="shared" si="166"/>
        <v>#VALUE!</v>
      </c>
      <c r="BL85" s="94" t="e">
        <f t="shared" si="167"/>
        <v>#VALUE!</v>
      </c>
      <c r="BM85" s="93" t="e">
        <f t="shared" si="168"/>
        <v>#VALUE!</v>
      </c>
      <c r="BN85" s="1"/>
      <c r="BO85" s="95">
        <f t="shared" si="169"/>
        <v>0</v>
      </c>
      <c r="BP85" s="95">
        <f t="shared" si="170"/>
        <v>0</v>
      </c>
      <c r="BQ85" s="96">
        <f t="shared" si="171"/>
        <v>0</v>
      </c>
      <c r="BR85" s="1"/>
      <c r="BS85" s="95">
        <f t="shared" si="172"/>
        <v>0</v>
      </c>
      <c r="BT85" s="95">
        <f t="shared" si="173"/>
        <v>0</v>
      </c>
      <c r="BU85" s="96">
        <f t="shared" si="174"/>
        <v>0</v>
      </c>
      <c r="BV85" s="1" t="s">
        <v>18</v>
      </c>
      <c r="BW85" s="89" t="e">
        <f t="shared" si="175"/>
        <v>#VALUE!</v>
      </c>
      <c r="BX85" s="94" t="e">
        <f t="shared" si="176"/>
        <v>#VALUE!</v>
      </c>
      <c r="BY85" s="93" t="e">
        <f t="shared" si="177"/>
        <v>#VALUE!</v>
      </c>
      <c r="BZ85" s="97">
        <f>VSM!D78</f>
        <v>135.33699999999999</v>
      </c>
      <c r="CA85" s="97">
        <f>VSM!E78</f>
        <v>13.972</v>
      </c>
      <c r="CB85" s="98">
        <f t="shared" si="178"/>
        <v>0.10323858220590083</v>
      </c>
      <c r="CC85" s="97">
        <f>VSM!F78</f>
        <v>8.7200000000000006</v>
      </c>
      <c r="CD85" s="97">
        <f>ABS(VSM!G78)</f>
        <v>27.26</v>
      </c>
      <c r="CE85" s="99">
        <f t="shared" si="179"/>
        <v>3.1261467889908254</v>
      </c>
      <c r="CF85" s="97">
        <f>VSM!H78</f>
        <v>121.8</v>
      </c>
      <c r="CG85" s="97">
        <f>VSM!K78</f>
        <v>5.8</v>
      </c>
      <c r="CH85" s="97" t="str">
        <f>VSM!D180</f>
        <v>NaN</v>
      </c>
      <c r="CI85" s="97" t="str">
        <f>VSM!E180</f>
        <v>NaN</v>
      </c>
      <c r="CJ85" s="98" t="e">
        <f t="shared" si="180"/>
        <v>#VALUE!</v>
      </c>
      <c r="CK85" s="97" t="str">
        <f>VSM!F180</f>
        <v>NaN</v>
      </c>
      <c r="CL85" s="97" t="e">
        <f>ABS(VSM!G180)</f>
        <v>#VALUE!</v>
      </c>
      <c r="CM85" s="99" t="e">
        <f t="shared" si="181"/>
        <v>#VALUE!</v>
      </c>
      <c r="CN85" s="97" t="str">
        <f>VSM!H180</f>
        <v>NaN</v>
      </c>
      <c r="CO85" s="97" t="str">
        <f>VSM!K180</f>
        <v>NaN</v>
      </c>
      <c r="CP85" s="97" t="str">
        <f>VSM!D282</f>
        <v>NaN</v>
      </c>
      <c r="CQ85" s="97" t="str">
        <f>VSM!E282</f>
        <v>NaN</v>
      </c>
      <c r="CR85" s="98" t="e">
        <f t="shared" si="182"/>
        <v>#VALUE!</v>
      </c>
      <c r="CS85" s="97" t="str">
        <f>VSM!F282</f>
        <v>NaN</v>
      </c>
      <c r="CT85" s="97" t="e">
        <f>ABS(VSM!G282)</f>
        <v>#VALUE!</v>
      </c>
      <c r="CU85" s="99" t="e">
        <f t="shared" si="183"/>
        <v>#VALUE!</v>
      </c>
      <c r="CV85" s="97" t="str">
        <f>VSM!H282</f>
        <v>NaN</v>
      </c>
      <c r="CW85" s="97" t="str">
        <f>VSM!K282</f>
        <v>NaN</v>
      </c>
      <c r="CX85" s="97" t="str">
        <f>VSM!D588</f>
        <v>NaN</v>
      </c>
      <c r="CY85" s="97" t="str">
        <f>VSM!E588</f>
        <v>NaN</v>
      </c>
      <c r="CZ85" s="98" t="e">
        <f t="shared" si="184"/>
        <v>#VALUE!</v>
      </c>
      <c r="DA85" s="97" t="str">
        <f>VSM!F588</f>
        <v>NaN</v>
      </c>
      <c r="DB85" s="97" t="e">
        <f>ABS(VSM!G588)</f>
        <v>#VALUE!</v>
      </c>
      <c r="DC85" s="99" t="e">
        <f t="shared" si="185"/>
        <v>#VALUE!</v>
      </c>
      <c r="DD85" s="97" t="str">
        <f>VSM!H588</f>
        <v>NaN</v>
      </c>
      <c r="DE85" s="97" t="str">
        <f>VSM!K588</f>
        <v>NaN</v>
      </c>
      <c r="DF85" s="30"/>
      <c r="DG85" s="30"/>
      <c r="DH85" s="30"/>
      <c r="DI85" s="30"/>
      <c r="DJ85" s="30"/>
      <c r="DK85" s="30"/>
      <c r="DL85" s="30"/>
      <c r="DM85" s="30"/>
    </row>
    <row r="86" spans="1:117" ht="16.5" customHeight="1">
      <c r="A86" s="81">
        <v>78</v>
      </c>
      <c r="B86" s="82" t="str">
        <f>Lokalizacje!D80</f>
        <v>52° 13.041'N</v>
      </c>
      <c r="C86" s="82" t="str">
        <f>Lokalizacje!C80</f>
        <v>21° 00.784'E</v>
      </c>
      <c r="D86" s="83">
        <f>Lokalizacje!B80</f>
        <v>45184</v>
      </c>
      <c r="E86" s="84">
        <f>'Analiza sitowa'!B79</f>
        <v>715.22</v>
      </c>
      <c r="F86" s="84">
        <f>'Analiza sitowa'!C79</f>
        <v>30.33</v>
      </c>
      <c r="G86" s="84">
        <f>'Analiza sitowa'!D79</f>
        <v>68.23</v>
      </c>
      <c r="H86" s="84">
        <f>'Analiza sitowa'!E79</f>
        <v>251.15</v>
      </c>
      <c r="I86" s="84">
        <f>'Analiza sitowa'!F79</f>
        <v>269.52</v>
      </c>
      <c r="J86" s="84">
        <f>'Analiza sitowa'!G79</f>
        <v>95.55</v>
      </c>
      <c r="K86" s="85">
        <f t="shared" si="124"/>
        <v>714.78</v>
      </c>
      <c r="L86" s="85">
        <f t="shared" si="125"/>
        <v>0.44000000000005457</v>
      </c>
      <c r="M86" s="86">
        <f t="shared" si="126"/>
        <v>100</v>
      </c>
      <c r="N86" s="86">
        <f t="shared" si="127"/>
        <v>4.2406532255809397</v>
      </c>
      <c r="O86" s="86">
        <f t="shared" si="128"/>
        <v>9.5397220435670143</v>
      </c>
      <c r="P86" s="86">
        <f t="shared" si="129"/>
        <v>35.115069489108244</v>
      </c>
      <c r="Q86" s="86">
        <f t="shared" si="130"/>
        <v>37.683509968960593</v>
      </c>
      <c r="R86" s="86">
        <f t="shared" si="131"/>
        <v>13.359525740331646</v>
      </c>
      <c r="S86" s="87">
        <f>'Masa Warszawa'!D80</f>
        <v>9.74</v>
      </c>
      <c r="T86" s="87">
        <f>'Masa Warszawa'!G80</f>
        <v>8.5</v>
      </c>
      <c r="U86" s="87">
        <f>'Masa Warszawa'!J80</f>
        <v>9.75</v>
      </c>
      <c r="V86" s="87">
        <f>'Masa Warszawa'!M80</f>
        <v>10.01</v>
      </c>
      <c r="W86" s="87">
        <f>'Masa Warszawa'!P80</f>
        <v>10.18</v>
      </c>
      <c r="X86" s="87">
        <f>'Masa Warszawa'!S80</f>
        <v>8.59</v>
      </c>
      <c r="Y86" s="88">
        <f t="shared" ca="1" si="132"/>
        <v>1.6379666666666666E-3</v>
      </c>
      <c r="Z86" s="88">
        <f t="shared" ca="1" si="133"/>
        <v>1.0725999999999999E-3</v>
      </c>
      <c r="AA86" s="88">
        <f t="shared" ca="1" si="134"/>
        <v>9.2285666666666675E-4</v>
      </c>
      <c r="AB86" s="88">
        <f t="shared" ca="1" si="135"/>
        <v>9.7287333333333345E-4</v>
      </c>
      <c r="AC86" s="88">
        <f t="shared" ca="1" si="136"/>
        <v>1.5803999999999998E-3</v>
      </c>
      <c r="AD86" s="88">
        <f t="shared" ca="1" si="137"/>
        <v>2.748133333333333E-3</v>
      </c>
      <c r="AE86" s="89">
        <f t="shared" ca="1" si="138"/>
        <v>1.6379666666666665E-5</v>
      </c>
      <c r="AF86" s="89">
        <f t="shared" ca="1" si="139"/>
        <v>1.0725999999999999E-5</v>
      </c>
      <c r="AG86" s="89">
        <f t="shared" ca="1" si="140"/>
        <v>9.2285666666666683E-6</v>
      </c>
      <c r="AH86" s="89">
        <f t="shared" ca="1" si="141"/>
        <v>9.728733333333334E-6</v>
      </c>
      <c r="AI86" s="89">
        <f t="shared" ca="1" si="142"/>
        <v>1.5804E-5</v>
      </c>
      <c r="AJ86" s="89">
        <f t="shared" ca="1" si="143"/>
        <v>2.7481333333333331E-5</v>
      </c>
      <c r="AK86" s="90">
        <f t="shared" ca="1" si="144"/>
        <v>168.1690622861054</v>
      </c>
      <c r="AL86" s="90">
        <f t="shared" ca="1" si="145"/>
        <v>126.18823529411763</v>
      </c>
      <c r="AM86" s="90">
        <f t="shared" ca="1" si="146"/>
        <v>94.651965811965823</v>
      </c>
      <c r="AN86" s="90">
        <f t="shared" ca="1" si="147"/>
        <v>97.190143190143189</v>
      </c>
      <c r="AO86" s="90">
        <f t="shared" ca="1" si="148"/>
        <v>155.24557956777997</v>
      </c>
      <c r="AP86" s="90">
        <f t="shared" ca="1" si="149"/>
        <v>319.92239037640661</v>
      </c>
      <c r="AQ86" s="90">
        <f t="shared" ca="1" si="150"/>
        <v>961.36737652651857</v>
      </c>
      <c r="AR86" s="91">
        <f t="shared" ca="1" si="151"/>
        <v>17.492694925191959</v>
      </c>
      <c r="AS86" s="91">
        <f t="shared" ca="1" si="152"/>
        <v>13.125911943261872</v>
      </c>
      <c r="AT86" s="91">
        <f t="shared" ca="1" si="153"/>
        <v>9.8455562486371644</v>
      </c>
      <c r="AU86" s="91">
        <f t="shared" ca="1" si="154"/>
        <v>10.109573672168629</v>
      </c>
      <c r="AV86" s="91">
        <f t="shared" ca="1" si="155"/>
        <v>16.148413536632802</v>
      </c>
      <c r="AW86" s="91">
        <f t="shared" ca="1" si="156"/>
        <v>33.277849674107571</v>
      </c>
      <c r="AX86" s="89">
        <f ca="1">'F3 Warszawa'!AK79</f>
        <v>1.6000000000000001E-3</v>
      </c>
      <c r="AY86" s="89">
        <f t="shared" ca="1" si="157"/>
        <v>1.5999999999999999E-5</v>
      </c>
      <c r="AZ86" s="90">
        <f t="shared" ca="1" si="158"/>
        <v>164.27104722792606</v>
      </c>
      <c r="BA86" s="90">
        <f t="shared" ca="1" si="159"/>
        <v>2.3179144874743138</v>
      </c>
      <c r="BB86" s="89">
        <f>ARM!G83</f>
        <v>8.073548765840358E-3</v>
      </c>
      <c r="BC86" s="89">
        <f t="shared" si="160"/>
        <v>8.0735487658403575E-9</v>
      </c>
      <c r="BD86" s="92">
        <f t="shared" si="161"/>
        <v>2.253417166643442E-7</v>
      </c>
      <c r="BE86" s="93">
        <f t="shared" si="162"/>
        <v>22.534171666434421</v>
      </c>
      <c r="BF86" s="1" t="s">
        <v>18</v>
      </c>
      <c r="BG86" s="89" t="e">
        <f t="shared" si="163"/>
        <v>#VALUE!</v>
      </c>
      <c r="BH86" s="94" t="e">
        <f t="shared" si="164"/>
        <v>#VALUE!</v>
      </c>
      <c r="BI86" s="93" t="e">
        <f t="shared" si="165"/>
        <v>#VALUE!</v>
      </c>
      <c r="BJ86" s="1" t="s">
        <v>18</v>
      </c>
      <c r="BK86" s="89" t="e">
        <f t="shared" si="166"/>
        <v>#VALUE!</v>
      </c>
      <c r="BL86" s="94" t="e">
        <f t="shared" si="167"/>
        <v>#VALUE!</v>
      </c>
      <c r="BM86" s="93" t="e">
        <f t="shared" si="168"/>
        <v>#VALUE!</v>
      </c>
      <c r="BN86" s="1"/>
      <c r="BO86" s="95">
        <f t="shared" si="169"/>
        <v>0</v>
      </c>
      <c r="BP86" s="95">
        <f t="shared" si="170"/>
        <v>0</v>
      </c>
      <c r="BQ86" s="96">
        <f t="shared" si="171"/>
        <v>0</v>
      </c>
      <c r="BR86" s="1"/>
      <c r="BS86" s="95">
        <f t="shared" si="172"/>
        <v>0</v>
      </c>
      <c r="BT86" s="95">
        <f t="shared" si="173"/>
        <v>0</v>
      </c>
      <c r="BU86" s="96">
        <f t="shared" si="174"/>
        <v>0</v>
      </c>
      <c r="BV86" s="1" t="s">
        <v>18</v>
      </c>
      <c r="BW86" s="89" t="e">
        <f t="shared" si="175"/>
        <v>#VALUE!</v>
      </c>
      <c r="BX86" s="94" t="e">
        <f t="shared" si="176"/>
        <v>#VALUE!</v>
      </c>
      <c r="BY86" s="93" t="e">
        <f t="shared" si="177"/>
        <v>#VALUE!</v>
      </c>
      <c r="BZ86" s="97">
        <f>VSM!D79</f>
        <v>116.82599999999999</v>
      </c>
      <c r="CA86" s="97">
        <f>VSM!E79</f>
        <v>10.275</v>
      </c>
      <c r="CB86" s="98">
        <f t="shared" si="178"/>
        <v>8.7951312207898938E-2</v>
      </c>
      <c r="CC86" s="97">
        <f>VSM!F79</f>
        <v>7.97</v>
      </c>
      <c r="CD86" s="97">
        <f>ABS(VSM!G79)</f>
        <v>27.46</v>
      </c>
      <c r="CE86" s="99">
        <f t="shared" si="179"/>
        <v>3.4454203262233376</v>
      </c>
      <c r="CF86" s="97">
        <f>VSM!H79</f>
        <v>105.14</v>
      </c>
      <c r="CG86" s="97">
        <f>VSM!K79</f>
        <v>5.7</v>
      </c>
      <c r="CH86" s="97" t="str">
        <f>VSM!D181</f>
        <v>NaN</v>
      </c>
      <c r="CI86" s="97" t="str">
        <f>VSM!E181</f>
        <v>NaN</v>
      </c>
      <c r="CJ86" s="98" t="e">
        <f t="shared" si="180"/>
        <v>#VALUE!</v>
      </c>
      <c r="CK86" s="97" t="str">
        <f>VSM!F181</f>
        <v>NaN</v>
      </c>
      <c r="CL86" s="97" t="e">
        <f>ABS(VSM!G181)</f>
        <v>#VALUE!</v>
      </c>
      <c r="CM86" s="99" t="e">
        <f t="shared" si="181"/>
        <v>#VALUE!</v>
      </c>
      <c r="CN86" s="97" t="str">
        <f>VSM!H181</f>
        <v>NaN</v>
      </c>
      <c r="CO86" s="97" t="str">
        <f>VSM!K181</f>
        <v>NaN</v>
      </c>
      <c r="CP86" s="97" t="str">
        <f>VSM!D283</f>
        <v>NaN</v>
      </c>
      <c r="CQ86" s="97" t="str">
        <f>VSM!E283</f>
        <v>NaN</v>
      </c>
      <c r="CR86" s="98" t="e">
        <f t="shared" si="182"/>
        <v>#VALUE!</v>
      </c>
      <c r="CS86" s="97" t="str">
        <f>VSM!F283</f>
        <v>NaN</v>
      </c>
      <c r="CT86" s="97" t="e">
        <f>ABS(VSM!G283)</f>
        <v>#VALUE!</v>
      </c>
      <c r="CU86" s="99" t="e">
        <f t="shared" si="183"/>
        <v>#VALUE!</v>
      </c>
      <c r="CV86" s="97" t="str">
        <f>VSM!H283</f>
        <v>NaN</v>
      </c>
      <c r="CW86" s="97" t="str">
        <f>VSM!K283</f>
        <v>NaN</v>
      </c>
      <c r="CX86" s="97" t="str">
        <f>VSM!D589</f>
        <v>NaN</v>
      </c>
      <c r="CY86" s="97" t="str">
        <f>VSM!E589</f>
        <v>NaN</v>
      </c>
      <c r="CZ86" s="98" t="e">
        <f t="shared" si="184"/>
        <v>#VALUE!</v>
      </c>
      <c r="DA86" s="97" t="str">
        <f>VSM!F589</f>
        <v>NaN</v>
      </c>
      <c r="DB86" s="97" t="e">
        <f>ABS(VSM!G589)</f>
        <v>#VALUE!</v>
      </c>
      <c r="DC86" s="99" t="e">
        <f t="shared" si="185"/>
        <v>#VALUE!</v>
      </c>
      <c r="DD86" s="97" t="str">
        <f>VSM!H589</f>
        <v>NaN</v>
      </c>
      <c r="DE86" s="97" t="str">
        <f>VSM!K589</f>
        <v>NaN</v>
      </c>
      <c r="DF86" s="30"/>
      <c r="DG86" s="30"/>
      <c r="DH86" s="30"/>
      <c r="DI86" s="30"/>
      <c r="DJ86" s="30"/>
      <c r="DK86" s="30"/>
      <c r="DL86" s="30"/>
      <c r="DM86" s="30"/>
    </row>
    <row r="87" spans="1:117" ht="16.5" customHeight="1">
      <c r="A87" s="81">
        <v>79</v>
      </c>
      <c r="B87" s="82" t="str">
        <f>Lokalizacje!D81</f>
        <v>52° 13.052'N</v>
      </c>
      <c r="C87" s="82" t="str">
        <f>Lokalizacje!C81</f>
        <v>21° 00.302'E</v>
      </c>
      <c r="D87" s="83">
        <f>Lokalizacje!B81</f>
        <v>45184</v>
      </c>
      <c r="E87" s="84">
        <f>'Analiza sitowa'!B80</f>
        <v>780.65</v>
      </c>
      <c r="F87" s="84">
        <f>'Analiza sitowa'!C80</f>
        <v>29.16</v>
      </c>
      <c r="G87" s="84">
        <f>'Analiza sitowa'!D80</f>
        <v>65.84</v>
      </c>
      <c r="H87" s="84">
        <f>'Analiza sitowa'!E80</f>
        <v>159.93</v>
      </c>
      <c r="I87" s="84">
        <f>'Analiza sitowa'!F80</f>
        <v>333.32</v>
      </c>
      <c r="J87" s="84">
        <f>'Analiza sitowa'!G80</f>
        <v>191.46</v>
      </c>
      <c r="K87" s="85">
        <f t="shared" si="124"/>
        <v>779.71</v>
      </c>
      <c r="L87" s="85">
        <f t="shared" si="125"/>
        <v>0.93999999999994088</v>
      </c>
      <c r="M87" s="86">
        <f t="shared" si="126"/>
        <v>100</v>
      </c>
      <c r="N87" s="86">
        <f t="shared" si="127"/>
        <v>3.7353487478383398</v>
      </c>
      <c r="O87" s="86">
        <f t="shared" si="128"/>
        <v>8.4339973099340302</v>
      </c>
      <c r="P87" s="86">
        <f t="shared" si="129"/>
        <v>20.486773842310896</v>
      </c>
      <c r="Q87" s="86">
        <f t="shared" si="130"/>
        <v>42.697751873438797</v>
      </c>
      <c r="R87" s="86">
        <f t="shared" si="131"/>
        <v>24.525715749695767</v>
      </c>
      <c r="S87" s="87">
        <f>'Masa Warszawa'!D81</f>
        <v>9.490000000000002</v>
      </c>
      <c r="T87" s="87">
        <f>'Masa Warszawa'!G81</f>
        <v>7.8900000000000006</v>
      </c>
      <c r="U87" s="87">
        <f>'Masa Warszawa'!J81</f>
        <v>9.4499999999999993</v>
      </c>
      <c r="V87" s="87">
        <f>'Masa Warszawa'!M81</f>
        <v>10.040000000000001</v>
      </c>
      <c r="W87" s="87">
        <f>'Masa Warszawa'!P81</f>
        <v>10.32</v>
      </c>
      <c r="X87" s="87">
        <f>'Masa Warszawa'!S81</f>
        <v>8.02</v>
      </c>
      <c r="Y87" s="88">
        <f t="shared" ca="1" si="132"/>
        <v>3.2049666666666664E-3</v>
      </c>
      <c r="Z87" s="88">
        <f t="shared" ca="1" si="133"/>
        <v>4.1114666666666666E-3</v>
      </c>
      <c r="AA87" s="88">
        <f t="shared" ca="1" si="134"/>
        <v>2.8976000000000002E-3</v>
      </c>
      <c r="AB87" s="88">
        <f t="shared" ca="1" si="135"/>
        <v>2.0929666666666667E-3</v>
      </c>
      <c r="AC87" s="88">
        <f t="shared" ca="1" si="136"/>
        <v>2.5721666666666666E-3</v>
      </c>
      <c r="AD87" s="88">
        <f t="shared" ca="1" si="137"/>
        <v>4.548666666666667E-3</v>
      </c>
      <c r="AE87" s="89">
        <f t="shared" ca="1" si="138"/>
        <v>3.2049666666666666E-5</v>
      </c>
      <c r="AF87" s="89">
        <f t="shared" ca="1" si="139"/>
        <v>4.1114666666666668E-5</v>
      </c>
      <c r="AG87" s="89">
        <f t="shared" ca="1" si="140"/>
        <v>2.8976000000000002E-5</v>
      </c>
      <c r="AH87" s="89">
        <f t="shared" ca="1" si="141"/>
        <v>2.0929666666666667E-5</v>
      </c>
      <c r="AI87" s="89">
        <f t="shared" ca="1" si="142"/>
        <v>2.5721666666666665E-5</v>
      </c>
      <c r="AJ87" s="89">
        <f t="shared" ca="1" si="143"/>
        <v>4.5486666666666673E-5</v>
      </c>
      <c r="AK87" s="90">
        <f t="shared" ca="1" si="144"/>
        <v>337.72040744643476</v>
      </c>
      <c r="AL87" s="90">
        <f t="shared" ca="1" si="145"/>
        <v>521.09843683988163</v>
      </c>
      <c r="AM87" s="90">
        <f t="shared" ca="1" si="146"/>
        <v>306.62433862433863</v>
      </c>
      <c r="AN87" s="90">
        <f t="shared" ca="1" si="147"/>
        <v>208.46281540504648</v>
      </c>
      <c r="AO87" s="90">
        <f t="shared" ca="1" si="148"/>
        <v>249.24095607235139</v>
      </c>
      <c r="AP87" s="90">
        <f t="shared" ca="1" si="149"/>
        <v>567.16541978387374</v>
      </c>
      <c r="AQ87" s="90">
        <f t="shared" ca="1" si="150"/>
        <v>2190.3123741719264</v>
      </c>
      <c r="AR87" s="91">
        <f t="shared" ca="1" si="151"/>
        <v>15.418823882329294</v>
      </c>
      <c r="AS87" s="91">
        <f t="shared" ca="1" si="152"/>
        <v>23.791055695281322</v>
      </c>
      <c r="AT87" s="91">
        <f t="shared" ca="1" si="153"/>
        <v>13.999114566490162</v>
      </c>
      <c r="AU87" s="91">
        <f t="shared" ca="1" si="154"/>
        <v>9.5174924756501156</v>
      </c>
      <c r="AV87" s="91">
        <f t="shared" ca="1" si="155"/>
        <v>11.379242477529257</v>
      </c>
      <c r="AW87" s="91">
        <f t="shared" ca="1" si="156"/>
        <v>25.894270902719864</v>
      </c>
      <c r="AX87" s="89">
        <f ca="1">'F3 Warszawa'!AK80</f>
        <v>3.0900000000000003E-3</v>
      </c>
      <c r="AY87" s="89">
        <f t="shared" ca="1" si="157"/>
        <v>3.0900000000000006E-5</v>
      </c>
      <c r="AZ87" s="90">
        <f t="shared" ca="1" si="158"/>
        <v>325.6059009483667</v>
      </c>
      <c r="BA87" s="90">
        <f t="shared" ca="1" si="159"/>
        <v>3.5871407918958904</v>
      </c>
      <c r="BB87" s="89">
        <f>ARM!G84</f>
        <v>9.8185041285489411E-3</v>
      </c>
      <c r="BC87" s="89">
        <f t="shared" si="160"/>
        <v>9.8185041285489403E-9</v>
      </c>
      <c r="BD87" s="92">
        <f t="shared" si="161"/>
        <v>2.7404535967683263E-7</v>
      </c>
      <c r="BE87" s="93">
        <f t="shared" si="162"/>
        <v>27.404535967683262</v>
      </c>
      <c r="BF87" s="89">
        <f>ARM!G121</f>
        <v>0.10910217560964169</v>
      </c>
      <c r="BG87" s="89">
        <f t="shared" si="163"/>
        <v>1.091021756096417E-7</v>
      </c>
      <c r="BH87" s="94">
        <f t="shared" si="164"/>
        <v>3.0451629459046662E-6</v>
      </c>
      <c r="BI87" s="93">
        <f t="shared" si="165"/>
        <v>304.5162945904666</v>
      </c>
      <c r="BJ87" s="95">
        <f>ARM!G227</f>
        <v>2.6908900995092491E-2</v>
      </c>
      <c r="BK87" s="89">
        <f t="shared" si="166"/>
        <v>2.6908900995092491E-8</v>
      </c>
      <c r="BL87" s="94">
        <f t="shared" si="167"/>
        <v>7.510573255519148E-7</v>
      </c>
      <c r="BM87" s="93">
        <f t="shared" si="168"/>
        <v>75.10573255519148</v>
      </c>
      <c r="BN87" s="95">
        <f>ARM!G226</f>
        <v>1.6990089036127042E-2</v>
      </c>
      <c r="BO87" s="95">
        <f t="shared" si="169"/>
        <v>1.6990089036127041E-8</v>
      </c>
      <c r="BP87" s="95">
        <f t="shared" si="170"/>
        <v>4.7421226287501252E-7</v>
      </c>
      <c r="BQ87" s="96">
        <f t="shared" si="171"/>
        <v>47.421226287501248</v>
      </c>
      <c r="BR87" s="95">
        <f>ARM!G225</f>
        <v>1.3570634905700703E-2</v>
      </c>
      <c r="BS87" s="95">
        <f t="shared" si="172"/>
        <v>1.3570634905700703E-8</v>
      </c>
      <c r="BT87" s="95">
        <f t="shared" si="173"/>
        <v>3.7877149870133516E-7</v>
      </c>
      <c r="BU87" s="96">
        <f t="shared" si="174"/>
        <v>37.877149870133515</v>
      </c>
      <c r="BV87" s="89">
        <f>ARM!G117</f>
        <v>2.2428462963325679E-2</v>
      </c>
      <c r="BW87" s="89">
        <f t="shared" si="175"/>
        <v>2.242846296332568E-8</v>
      </c>
      <c r="BX87" s="94">
        <f t="shared" si="176"/>
        <v>6.2600332182082342E-7</v>
      </c>
      <c r="BY87" s="93">
        <f t="shared" si="177"/>
        <v>62.60033218208234</v>
      </c>
      <c r="BZ87" s="97">
        <f>VSM!D80</f>
        <v>306.17099999999999</v>
      </c>
      <c r="CA87" s="97">
        <f>VSM!E80</f>
        <v>39.472999999999999</v>
      </c>
      <c r="CB87" s="98">
        <f t="shared" si="178"/>
        <v>0.12892468587815306</v>
      </c>
      <c r="CC87" s="97">
        <f>VSM!F80</f>
        <v>8.74</v>
      </c>
      <c r="CD87" s="97">
        <f>ABS(VSM!G80)</f>
        <v>22.52</v>
      </c>
      <c r="CE87" s="99">
        <f t="shared" si="179"/>
        <v>2.5766590389016018</v>
      </c>
      <c r="CF87" s="97">
        <f>VSM!H80</f>
        <v>275.56</v>
      </c>
      <c r="CG87" s="97">
        <f>VSM!K80</f>
        <v>0.6</v>
      </c>
      <c r="CH87" s="97">
        <f>VSM!D182</f>
        <v>880.44</v>
      </c>
      <c r="CI87" s="97">
        <f>VSM!E182</f>
        <v>105.81399999999999</v>
      </c>
      <c r="CJ87" s="98">
        <f t="shared" si="180"/>
        <v>0.12018309027304527</v>
      </c>
      <c r="CK87" s="97">
        <f>VSM!F182</f>
        <v>10.11</v>
      </c>
      <c r="CL87" s="97">
        <f>ABS(VSM!G182)</f>
        <v>26.65</v>
      </c>
      <c r="CM87" s="99">
        <f t="shared" si="181"/>
        <v>2.6360039564787341</v>
      </c>
      <c r="CN87" s="97">
        <f>VSM!H182</f>
        <v>792.39</v>
      </c>
      <c r="CO87" s="97">
        <f>VSM!K182</f>
        <v>4.7</v>
      </c>
      <c r="CP87" s="97">
        <f>VSM!D284</f>
        <v>233.47</v>
      </c>
      <c r="CQ87" s="97">
        <f>VSM!E284</f>
        <v>34.799999999999997</v>
      </c>
      <c r="CR87" s="98">
        <f t="shared" si="182"/>
        <v>0.14905555317599689</v>
      </c>
      <c r="CS87" s="97">
        <f>VSM!F284</f>
        <v>9.94</v>
      </c>
      <c r="CT87" s="97">
        <f>ABS(VSM!G284)</f>
        <v>23.58</v>
      </c>
      <c r="CU87" s="99">
        <f t="shared" si="183"/>
        <v>2.3722334004024144</v>
      </c>
      <c r="CV87" s="97">
        <f>VSM!H284</f>
        <v>210.13</v>
      </c>
      <c r="CW87" s="97">
        <f>VSM!K284</f>
        <v>4.9000000000000004</v>
      </c>
      <c r="CX87" s="97">
        <f>VSM!D590</f>
        <v>386.9</v>
      </c>
      <c r="CY87" s="97">
        <f>VSM!E590</f>
        <v>30.696000000000002</v>
      </c>
      <c r="CZ87" s="98">
        <f t="shared" si="184"/>
        <v>7.9338330317911612E-2</v>
      </c>
      <c r="DA87" s="97">
        <f>VSM!F590</f>
        <v>7.73</v>
      </c>
      <c r="DB87" s="97">
        <f>ABS(VSM!G590)</f>
        <v>27.67</v>
      </c>
      <c r="DC87" s="99">
        <f t="shared" si="185"/>
        <v>3.5795601552393275</v>
      </c>
      <c r="DD87" s="97">
        <f>VSM!H590</f>
        <v>348.22</v>
      </c>
      <c r="DE87" s="97">
        <f>VSM!K590</f>
        <v>6</v>
      </c>
      <c r="DF87" s="30"/>
      <c r="DG87" s="30"/>
      <c r="DH87" s="30"/>
      <c r="DI87" s="30"/>
      <c r="DJ87" s="30"/>
      <c r="DK87" s="30"/>
      <c r="DL87" s="30"/>
      <c r="DM87" s="30"/>
    </row>
    <row r="88" spans="1:117" ht="16.5" customHeight="1">
      <c r="A88" s="81">
        <v>80</v>
      </c>
      <c r="B88" s="82" t="str">
        <f>Lokalizacje!D82</f>
        <v>52° 13.019'N</v>
      </c>
      <c r="C88" s="82" t="str">
        <f>Lokalizacje!C82</f>
        <v>20° 58.766'E</v>
      </c>
      <c r="D88" s="83">
        <f>Lokalizacje!B82</f>
        <v>45184</v>
      </c>
      <c r="E88" s="84">
        <f>'Analiza sitowa'!B81</f>
        <v>668.72</v>
      </c>
      <c r="F88" s="84">
        <f>'Analiza sitowa'!C81</f>
        <v>26.83</v>
      </c>
      <c r="G88" s="84">
        <f>'Analiza sitowa'!D81</f>
        <v>58.5</v>
      </c>
      <c r="H88" s="84">
        <f>'Analiza sitowa'!E81</f>
        <v>143.22999999999999</v>
      </c>
      <c r="I88" s="84">
        <f>'Analiza sitowa'!F81</f>
        <v>275.22000000000003</v>
      </c>
      <c r="J88" s="84">
        <f>'Analiza sitowa'!G81</f>
        <v>164.3</v>
      </c>
      <c r="K88" s="85">
        <f t="shared" si="124"/>
        <v>668.08</v>
      </c>
      <c r="L88" s="85">
        <f t="shared" si="125"/>
        <v>0.63999999999998636</v>
      </c>
      <c r="M88" s="86">
        <f t="shared" si="126"/>
        <v>100</v>
      </c>
      <c r="N88" s="86">
        <f t="shared" si="127"/>
        <v>4.0121426007895682</v>
      </c>
      <c r="O88" s="86">
        <f t="shared" si="128"/>
        <v>8.7480559875583204</v>
      </c>
      <c r="P88" s="86">
        <f t="shared" si="129"/>
        <v>21.41853092475176</v>
      </c>
      <c r="Q88" s="86">
        <f t="shared" si="130"/>
        <v>41.156238784543611</v>
      </c>
      <c r="R88" s="86">
        <f t="shared" si="131"/>
        <v>24.56932647445867</v>
      </c>
      <c r="S88" s="87">
        <f>'Masa Warszawa'!D82</f>
        <v>9.85</v>
      </c>
      <c r="T88" s="87">
        <f>'Masa Warszawa'!G82</f>
        <v>9.2100000000000009</v>
      </c>
      <c r="U88" s="87">
        <f>'Masa Warszawa'!J82</f>
        <v>6.86</v>
      </c>
      <c r="V88" s="87">
        <f>'Masa Warszawa'!M82</f>
        <v>9.2100000000000009</v>
      </c>
      <c r="W88" s="87">
        <f>'Masa Warszawa'!P82</f>
        <v>8.64</v>
      </c>
      <c r="X88" s="87">
        <f>'Masa Warszawa'!S82</f>
        <v>7.91</v>
      </c>
      <c r="Y88" s="88">
        <f t="shared" ca="1" si="132"/>
        <v>3.0833000000000002E-3</v>
      </c>
      <c r="Z88" s="88">
        <f t="shared" ca="1" si="133"/>
        <v>2.0699666666666662E-3</v>
      </c>
      <c r="AA88" s="88">
        <f t="shared" ca="1" si="134"/>
        <v>2.4258000000000001E-3</v>
      </c>
      <c r="AB88" s="88">
        <f t="shared" ca="1" si="135"/>
        <v>1.7047666666666669E-3</v>
      </c>
      <c r="AC88" s="88">
        <f t="shared" ca="1" si="136"/>
        <v>1.9373000000000001E-3</v>
      </c>
      <c r="AD88" s="88">
        <f t="shared" ca="1" si="137"/>
        <v>3.7363333333333333E-3</v>
      </c>
      <c r="AE88" s="89">
        <f t="shared" ca="1" si="138"/>
        <v>3.0833000000000001E-5</v>
      </c>
      <c r="AF88" s="89">
        <f t="shared" ca="1" si="139"/>
        <v>2.0699666666666661E-5</v>
      </c>
      <c r="AG88" s="89">
        <f t="shared" ca="1" si="140"/>
        <v>2.4258000000000001E-5</v>
      </c>
      <c r="AH88" s="89">
        <f t="shared" ca="1" si="141"/>
        <v>1.7047666666666669E-5</v>
      </c>
      <c r="AI88" s="89">
        <f t="shared" ca="1" si="142"/>
        <v>1.9373000000000002E-5</v>
      </c>
      <c r="AJ88" s="89">
        <f t="shared" ca="1" si="143"/>
        <v>3.7363333333333335E-5</v>
      </c>
      <c r="AK88" s="90">
        <f t="shared" ca="1" si="144"/>
        <v>313.02538071065993</v>
      </c>
      <c r="AL88" s="90">
        <f t="shared" ca="1" si="145"/>
        <v>224.75208107129924</v>
      </c>
      <c r="AM88" s="90">
        <f t="shared" ca="1" si="146"/>
        <v>353.61516034985419</v>
      </c>
      <c r="AN88" s="90">
        <f t="shared" ca="1" si="147"/>
        <v>185.09952949692365</v>
      </c>
      <c r="AO88" s="90">
        <f t="shared" ca="1" si="148"/>
        <v>224.22453703703707</v>
      </c>
      <c r="AP88" s="90">
        <f t="shared" ca="1" si="149"/>
        <v>472.35566793088918</v>
      </c>
      <c r="AQ88" s="90">
        <f t="shared" ca="1" si="150"/>
        <v>1773.0723565966634</v>
      </c>
      <c r="AR88" s="91">
        <f t="shared" ca="1" si="151"/>
        <v>17.654405334675609</v>
      </c>
      <c r="AS88" s="91">
        <f t="shared" ca="1" si="152"/>
        <v>12.675855005866838</v>
      </c>
      <c r="AT88" s="91">
        <f t="shared" ca="1" si="153"/>
        <v>19.943639583248785</v>
      </c>
      <c r="AU88" s="91">
        <f t="shared" ca="1" si="154"/>
        <v>10.439479743072317</v>
      </c>
      <c r="AV88" s="91">
        <f t="shared" ca="1" si="155"/>
        <v>12.646101903445524</v>
      </c>
      <c r="AW88" s="91">
        <f t="shared" ca="1" si="156"/>
        <v>26.640518429690918</v>
      </c>
      <c r="AX88" s="89">
        <f ca="1">'F3 Warszawa'!AK81</f>
        <v>2.98E-3</v>
      </c>
      <c r="AY88" s="89">
        <f t="shared" ca="1" si="157"/>
        <v>2.9799999999999999E-5</v>
      </c>
      <c r="AZ88" s="90">
        <f t="shared" ca="1" si="158"/>
        <v>302.53807106598981</v>
      </c>
      <c r="BA88" s="90">
        <f t="shared" ca="1" si="159"/>
        <v>3.3503064897999111</v>
      </c>
      <c r="BB88" s="89">
        <f>ARM!G85</f>
        <v>1.6094043052405596E-2</v>
      </c>
      <c r="BC88" s="89">
        <f t="shared" si="160"/>
        <v>1.6094043052405596E-8</v>
      </c>
      <c r="BD88" s="92">
        <f t="shared" si="161"/>
        <v>4.4920262386269841E-7</v>
      </c>
      <c r="BE88" s="93">
        <f t="shared" si="162"/>
        <v>44.92026238626984</v>
      </c>
      <c r="BF88" s="1" t="s">
        <v>18</v>
      </c>
      <c r="BG88" s="89" t="e">
        <f t="shared" si="163"/>
        <v>#VALUE!</v>
      </c>
      <c r="BH88" s="94" t="e">
        <f t="shared" si="164"/>
        <v>#VALUE!</v>
      </c>
      <c r="BI88" s="93" t="e">
        <f t="shared" si="165"/>
        <v>#VALUE!</v>
      </c>
      <c r="BJ88" s="89">
        <f>ARM!G138</f>
        <v>2.8325147954671476E-2</v>
      </c>
      <c r="BK88" s="89">
        <f t="shared" si="166"/>
        <v>2.8325147954671477E-8</v>
      </c>
      <c r="BL88" s="94">
        <f t="shared" si="167"/>
        <v>7.9058635180149724E-7</v>
      </c>
      <c r="BM88" s="93">
        <f t="shared" si="168"/>
        <v>79.058635180149722</v>
      </c>
      <c r="BN88" s="93"/>
      <c r="BO88" s="95">
        <f t="shared" si="169"/>
        <v>0</v>
      </c>
      <c r="BP88" s="95">
        <f t="shared" si="170"/>
        <v>0</v>
      </c>
      <c r="BQ88" s="96">
        <f t="shared" si="171"/>
        <v>0</v>
      </c>
      <c r="BR88" s="105">
        <f>ARM!G228</f>
        <v>1.1858743265969578E-2</v>
      </c>
      <c r="BS88" s="95">
        <f t="shared" si="172"/>
        <v>1.1858743265969578E-8</v>
      </c>
      <c r="BT88" s="95">
        <f t="shared" si="173"/>
        <v>3.3099070093461756E-7</v>
      </c>
      <c r="BU88" s="96">
        <f t="shared" si="174"/>
        <v>33.099070093461755</v>
      </c>
      <c r="BV88" s="89">
        <f>ARM!G136</f>
        <v>2.7505310675532194E-2</v>
      </c>
      <c r="BW88" s="89">
        <f t="shared" si="175"/>
        <v>2.7505310675532195E-8</v>
      </c>
      <c r="BX88" s="94">
        <f t="shared" si="176"/>
        <v>7.6770378241040962E-7</v>
      </c>
      <c r="BY88" s="93">
        <f t="shared" si="177"/>
        <v>76.770378241040959</v>
      </c>
      <c r="BZ88" s="97">
        <f>VSM!D81</f>
        <v>222.36500000000001</v>
      </c>
      <c r="CA88" s="97">
        <f>VSM!E81</f>
        <v>19.507000000000001</v>
      </c>
      <c r="CB88" s="98">
        <f t="shared" si="178"/>
        <v>8.7725136599734674E-2</v>
      </c>
      <c r="CC88" s="97">
        <f>VSM!F81</f>
        <v>7.66</v>
      </c>
      <c r="CD88" s="97">
        <f>ABS(VSM!G81)</f>
        <v>26.1</v>
      </c>
      <c r="CE88" s="99">
        <f t="shared" si="179"/>
        <v>3.4073107049608358</v>
      </c>
      <c r="CF88" s="97">
        <f>VSM!H81</f>
        <v>200.13</v>
      </c>
      <c r="CG88" s="97">
        <f>VSM!K81</f>
        <v>5.4</v>
      </c>
      <c r="CH88" s="97" t="str">
        <f>VSM!D183</f>
        <v>NaN</v>
      </c>
      <c r="CI88" s="97" t="str">
        <f>VSM!E183</f>
        <v>NaN</v>
      </c>
      <c r="CJ88" s="98" t="e">
        <f t="shared" si="180"/>
        <v>#VALUE!</v>
      </c>
      <c r="CK88" s="97" t="str">
        <f>VSM!F183</f>
        <v>NaN</v>
      </c>
      <c r="CL88" s="97" t="e">
        <f>ABS(VSM!G183)</f>
        <v>#VALUE!</v>
      </c>
      <c r="CM88" s="99" t="e">
        <f t="shared" si="181"/>
        <v>#VALUE!</v>
      </c>
      <c r="CN88" s="97" t="str">
        <f>VSM!H183</f>
        <v>NaN</v>
      </c>
      <c r="CO88" s="97" t="str">
        <f>VSM!K183</f>
        <v>NaN</v>
      </c>
      <c r="CP88" s="97" t="str">
        <f>VSM!D285</f>
        <v>NaN</v>
      </c>
      <c r="CQ88" s="97" t="str">
        <f>VSM!E285</f>
        <v>NaN</v>
      </c>
      <c r="CR88" s="98" t="e">
        <f t="shared" si="182"/>
        <v>#VALUE!</v>
      </c>
      <c r="CS88" s="97" t="str">
        <f>VSM!F285</f>
        <v>NaN</v>
      </c>
      <c r="CT88" s="97" t="e">
        <f>ABS(VSM!G285)</f>
        <v>#VALUE!</v>
      </c>
      <c r="CU88" s="99" t="e">
        <f t="shared" si="183"/>
        <v>#VALUE!</v>
      </c>
      <c r="CV88" s="97" t="str">
        <f>VSM!H285</f>
        <v>NaN</v>
      </c>
      <c r="CW88" s="97" t="str">
        <f>VSM!K285</f>
        <v>NaN</v>
      </c>
      <c r="CX88" s="97">
        <f>VSM!D591</f>
        <v>355.21600000000001</v>
      </c>
      <c r="CY88" s="97">
        <f>VSM!E591</f>
        <v>31.541</v>
      </c>
      <c r="CZ88" s="98">
        <f t="shared" si="184"/>
        <v>8.8793860636908251E-2</v>
      </c>
      <c r="DA88" s="97">
        <f>VSM!F591</f>
        <v>7.73</v>
      </c>
      <c r="DB88" s="97">
        <f>ABS(VSM!G591)</f>
        <v>27.26</v>
      </c>
      <c r="DC88" s="99">
        <f t="shared" si="185"/>
        <v>3.5265200517464423</v>
      </c>
      <c r="DD88" s="97">
        <f>VSM!H591</f>
        <v>319.69</v>
      </c>
      <c r="DE88" s="97">
        <f>VSM!K591</f>
        <v>5.7</v>
      </c>
      <c r="DF88" s="30"/>
      <c r="DG88" s="30"/>
      <c r="DH88" s="30"/>
      <c r="DI88" s="30"/>
      <c r="DJ88" s="30"/>
      <c r="DK88" s="30"/>
      <c r="DL88" s="30"/>
      <c r="DM88" s="30"/>
    </row>
    <row r="89" spans="1:117" ht="16.5" customHeight="1">
      <c r="A89" s="81">
        <v>81</v>
      </c>
      <c r="B89" s="82" t="str">
        <f>Lokalizacje!D83</f>
        <v>52° 13.039'N</v>
      </c>
      <c r="C89" s="82" t="str">
        <f>Lokalizacje!C83</f>
        <v>20° 57.783'E</v>
      </c>
      <c r="D89" s="83">
        <f>Lokalizacje!B83</f>
        <v>45184</v>
      </c>
      <c r="E89" s="84">
        <f>'Analiza sitowa'!B82</f>
        <v>644.1</v>
      </c>
      <c r="F89" s="84">
        <f>'Analiza sitowa'!C82</f>
        <v>16.43</v>
      </c>
      <c r="G89" s="84">
        <f>'Analiza sitowa'!D82</f>
        <v>37.020000000000003</v>
      </c>
      <c r="H89" s="84">
        <f>'Analiza sitowa'!E82</f>
        <v>227.12</v>
      </c>
      <c r="I89" s="84">
        <f>'Analiza sitowa'!F82</f>
        <v>287.45999999999998</v>
      </c>
      <c r="J89" s="84">
        <f>'Analiza sitowa'!G82</f>
        <v>74.97</v>
      </c>
      <c r="K89" s="85">
        <f t="shared" si="124"/>
        <v>643</v>
      </c>
      <c r="L89" s="85">
        <f t="shared" si="125"/>
        <v>1.1000000000000227</v>
      </c>
      <c r="M89" s="86">
        <f t="shared" si="126"/>
        <v>100</v>
      </c>
      <c r="N89" s="86">
        <f t="shared" si="127"/>
        <v>2.5508461419034312</v>
      </c>
      <c r="O89" s="86">
        <f t="shared" si="128"/>
        <v>5.747554727526782</v>
      </c>
      <c r="P89" s="86">
        <f t="shared" si="129"/>
        <v>35.261605340785593</v>
      </c>
      <c r="Q89" s="86">
        <f t="shared" si="130"/>
        <v>44.629715882626918</v>
      </c>
      <c r="R89" s="86">
        <f t="shared" si="131"/>
        <v>11.639496972519794</v>
      </c>
      <c r="S89" s="87">
        <f>'Masa Warszawa'!D83</f>
        <v>8.6</v>
      </c>
      <c r="T89" s="87">
        <f>'Masa Warszawa'!G83</f>
        <v>7.44</v>
      </c>
      <c r="U89" s="87">
        <f>'Masa Warszawa'!J83</f>
        <v>8.3299999999999983</v>
      </c>
      <c r="V89" s="87">
        <f>'Masa Warszawa'!M83</f>
        <v>10.719999999999999</v>
      </c>
      <c r="W89" s="87">
        <f>'Masa Warszawa'!P83</f>
        <v>9.93</v>
      </c>
      <c r="X89" s="87">
        <f>'Masa Warszawa'!S83</f>
        <v>8.85</v>
      </c>
      <c r="Y89" s="88">
        <f t="shared" ca="1" si="132"/>
        <v>3.257033333333333E-3</v>
      </c>
      <c r="Z89" s="88">
        <f t="shared" ca="1" si="133"/>
        <v>3.5144666666666667E-3</v>
      </c>
      <c r="AA89" s="88">
        <f t="shared" ca="1" si="134"/>
        <v>3.8895333333333333E-3</v>
      </c>
      <c r="AB89" s="88">
        <f t="shared" ca="1" si="135"/>
        <v>2.9664666666666668E-3</v>
      </c>
      <c r="AC89" s="88">
        <f t="shared" ca="1" si="136"/>
        <v>3.2777000000000001E-3</v>
      </c>
      <c r="AD89" s="88">
        <f t="shared" ca="1" si="137"/>
        <v>4.2111333333333329E-3</v>
      </c>
      <c r="AE89" s="89">
        <f t="shared" ca="1" si="138"/>
        <v>3.2570333333333329E-5</v>
      </c>
      <c r="AF89" s="89">
        <f t="shared" ca="1" si="139"/>
        <v>3.5144666666666669E-5</v>
      </c>
      <c r="AG89" s="89">
        <f t="shared" ca="1" si="140"/>
        <v>3.8895333333333334E-5</v>
      </c>
      <c r="AH89" s="89">
        <f t="shared" ca="1" si="141"/>
        <v>2.9664666666666667E-5</v>
      </c>
      <c r="AI89" s="89">
        <f t="shared" ca="1" si="142"/>
        <v>3.2777000000000001E-5</v>
      </c>
      <c r="AJ89" s="89">
        <f t="shared" ca="1" si="143"/>
        <v>4.2111333333333331E-5</v>
      </c>
      <c r="AK89" s="90">
        <f t="shared" ca="1" si="144"/>
        <v>378.72480620155039</v>
      </c>
      <c r="AL89" s="90">
        <f t="shared" ca="1" si="145"/>
        <v>472.37455197132618</v>
      </c>
      <c r="AM89" s="90">
        <f t="shared" ca="1" si="146"/>
        <v>466.93077230892362</v>
      </c>
      <c r="AN89" s="90">
        <f t="shared" ca="1" si="147"/>
        <v>276.72263681592045</v>
      </c>
      <c r="AO89" s="90">
        <f t="shared" ca="1" si="148"/>
        <v>330.08056394763344</v>
      </c>
      <c r="AP89" s="90">
        <f t="shared" ca="1" si="149"/>
        <v>475.83427495291903</v>
      </c>
      <c r="AQ89" s="90">
        <f t="shared" ca="1" si="150"/>
        <v>2400.667606198273</v>
      </c>
      <c r="AR89" s="91">
        <f t="shared" ca="1" si="151"/>
        <v>15.775811912641405</v>
      </c>
      <c r="AS89" s="91">
        <f t="shared" ca="1" si="152"/>
        <v>19.676799518255024</v>
      </c>
      <c r="AT89" s="91">
        <f t="shared" ca="1" si="153"/>
        <v>19.450038443612815</v>
      </c>
      <c r="AU89" s="91">
        <f t="shared" ca="1" si="154"/>
        <v>11.526903437254351</v>
      </c>
      <c r="AV89" s="91">
        <f t="shared" ca="1" si="155"/>
        <v>13.749532134119688</v>
      </c>
      <c r="AW89" s="91">
        <f t="shared" ca="1" si="156"/>
        <v>19.820914554116722</v>
      </c>
      <c r="AX89" s="89">
        <f ca="1">'F3 Warszawa'!AK82</f>
        <v>3.1099999999999999E-3</v>
      </c>
      <c r="AY89" s="89">
        <f t="shared" ca="1" si="157"/>
        <v>3.1099999999999997E-5</v>
      </c>
      <c r="AZ89" s="90">
        <f t="shared" ca="1" si="158"/>
        <v>361.62790697674416</v>
      </c>
      <c r="BA89" s="90">
        <f t="shared" ca="1" si="159"/>
        <v>4.5143330842996274</v>
      </c>
      <c r="BB89" s="89">
        <f>ARM!G86</f>
        <v>2.002541010111453E-2</v>
      </c>
      <c r="BC89" s="89">
        <f t="shared" si="160"/>
        <v>2.0025410101114529E-8</v>
      </c>
      <c r="BD89" s="92">
        <f t="shared" si="161"/>
        <v>5.5893144637777436E-7</v>
      </c>
      <c r="BE89" s="93">
        <f t="shared" si="162"/>
        <v>55.893144637777439</v>
      </c>
      <c r="BF89" s="89">
        <f>ARM!G135</f>
        <v>3.7962604192916659E-2</v>
      </c>
      <c r="BG89" s="89">
        <f t="shared" si="163"/>
        <v>3.7962604192916657E-8</v>
      </c>
      <c r="BH89" s="94">
        <f t="shared" si="164"/>
        <v>1.0595784636956293E-6</v>
      </c>
      <c r="BI89" s="93">
        <f t="shared" si="165"/>
        <v>105.95784636956293</v>
      </c>
      <c r="BJ89" s="95">
        <f>ARM!G230</f>
        <v>3.7829830223358313E-2</v>
      </c>
      <c r="BK89" s="89">
        <f t="shared" si="166"/>
        <v>3.7829830223358314E-8</v>
      </c>
      <c r="BL89" s="94">
        <f t="shared" si="167"/>
        <v>1.0558725946786231E-6</v>
      </c>
      <c r="BM89" s="93">
        <f t="shared" si="168"/>
        <v>105.58725946786231</v>
      </c>
      <c r="BN89" s="95">
        <f>ARM!G231</f>
        <v>1.762856381462705E-2</v>
      </c>
      <c r="BO89" s="95">
        <f t="shared" si="169"/>
        <v>1.762856381462705E-8</v>
      </c>
      <c r="BP89" s="95">
        <f t="shared" si="170"/>
        <v>4.9203280335936834E-7</v>
      </c>
      <c r="BQ89" s="96">
        <f t="shared" si="171"/>
        <v>49.203280335936832</v>
      </c>
      <c r="BR89" s="1"/>
      <c r="BS89" s="95">
        <f t="shared" si="172"/>
        <v>0</v>
      </c>
      <c r="BT89" s="95">
        <f t="shared" si="173"/>
        <v>0</v>
      </c>
      <c r="BU89" s="96">
        <f t="shared" si="174"/>
        <v>0</v>
      </c>
      <c r="BV89" s="89">
        <f>ARM!G131</f>
        <v>2.8825314220735917E-2</v>
      </c>
      <c r="BW89" s="89">
        <f t="shared" si="175"/>
        <v>2.8825314220735918E-8</v>
      </c>
      <c r="BX89" s="94">
        <f t="shared" si="176"/>
        <v>8.0454654802765146E-7</v>
      </c>
      <c r="BY89" s="93">
        <f t="shared" si="177"/>
        <v>80.454654802765148</v>
      </c>
      <c r="BZ89" s="97">
        <f>VSM!D82</f>
        <v>274.67700000000002</v>
      </c>
      <c r="CA89" s="97">
        <f>VSM!E82</f>
        <v>23.933</v>
      </c>
      <c r="CB89" s="98">
        <f t="shared" si="178"/>
        <v>8.7131430735008744E-2</v>
      </c>
      <c r="CC89" s="97">
        <f>VSM!F82</f>
        <v>7.48</v>
      </c>
      <c r="CD89" s="97">
        <f>ABS(VSM!G82)</f>
        <v>23.03</v>
      </c>
      <c r="CE89" s="99">
        <f t="shared" si="179"/>
        <v>3.0788770053475933</v>
      </c>
      <c r="CF89" s="97">
        <f>VSM!H82</f>
        <v>247.21</v>
      </c>
      <c r="CG89" s="97">
        <f>VSM!K82</f>
        <v>2.5</v>
      </c>
      <c r="CH89" s="97">
        <f>VSM!D184</f>
        <v>188.60499999999999</v>
      </c>
      <c r="CI89" s="97">
        <f>VSM!E184</f>
        <v>21.25</v>
      </c>
      <c r="CJ89" s="98">
        <f t="shared" si="180"/>
        <v>0.1126693353834734</v>
      </c>
      <c r="CK89" s="97">
        <f>VSM!F184</f>
        <v>6.29</v>
      </c>
      <c r="CL89" s="97">
        <f>ABS(VSM!G184)</f>
        <v>14.12</v>
      </c>
      <c r="CM89" s="99">
        <f t="shared" si="181"/>
        <v>2.24483306836248</v>
      </c>
      <c r="CN89" s="97">
        <f>VSM!H184</f>
        <v>169.74</v>
      </c>
      <c r="CO89" s="97">
        <f>VSM!K184</f>
        <v>6.7</v>
      </c>
      <c r="CP89" s="97">
        <f>VSM!D286</f>
        <v>238.54300000000001</v>
      </c>
      <c r="CQ89" s="97">
        <f>VSM!E286</f>
        <v>23.114999999999998</v>
      </c>
      <c r="CR89" s="98">
        <f t="shared" si="182"/>
        <v>9.6900768414918889E-2</v>
      </c>
      <c r="CS89" s="97">
        <f>VSM!F286</f>
        <v>7.15</v>
      </c>
      <c r="CT89" s="97">
        <f>ABS(VSM!G286)</f>
        <v>18.190000000000001</v>
      </c>
      <c r="CU89" s="99">
        <f t="shared" si="183"/>
        <v>2.5440559440559443</v>
      </c>
      <c r="CV89" s="97">
        <f>VSM!H286</f>
        <v>214.69</v>
      </c>
      <c r="CW89" s="97">
        <f>VSM!K286</f>
        <v>5.4</v>
      </c>
      <c r="CX89" s="97">
        <f>VSM!D592</f>
        <v>360.77300000000002</v>
      </c>
      <c r="CY89" s="97">
        <f>VSM!E592</f>
        <v>31.757999999999999</v>
      </c>
      <c r="CZ89" s="98">
        <f t="shared" si="184"/>
        <v>8.8027651736687598E-2</v>
      </c>
      <c r="DA89" s="97">
        <f>VSM!F592</f>
        <v>7.72</v>
      </c>
      <c r="DB89" s="97">
        <f>ABS(VSM!G592)</f>
        <v>25.29</v>
      </c>
      <c r="DC89" s="99">
        <f t="shared" si="185"/>
        <v>3.2759067357512954</v>
      </c>
      <c r="DD89" s="97">
        <f>VSM!H592</f>
        <v>324.7</v>
      </c>
      <c r="DE89" s="97">
        <f>VSM!K592</f>
        <v>6.2</v>
      </c>
      <c r="DF89" s="30"/>
      <c r="DG89" s="30"/>
      <c r="DH89" s="30"/>
      <c r="DI89" s="30"/>
      <c r="DJ89" s="30"/>
      <c r="DK89" s="30"/>
      <c r="DL89" s="30"/>
      <c r="DM89" s="30"/>
    </row>
    <row r="90" spans="1:117" ht="16.5" customHeight="1">
      <c r="A90" s="81">
        <v>82</v>
      </c>
      <c r="B90" s="82" t="str">
        <f>Lokalizacje!D84</f>
        <v>52° 14.377'N</v>
      </c>
      <c r="C90" s="82" t="str">
        <f>Lokalizacje!C84</f>
        <v>20° 58.673'E</v>
      </c>
      <c r="D90" s="83">
        <f>Lokalizacje!B84</f>
        <v>45184</v>
      </c>
      <c r="E90" s="84">
        <f>'Analiza sitowa'!B83</f>
        <v>779.8</v>
      </c>
      <c r="F90" s="84">
        <f>'Analiza sitowa'!C83</f>
        <v>70.38</v>
      </c>
      <c r="G90" s="84">
        <f>'Analiza sitowa'!D83</f>
        <v>73.02</v>
      </c>
      <c r="H90" s="84">
        <f>'Analiza sitowa'!E83</f>
        <v>139.91999999999999</v>
      </c>
      <c r="I90" s="84">
        <f>'Analiza sitowa'!F83</f>
        <v>309.75</v>
      </c>
      <c r="J90" s="84">
        <f>'Analiza sitowa'!G83</f>
        <v>185.63</v>
      </c>
      <c r="K90" s="85">
        <f t="shared" si="124"/>
        <v>778.69999999999993</v>
      </c>
      <c r="L90" s="85">
        <f t="shared" si="125"/>
        <v>1.1000000000000227</v>
      </c>
      <c r="M90" s="86">
        <f t="shared" si="126"/>
        <v>100</v>
      </c>
      <c r="N90" s="86">
        <f t="shared" si="127"/>
        <v>9.0253911259297261</v>
      </c>
      <c r="O90" s="86">
        <f t="shared" si="128"/>
        <v>9.3639394716593998</v>
      </c>
      <c r="P90" s="86">
        <f t="shared" si="129"/>
        <v>17.943062323672738</v>
      </c>
      <c r="Q90" s="86">
        <f t="shared" si="130"/>
        <v>39.721723518850986</v>
      </c>
      <c r="R90" s="86">
        <f t="shared" si="131"/>
        <v>23.804821749166454</v>
      </c>
      <c r="S90" s="87">
        <f>'Masa Warszawa'!D84</f>
        <v>9.74</v>
      </c>
      <c r="T90" s="87">
        <f>'Masa Warszawa'!G84</f>
        <v>9.65</v>
      </c>
      <c r="U90" s="87">
        <f>'Masa Warszawa'!J84</f>
        <v>8.86</v>
      </c>
      <c r="V90" s="87">
        <f>'Masa Warszawa'!M84</f>
        <v>9.39</v>
      </c>
      <c r="W90" s="87">
        <f>'Masa Warszawa'!P84</f>
        <v>8.9699999999999989</v>
      </c>
      <c r="X90" s="87">
        <f>'Masa Warszawa'!S84</f>
        <v>7.8</v>
      </c>
      <c r="Y90" s="88">
        <f t="shared" ca="1" si="132"/>
        <v>5.3109999999999997E-3</v>
      </c>
      <c r="Z90" s="88">
        <f t="shared" ca="1" si="133"/>
        <v>2.8175666666666668E-3</v>
      </c>
      <c r="AA90" s="88">
        <f t="shared" ca="1" si="134"/>
        <v>2.7468000000000002E-3</v>
      </c>
      <c r="AB90" s="88">
        <f t="shared" ca="1" si="135"/>
        <v>2.4323000000000001E-3</v>
      </c>
      <c r="AC90" s="88">
        <f t="shared" ca="1" si="136"/>
        <v>3.7809666666666665E-3</v>
      </c>
      <c r="AD90" s="88">
        <f t="shared" ca="1" si="137"/>
        <v>8.3323666666666671E-3</v>
      </c>
      <c r="AE90" s="89">
        <f t="shared" ca="1" si="138"/>
        <v>5.3109999999999998E-5</v>
      </c>
      <c r="AF90" s="89">
        <f t="shared" ca="1" si="139"/>
        <v>2.8175666666666669E-5</v>
      </c>
      <c r="AG90" s="89">
        <f t="shared" ca="1" si="140"/>
        <v>2.7468000000000002E-5</v>
      </c>
      <c r="AH90" s="89">
        <f t="shared" ca="1" si="141"/>
        <v>2.4323000000000001E-5</v>
      </c>
      <c r="AI90" s="89">
        <f t="shared" ca="1" si="142"/>
        <v>3.7809666666666665E-5</v>
      </c>
      <c r="AJ90" s="89">
        <f t="shared" ca="1" si="143"/>
        <v>8.332366666666667E-5</v>
      </c>
      <c r="AK90" s="90">
        <f t="shared" ca="1" si="144"/>
        <v>545.27720739219717</v>
      </c>
      <c r="AL90" s="90">
        <f t="shared" ca="1" si="145"/>
        <v>291.97582037996546</v>
      </c>
      <c r="AM90" s="90">
        <f t="shared" ca="1" si="146"/>
        <v>310.02257336343121</v>
      </c>
      <c r="AN90" s="90">
        <f t="shared" ca="1" si="147"/>
        <v>259.03088391906283</v>
      </c>
      <c r="AO90" s="90">
        <f t="shared" ca="1" si="148"/>
        <v>421.5124489037533</v>
      </c>
      <c r="AP90" s="90">
        <f t="shared" ca="1" si="149"/>
        <v>1068.2521367521369</v>
      </c>
      <c r="AQ90" s="90">
        <f t="shared" ca="1" si="150"/>
        <v>2896.0710707105468</v>
      </c>
      <c r="AR90" s="91">
        <f t="shared" ca="1" si="151"/>
        <v>18.828170789966634</v>
      </c>
      <c r="AS90" s="91">
        <f t="shared" ca="1" si="152"/>
        <v>10.081790579411768</v>
      </c>
      <c r="AT90" s="91">
        <f t="shared" ca="1" si="153"/>
        <v>10.704936646715911</v>
      </c>
      <c r="AU90" s="91">
        <f t="shared" ca="1" si="154"/>
        <v>8.9442170994619268</v>
      </c>
      <c r="AV90" s="91">
        <f t="shared" ca="1" si="155"/>
        <v>14.55463069144694</v>
      </c>
      <c r="AW90" s="91">
        <f t="shared" ca="1" si="156"/>
        <v>36.886254192996823</v>
      </c>
      <c r="AX90" s="89">
        <f ca="1">'F3 Warszawa'!AK83</f>
        <v>5.1999999999999998E-3</v>
      </c>
      <c r="AY90" s="89">
        <f t="shared" ca="1" si="157"/>
        <v>5.1999999999999997E-5</v>
      </c>
      <c r="AZ90" s="90">
        <f t="shared" ca="1" si="158"/>
        <v>533.88090349075969</v>
      </c>
      <c r="BA90" s="90">
        <f t="shared" ca="1" si="159"/>
        <v>2.0900018828845983</v>
      </c>
      <c r="BB90" s="89">
        <f>ARM!G87</f>
        <v>2.1149494902080988E-2</v>
      </c>
      <c r="BC90" s="89">
        <f t="shared" si="160"/>
        <v>2.1149494902080988E-8</v>
      </c>
      <c r="BD90" s="92">
        <f t="shared" si="161"/>
        <v>5.9030590215586042E-7</v>
      </c>
      <c r="BE90" s="93">
        <f t="shared" si="162"/>
        <v>59.030590215586045</v>
      </c>
      <c r="BF90" s="1" t="s">
        <v>18</v>
      </c>
      <c r="BG90" s="89" t="e">
        <f t="shared" si="163"/>
        <v>#VALUE!</v>
      </c>
      <c r="BH90" s="94" t="e">
        <f t="shared" si="164"/>
        <v>#VALUE!</v>
      </c>
      <c r="BI90" s="93" t="e">
        <f t="shared" si="165"/>
        <v>#VALUE!</v>
      </c>
      <c r="BJ90" s="95">
        <f>ARM!G232</f>
        <v>1.5969236521120745E-2</v>
      </c>
      <c r="BK90" s="89">
        <f t="shared" si="166"/>
        <v>1.5969236521120747E-8</v>
      </c>
      <c r="BL90" s="94">
        <f t="shared" si="167"/>
        <v>4.4571913490061459E-7</v>
      </c>
      <c r="BM90" s="93">
        <f t="shared" si="168"/>
        <v>44.571913490061462</v>
      </c>
      <c r="BN90" s="95">
        <f>ARM!G233</f>
        <v>1.6117456456582836E-2</v>
      </c>
      <c r="BO90" s="95">
        <f t="shared" si="169"/>
        <v>1.6117456456582838E-8</v>
      </c>
      <c r="BP90" s="95">
        <f t="shared" si="170"/>
        <v>4.4985611798817879E-7</v>
      </c>
      <c r="BQ90" s="96">
        <f t="shared" si="171"/>
        <v>44.985611798817878</v>
      </c>
      <c r="BR90" s="95">
        <f>ARM!G234</f>
        <v>2.4106110522825609E-2</v>
      </c>
      <c r="BS90" s="95">
        <f t="shared" si="172"/>
        <v>2.410611052282561E-8</v>
      </c>
      <c r="BT90" s="95">
        <f t="shared" si="173"/>
        <v>6.7282832925931035E-7</v>
      </c>
      <c r="BU90" s="96">
        <f t="shared" si="174"/>
        <v>67.282832925931032</v>
      </c>
      <c r="BV90" s="89">
        <f>ARM!G107</f>
        <v>5.4229475276996716E-2</v>
      </c>
      <c r="BW90" s="89">
        <f t="shared" si="175"/>
        <v>5.4229475276996719E-8</v>
      </c>
      <c r="BX90" s="94">
        <f t="shared" si="176"/>
        <v>1.5136049099535085E-6</v>
      </c>
      <c r="BY90" s="93">
        <f t="shared" si="177"/>
        <v>151.36049099535086</v>
      </c>
      <c r="BZ90" s="97">
        <f>VSM!D83</f>
        <v>315.67399999999998</v>
      </c>
      <c r="CA90" s="97">
        <f>VSM!E83</f>
        <v>36.673000000000002</v>
      </c>
      <c r="CB90" s="98">
        <f t="shared" si="178"/>
        <v>0.11617364749710145</v>
      </c>
      <c r="CC90" s="97">
        <f>VSM!F83</f>
        <v>9.69</v>
      </c>
      <c r="CD90" s="97">
        <f>ABS(VSM!G83)</f>
        <v>30.56</v>
      </c>
      <c r="CE90" s="99">
        <f t="shared" si="179"/>
        <v>3.1537667698658409</v>
      </c>
      <c r="CF90" s="97">
        <f>VSM!H83</f>
        <v>284.11</v>
      </c>
      <c r="CG90" s="97">
        <f>VSM!K83</f>
        <v>0.4</v>
      </c>
      <c r="CH90" s="97" t="str">
        <f>VSM!D185</f>
        <v>NaN</v>
      </c>
      <c r="CI90" s="97" t="str">
        <f>VSM!E185</f>
        <v>NaN</v>
      </c>
      <c r="CJ90" s="98" t="e">
        <f t="shared" si="180"/>
        <v>#VALUE!</v>
      </c>
      <c r="CK90" s="97" t="str">
        <f>VSM!F185</f>
        <v>NaN</v>
      </c>
      <c r="CL90" s="97" t="e">
        <f>ABS(VSM!G185)</f>
        <v>#VALUE!</v>
      </c>
      <c r="CM90" s="99" t="e">
        <f t="shared" si="181"/>
        <v>#VALUE!</v>
      </c>
      <c r="CN90" s="97" t="str">
        <f>VSM!H185</f>
        <v>NaN</v>
      </c>
      <c r="CO90" s="97" t="str">
        <f>VSM!K185</f>
        <v>NaN</v>
      </c>
      <c r="CP90" s="97">
        <f>VSM!D287</f>
        <v>207.21199999999999</v>
      </c>
      <c r="CQ90" s="97">
        <f>VSM!E287</f>
        <v>23.312000000000001</v>
      </c>
      <c r="CR90" s="98">
        <f t="shared" si="182"/>
        <v>0.11250313688396427</v>
      </c>
      <c r="CS90" s="97">
        <f>VSM!F287</f>
        <v>8.83</v>
      </c>
      <c r="CT90" s="97">
        <f>ABS(VSM!G287)</f>
        <v>22.55</v>
      </c>
      <c r="CU90" s="99">
        <f t="shared" si="183"/>
        <v>2.5537938844847115</v>
      </c>
      <c r="CV90" s="97">
        <f>VSM!H287</f>
        <v>186.5</v>
      </c>
      <c r="CW90" s="97">
        <f>VSM!K287</f>
        <v>4.05</v>
      </c>
      <c r="CX90" s="97">
        <f>VSM!D593</f>
        <v>982.70299999999997</v>
      </c>
      <c r="CY90" s="97">
        <f>VSM!E593</f>
        <v>81.69</v>
      </c>
      <c r="CZ90" s="98">
        <f t="shared" si="184"/>
        <v>8.3127862640085565E-2</v>
      </c>
      <c r="DA90" s="97">
        <f>VSM!F593</f>
        <v>9.4600000000000009</v>
      </c>
      <c r="DB90" s="97">
        <f>ABS(VSM!G593)</f>
        <v>33.57</v>
      </c>
      <c r="DC90" s="99">
        <f t="shared" si="185"/>
        <v>3.5486257928118392</v>
      </c>
      <c r="DD90" s="97">
        <f>VSM!H593</f>
        <v>884.44</v>
      </c>
      <c r="DE90" s="97">
        <f>VSM!K593</f>
        <v>3.8</v>
      </c>
      <c r="DF90" s="30"/>
      <c r="DG90" s="30"/>
      <c r="DH90" s="30"/>
      <c r="DI90" s="30"/>
      <c r="DJ90" s="30"/>
      <c r="DK90" s="30"/>
      <c r="DL90" s="30"/>
      <c r="DM90" s="30"/>
    </row>
    <row r="91" spans="1:117" ht="16.5" customHeight="1">
      <c r="A91" s="81">
        <v>83</v>
      </c>
      <c r="B91" s="82" t="str">
        <f>Lokalizacje!D85</f>
        <v>52° 15.299'N</v>
      </c>
      <c r="C91" s="82" t="str">
        <f>Lokalizacje!C85</f>
        <v>20° 59.069'E</v>
      </c>
      <c r="D91" s="83">
        <f>Lokalizacje!B85</f>
        <v>45184</v>
      </c>
      <c r="E91" s="84">
        <f>'Analiza sitowa'!B84</f>
        <v>1035.4000000000001</v>
      </c>
      <c r="F91" s="84">
        <f>'Analiza sitowa'!C84</f>
        <v>33.979999999999997</v>
      </c>
      <c r="G91" s="84">
        <f>'Analiza sitowa'!D84</f>
        <v>89.04</v>
      </c>
      <c r="H91" s="84">
        <f>'Analiza sitowa'!E84</f>
        <v>321.86</v>
      </c>
      <c r="I91" s="84">
        <f>'Analiza sitowa'!F84</f>
        <v>421.43</v>
      </c>
      <c r="J91" s="84">
        <f>'Analiza sitowa'!G84</f>
        <v>168.35</v>
      </c>
      <c r="K91" s="85">
        <f t="shared" si="124"/>
        <v>1034.6599999999999</v>
      </c>
      <c r="L91" s="85">
        <f t="shared" si="125"/>
        <v>0.74000000000023647</v>
      </c>
      <c r="M91" s="86">
        <f t="shared" si="126"/>
        <v>100</v>
      </c>
      <c r="N91" s="86">
        <f t="shared" si="127"/>
        <v>3.2818234498744445</v>
      </c>
      <c r="O91" s="86">
        <f t="shared" si="128"/>
        <v>8.5995750434614653</v>
      </c>
      <c r="P91" s="86">
        <f t="shared" si="129"/>
        <v>31.085570793896078</v>
      </c>
      <c r="Q91" s="86">
        <f t="shared" si="130"/>
        <v>40.702144098898977</v>
      </c>
      <c r="R91" s="86">
        <f t="shared" si="131"/>
        <v>16.259416650569829</v>
      </c>
      <c r="S91" s="87">
        <f>'Masa Warszawa'!D85</f>
        <v>9.8300000000000018</v>
      </c>
      <c r="T91" s="87">
        <f>'Masa Warszawa'!G85</f>
        <v>9.34</v>
      </c>
      <c r="U91" s="87">
        <f>'Masa Warszawa'!J85</f>
        <v>10.120000000000001</v>
      </c>
      <c r="V91" s="87">
        <f>'Masa Warszawa'!M85</f>
        <v>11.169999999999998</v>
      </c>
      <c r="W91" s="87">
        <f>'Masa Warszawa'!P85</f>
        <v>9.3099999999999987</v>
      </c>
      <c r="X91" s="87">
        <f>'Masa Warszawa'!S85</f>
        <v>8.3699999999999992</v>
      </c>
      <c r="Y91" s="88">
        <f t="shared" ca="1" si="132"/>
        <v>2.4447666666666669E-3</v>
      </c>
      <c r="Z91" s="88">
        <f t="shared" ca="1" si="133"/>
        <v>2.6017333333333333E-3</v>
      </c>
      <c r="AA91" s="88">
        <f t="shared" ca="1" si="134"/>
        <v>1.5802000000000001E-3</v>
      </c>
      <c r="AB91" s="88">
        <f t="shared" ca="1" si="135"/>
        <v>1.7254666666666667E-3</v>
      </c>
      <c r="AC91" s="88">
        <f t="shared" ca="1" si="136"/>
        <v>2.0545000000000003E-3</v>
      </c>
      <c r="AD91" s="88">
        <f t="shared" ca="1" si="137"/>
        <v>3.7893333333333334E-3</v>
      </c>
      <c r="AE91" s="89">
        <f t="shared" ca="1" si="138"/>
        <v>2.444766666666667E-5</v>
      </c>
      <c r="AF91" s="89">
        <f t="shared" ca="1" si="139"/>
        <v>2.6017333333333332E-5</v>
      </c>
      <c r="AG91" s="89">
        <f t="shared" ca="1" si="140"/>
        <v>1.5802000000000002E-5</v>
      </c>
      <c r="AH91" s="89">
        <f t="shared" ca="1" si="141"/>
        <v>1.7254666666666666E-5</v>
      </c>
      <c r="AI91" s="89">
        <f t="shared" ca="1" si="142"/>
        <v>2.0545000000000004E-5</v>
      </c>
      <c r="AJ91" s="89">
        <f t="shared" ca="1" si="143"/>
        <v>3.7893333333333332E-5</v>
      </c>
      <c r="AK91" s="90">
        <f t="shared" ca="1" si="144"/>
        <v>248.70464564259069</v>
      </c>
      <c r="AL91" s="90">
        <f t="shared" ca="1" si="145"/>
        <v>278.55817273376158</v>
      </c>
      <c r="AM91" s="90">
        <f t="shared" ca="1" si="146"/>
        <v>156.14624505928856</v>
      </c>
      <c r="AN91" s="90">
        <f t="shared" ca="1" si="147"/>
        <v>154.47329155475981</v>
      </c>
      <c r="AO91" s="90">
        <f t="shared" ca="1" si="148"/>
        <v>220.67669172932338</v>
      </c>
      <c r="AP91" s="90">
        <f t="shared" ca="1" si="149"/>
        <v>452.7279968140183</v>
      </c>
      <c r="AQ91" s="90">
        <f t="shared" ca="1" si="150"/>
        <v>1511.2870435337422</v>
      </c>
      <c r="AR91" s="91">
        <f t="shared" ca="1" si="151"/>
        <v>16.456479707591559</v>
      </c>
      <c r="AS91" s="91">
        <f t="shared" ca="1" si="152"/>
        <v>18.431850780803856</v>
      </c>
      <c r="AT91" s="91">
        <f t="shared" ca="1" si="153"/>
        <v>10.332004481040356</v>
      </c>
      <c r="AU91" s="91">
        <f t="shared" ca="1" si="154"/>
        <v>10.221307210678201</v>
      </c>
      <c r="AV91" s="91">
        <f t="shared" ca="1" si="155"/>
        <v>14.601904560322948</v>
      </c>
      <c r="AW91" s="91">
        <f t="shared" ca="1" si="156"/>
        <v>29.956453259563087</v>
      </c>
      <c r="AX91" s="89">
        <f ca="1">'F3 Warszawa'!AK84</f>
        <v>2.3800000000000002E-3</v>
      </c>
      <c r="AY91" s="89">
        <f t="shared" ca="1" si="157"/>
        <v>2.3800000000000003E-5</v>
      </c>
      <c r="AZ91" s="90">
        <f t="shared" ca="1" si="158"/>
        <v>242.11597151576805</v>
      </c>
      <c r="BA91" s="90">
        <f t="shared" ca="1" si="159"/>
        <v>2.6491962423135083</v>
      </c>
      <c r="BB91" s="89">
        <f>ARM!G88</f>
        <v>1.5982843696179517E-2</v>
      </c>
      <c r="BC91" s="89">
        <f t="shared" si="160"/>
        <v>1.5982843696179517E-8</v>
      </c>
      <c r="BD91" s="92">
        <f t="shared" si="161"/>
        <v>4.4609892627558828E-7</v>
      </c>
      <c r="BE91" s="93">
        <f t="shared" si="162"/>
        <v>44.609892627558828</v>
      </c>
      <c r="BF91" s="1" t="s">
        <v>18</v>
      </c>
      <c r="BG91" s="89" t="e">
        <f t="shared" si="163"/>
        <v>#VALUE!</v>
      </c>
      <c r="BH91" s="94" t="e">
        <f t="shared" si="164"/>
        <v>#VALUE!</v>
      </c>
      <c r="BI91" s="93" t="e">
        <f t="shared" si="165"/>
        <v>#VALUE!</v>
      </c>
      <c r="BJ91" s="1" t="s">
        <v>18</v>
      </c>
      <c r="BK91" s="89" t="e">
        <f t="shared" si="166"/>
        <v>#VALUE!</v>
      </c>
      <c r="BL91" s="94" t="e">
        <f t="shared" si="167"/>
        <v>#VALUE!</v>
      </c>
      <c r="BM91" s="93" t="e">
        <f t="shared" si="168"/>
        <v>#VALUE!</v>
      </c>
      <c r="BN91" s="1"/>
      <c r="BO91" s="95">
        <f t="shared" si="169"/>
        <v>0</v>
      </c>
      <c r="BP91" s="95">
        <f t="shared" si="170"/>
        <v>0</v>
      </c>
      <c r="BQ91" s="96">
        <f t="shared" si="171"/>
        <v>0</v>
      </c>
      <c r="BR91" s="1"/>
      <c r="BS91" s="95">
        <f t="shared" si="172"/>
        <v>0</v>
      </c>
      <c r="BT91" s="95">
        <f t="shared" si="173"/>
        <v>0</v>
      </c>
      <c r="BU91" s="96">
        <f t="shared" si="174"/>
        <v>0</v>
      </c>
      <c r="BV91" s="89">
        <f>ARM!G142</f>
        <v>2.5310454667939401E-2</v>
      </c>
      <c r="BW91" s="89">
        <f t="shared" si="175"/>
        <v>2.53104546679394E-8</v>
      </c>
      <c r="BX91" s="94">
        <f t="shared" si="176"/>
        <v>7.0644291250959741E-7</v>
      </c>
      <c r="BY91" s="93">
        <f t="shared" si="177"/>
        <v>70.644291250959739</v>
      </c>
      <c r="BZ91" s="97">
        <f>VSM!D84</f>
        <v>268.63600000000002</v>
      </c>
      <c r="CA91" s="97">
        <f>VSM!E84</f>
        <v>23.62</v>
      </c>
      <c r="CB91" s="98">
        <f t="shared" si="178"/>
        <v>8.7925668934915643E-2</v>
      </c>
      <c r="CC91" s="97">
        <f>VSM!F84</f>
        <v>8.0500000000000007</v>
      </c>
      <c r="CD91" s="97">
        <f>ABS(VSM!G84)</f>
        <v>23.9</v>
      </c>
      <c r="CE91" s="99">
        <f t="shared" si="179"/>
        <v>2.9689440993788816</v>
      </c>
      <c r="CF91" s="97">
        <f>VSM!H84</f>
        <v>241.77</v>
      </c>
      <c r="CG91" s="97">
        <f>VSM!K84</f>
        <v>2.7</v>
      </c>
      <c r="CH91" s="97" t="str">
        <f>VSM!D186</f>
        <v>NaN</v>
      </c>
      <c r="CI91" s="97" t="str">
        <f>VSM!E186</f>
        <v>NaN</v>
      </c>
      <c r="CJ91" s="98" t="e">
        <f t="shared" si="180"/>
        <v>#VALUE!</v>
      </c>
      <c r="CK91" s="97" t="str">
        <f>VSM!F186</f>
        <v>NaN</v>
      </c>
      <c r="CL91" s="97" t="e">
        <f>ABS(VSM!G186)</f>
        <v>#VALUE!</v>
      </c>
      <c r="CM91" s="99" t="e">
        <f t="shared" si="181"/>
        <v>#VALUE!</v>
      </c>
      <c r="CN91" s="97" t="str">
        <f>VSM!H186</f>
        <v>NaN</v>
      </c>
      <c r="CO91" s="97" t="str">
        <f>VSM!K186</f>
        <v>NaN</v>
      </c>
      <c r="CP91" s="97" t="str">
        <f>VSM!D288</f>
        <v>NaN</v>
      </c>
      <c r="CQ91" s="97" t="str">
        <f>VSM!E288</f>
        <v>NaN</v>
      </c>
      <c r="CR91" s="98" t="e">
        <f t="shared" si="182"/>
        <v>#VALUE!</v>
      </c>
      <c r="CS91" s="97" t="str">
        <f>VSM!F288</f>
        <v>NaN</v>
      </c>
      <c r="CT91" s="97" t="e">
        <f>ABS(VSM!G288)</f>
        <v>#VALUE!</v>
      </c>
      <c r="CU91" s="99" t="e">
        <f t="shared" si="183"/>
        <v>#VALUE!</v>
      </c>
      <c r="CV91" s="97" t="str">
        <f>VSM!H288</f>
        <v>NaN</v>
      </c>
      <c r="CW91" s="97" t="str">
        <f>VSM!K288</f>
        <v>NaN</v>
      </c>
      <c r="CX91" s="97">
        <f>VSM!D594</f>
        <v>267.87599999999998</v>
      </c>
      <c r="CY91" s="97">
        <f>VSM!E594</f>
        <v>21.222999999999999</v>
      </c>
      <c r="CZ91" s="98">
        <f t="shared" si="184"/>
        <v>7.9226955755648143E-2</v>
      </c>
      <c r="DA91" s="97">
        <f>VSM!F594</f>
        <v>7.37</v>
      </c>
      <c r="DB91" s="97">
        <f>ABS(VSM!G594)</f>
        <v>29.12</v>
      </c>
      <c r="DC91" s="99">
        <f t="shared" si="185"/>
        <v>3.9511533242876529</v>
      </c>
      <c r="DD91" s="97">
        <f>VSM!H594</f>
        <v>241.09</v>
      </c>
      <c r="DE91" s="97">
        <f>VSM!K594</f>
        <v>6.1</v>
      </c>
      <c r="DF91" s="30"/>
      <c r="DG91" s="30"/>
      <c r="DH91" s="30"/>
      <c r="DI91" s="30"/>
      <c r="DJ91" s="30"/>
      <c r="DK91" s="30"/>
      <c r="DL91" s="30"/>
      <c r="DM91" s="30"/>
    </row>
    <row r="92" spans="1:117" ht="16.5" customHeight="1">
      <c r="A92" s="81">
        <v>84</v>
      </c>
      <c r="B92" s="82" t="str">
        <f>Lokalizacje!D86</f>
        <v>52° 15.477'N</v>
      </c>
      <c r="C92" s="82" t="str">
        <f>Lokalizacje!C86</f>
        <v>20° 59.728'E</v>
      </c>
      <c r="D92" s="83">
        <f>Lokalizacje!B86</f>
        <v>45184</v>
      </c>
      <c r="E92" s="84">
        <f>'Analiza sitowa'!B85</f>
        <v>685.39</v>
      </c>
      <c r="F92" s="84">
        <f>'Analiza sitowa'!C85</f>
        <v>21.16</v>
      </c>
      <c r="G92" s="84">
        <f>'Analiza sitowa'!D85</f>
        <v>46.99</v>
      </c>
      <c r="H92" s="84">
        <f>'Analiza sitowa'!E85</f>
        <v>209.08</v>
      </c>
      <c r="I92" s="84">
        <f>'Analiza sitowa'!F85</f>
        <v>282.49</v>
      </c>
      <c r="J92" s="84">
        <f>'Analiza sitowa'!G85</f>
        <v>124.95</v>
      </c>
      <c r="K92" s="85">
        <f t="shared" si="124"/>
        <v>684.67000000000007</v>
      </c>
      <c r="L92" s="85">
        <f t="shared" si="125"/>
        <v>0.7199999999999136</v>
      </c>
      <c r="M92" s="86">
        <f t="shared" si="126"/>
        <v>100</v>
      </c>
      <c r="N92" s="86">
        <f t="shared" si="127"/>
        <v>3.0872933658209196</v>
      </c>
      <c r="O92" s="86">
        <f t="shared" si="128"/>
        <v>6.8559506266505199</v>
      </c>
      <c r="P92" s="86">
        <f t="shared" si="129"/>
        <v>30.50525977910387</v>
      </c>
      <c r="Q92" s="86">
        <f t="shared" si="130"/>
        <v>41.21595004304119</v>
      </c>
      <c r="R92" s="86">
        <f t="shared" si="131"/>
        <v>18.230496505639127</v>
      </c>
      <c r="S92" s="87">
        <f>'Masa Warszawa'!D86</f>
        <v>9.44</v>
      </c>
      <c r="T92" s="87">
        <f>'Masa Warszawa'!G86</f>
        <v>8.5</v>
      </c>
      <c r="U92" s="87">
        <f>'Masa Warszawa'!J86</f>
        <v>9.2099999999999991</v>
      </c>
      <c r="V92" s="87">
        <f>'Masa Warszawa'!M86</f>
        <v>10.259999999999998</v>
      </c>
      <c r="W92" s="87">
        <f>'Masa Warszawa'!P86</f>
        <v>9.5399999999999991</v>
      </c>
      <c r="X92" s="87">
        <f>'Masa Warszawa'!S86</f>
        <v>7.7700000000000005</v>
      </c>
      <c r="Y92" s="88">
        <f t="shared" ca="1" si="132"/>
        <v>2.1530666666666667E-3</v>
      </c>
      <c r="Z92" s="88">
        <f t="shared" ca="1" si="133"/>
        <v>1.7806666666666665E-3</v>
      </c>
      <c r="AA92" s="88">
        <f t="shared" ca="1" si="134"/>
        <v>9.9894000000000003E-4</v>
      </c>
      <c r="AB92" s="88">
        <f t="shared" ca="1" si="135"/>
        <v>1.2514E-3</v>
      </c>
      <c r="AC92" s="88">
        <f t="shared" ca="1" si="136"/>
        <v>1.7688666666666665E-3</v>
      </c>
      <c r="AD92" s="88">
        <f t="shared" ca="1" si="137"/>
        <v>3.0496666666666662E-3</v>
      </c>
      <c r="AE92" s="89">
        <f t="shared" ca="1" si="138"/>
        <v>2.1530666666666667E-5</v>
      </c>
      <c r="AF92" s="89">
        <f t="shared" ca="1" si="139"/>
        <v>1.7806666666666667E-5</v>
      </c>
      <c r="AG92" s="89">
        <f t="shared" ca="1" si="140"/>
        <v>9.9893999999999996E-6</v>
      </c>
      <c r="AH92" s="89">
        <f t="shared" ca="1" si="141"/>
        <v>1.2513999999999999E-5</v>
      </c>
      <c r="AI92" s="89">
        <f t="shared" ca="1" si="142"/>
        <v>1.7688666666666665E-5</v>
      </c>
      <c r="AJ92" s="89">
        <f t="shared" ca="1" si="143"/>
        <v>3.0496666666666662E-5</v>
      </c>
      <c r="AK92" s="90">
        <f t="shared" ca="1" si="144"/>
        <v>228.07909604519776</v>
      </c>
      <c r="AL92" s="90">
        <f t="shared" ca="1" si="145"/>
        <v>209.49019607843138</v>
      </c>
      <c r="AM92" s="90">
        <f t="shared" ca="1" si="146"/>
        <v>108.46254071661238</v>
      </c>
      <c r="AN92" s="90">
        <f t="shared" ca="1" si="147"/>
        <v>121.96881091617935</v>
      </c>
      <c r="AO92" s="90">
        <f t="shared" ca="1" si="148"/>
        <v>185.41579315164222</v>
      </c>
      <c r="AP92" s="90">
        <f t="shared" ca="1" si="149"/>
        <v>392.49249249249243</v>
      </c>
      <c r="AQ92" s="90">
        <f t="shared" ca="1" si="150"/>
        <v>1245.9089294005555</v>
      </c>
      <c r="AR92" s="91">
        <f t="shared" ca="1" si="151"/>
        <v>18.30624138434689</v>
      </c>
      <c r="AS92" s="91">
        <f t="shared" ca="1" si="152"/>
        <v>16.814246301230337</v>
      </c>
      <c r="AT92" s="91">
        <f t="shared" ca="1" si="153"/>
        <v>8.7054950933530115</v>
      </c>
      <c r="AU92" s="91">
        <f t="shared" ca="1" si="154"/>
        <v>9.7895446479272152</v>
      </c>
      <c r="AV92" s="91">
        <f t="shared" ca="1" si="155"/>
        <v>14.881970004087808</v>
      </c>
      <c r="AW92" s="91">
        <f t="shared" ca="1" si="156"/>
        <v>31.502502569054741</v>
      </c>
      <c r="AX92" s="89">
        <f ca="1">'F3 Warszawa'!AK85</f>
        <v>2.0799999999999998E-3</v>
      </c>
      <c r="AY92" s="89">
        <f t="shared" ca="1" si="157"/>
        <v>2.0799999999999997E-5</v>
      </c>
      <c r="AZ92" s="90">
        <f t="shared" ca="1" si="158"/>
        <v>220.33898305084745</v>
      </c>
      <c r="BA92" s="90">
        <f t="shared" ca="1" si="159"/>
        <v>3.3936091156799733</v>
      </c>
      <c r="BB92" s="89">
        <f>ARM!G89</f>
        <v>1.6421360822624898E-2</v>
      </c>
      <c r="BC92" s="89">
        <f t="shared" si="160"/>
        <v>1.64213608226249E-8</v>
      </c>
      <c r="BD92" s="92">
        <f t="shared" si="161"/>
        <v>4.5833842651593049E-7</v>
      </c>
      <c r="BE92" s="93">
        <f t="shared" si="162"/>
        <v>45.833842651593052</v>
      </c>
      <c r="BF92" s="1" t="s">
        <v>18</v>
      </c>
      <c r="BG92" s="89" t="e">
        <f t="shared" si="163"/>
        <v>#VALUE!</v>
      </c>
      <c r="BH92" s="94" t="e">
        <f t="shared" si="164"/>
        <v>#VALUE!</v>
      </c>
      <c r="BI92" s="93" t="e">
        <f t="shared" si="165"/>
        <v>#VALUE!</v>
      </c>
      <c r="BJ92" s="1" t="s">
        <v>18</v>
      </c>
      <c r="BK92" s="89" t="e">
        <f t="shared" si="166"/>
        <v>#VALUE!</v>
      </c>
      <c r="BL92" s="94" t="e">
        <f t="shared" si="167"/>
        <v>#VALUE!</v>
      </c>
      <c r="BM92" s="93" t="e">
        <f t="shared" si="168"/>
        <v>#VALUE!</v>
      </c>
      <c r="BN92" s="1"/>
      <c r="BO92" s="95">
        <f t="shared" si="169"/>
        <v>0</v>
      </c>
      <c r="BP92" s="95">
        <f t="shared" si="170"/>
        <v>0</v>
      </c>
      <c r="BQ92" s="96">
        <f t="shared" si="171"/>
        <v>0</v>
      </c>
      <c r="BR92" s="1"/>
      <c r="BS92" s="95">
        <f t="shared" si="172"/>
        <v>0</v>
      </c>
      <c r="BT92" s="95">
        <f t="shared" si="173"/>
        <v>0</v>
      </c>
      <c r="BU92" s="96">
        <f t="shared" si="174"/>
        <v>0</v>
      </c>
      <c r="BV92" s="95">
        <f>ARM!G236</f>
        <v>3.9084663761829608E-3</v>
      </c>
      <c r="BW92" s="89">
        <f t="shared" si="175"/>
        <v>3.9084663761829604E-9</v>
      </c>
      <c r="BX92" s="94">
        <f t="shared" si="176"/>
        <v>1.0908963929968439E-7</v>
      </c>
      <c r="BY92" s="93">
        <f t="shared" si="177"/>
        <v>10.90896392996844</v>
      </c>
      <c r="BZ92" s="97">
        <f>VSM!D85</f>
        <v>243.679</v>
      </c>
      <c r="CA92" s="97">
        <f>VSM!E85</f>
        <v>21.385999999999999</v>
      </c>
      <c r="CB92" s="98">
        <f t="shared" si="178"/>
        <v>8.7762999684010523E-2</v>
      </c>
      <c r="CC92" s="97">
        <f>VSM!F85</f>
        <v>9.2200000000000006</v>
      </c>
      <c r="CD92" s="97">
        <f>ABS(VSM!G85)</f>
        <v>29.71</v>
      </c>
      <c r="CE92" s="99">
        <f t="shared" si="179"/>
        <v>3.2223427331887202</v>
      </c>
      <c r="CF92" s="97">
        <f>VSM!H85</f>
        <v>219.31</v>
      </c>
      <c r="CG92" s="97">
        <f>VSM!K85</f>
        <v>5.0999999999999996</v>
      </c>
      <c r="CH92" s="97" t="str">
        <f>VSM!D187</f>
        <v>NaN</v>
      </c>
      <c r="CI92" s="97" t="str">
        <f>VSM!E187</f>
        <v>NaN</v>
      </c>
      <c r="CJ92" s="98" t="e">
        <f t="shared" si="180"/>
        <v>#VALUE!</v>
      </c>
      <c r="CK92" s="97" t="str">
        <f>VSM!F187</f>
        <v>NaN</v>
      </c>
      <c r="CL92" s="97" t="e">
        <f>ABS(VSM!G187)</f>
        <v>#VALUE!</v>
      </c>
      <c r="CM92" s="99" t="e">
        <f t="shared" si="181"/>
        <v>#VALUE!</v>
      </c>
      <c r="CN92" s="97" t="str">
        <f>VSM!H187</f>
        <v>NaN</v>
      </c>
      <c r="CO92" s="97" t="str">
        <f>VSM!K187</f>
        <v>NaN</v>
      </c>
      <c r="CP92" s="97" t="str">
        <f>VSM!D289</f>
        <v>NaN</v>
      </c>
      <c r="CQ92" s="97" t="str">
        <f>VSM!E289</f>
        <v>NaN</v>
      </c>
      <c r="CR92" s="98" t="e">
        <f t="shared" si="182"/>
        <v>#VALUE!</v>
      </c>
      <c r="CS92" s="97" t="str">
        <f>VSM!F289</f>
        <v>NaN</v>
      </c>
      <c r="CT92" s="97" t="e">
        <f>ABS(VSM!G289)</f>
        <v>#VALUE!</v>
      </c>
      <c r="CU92" s="99" t="e">
        <f t="shared" si="183"/>
        <v>#VALUE!</v>
      </c>
      <c r="CV92" s="97" t="str">
        <f>VSM!H289</f>
        <v>NaN</v>
      </c>
      <c r="CW92" s="97" t="str">
        <f>VSM!K289</f>
        <v>NaN</v>
      </c>
      <c r="CX92" s="97">
        <f>VSM!D595</f>
        <v>321.16199999999998</v>
      </c>
      <c r="CY92" s="97">
        <f>VSM!E595</f>
        <v>26.265999999999998</v>
      </c>
      <c r="CZ92" s="98">
        <f t="shared" si="184"/>
        <v>8.178427086641632E-2</v>
      </c>
      <c r="DA92" s="97">
        <f>VSM!F595</f>
        <v>8.25</v>
      </c>
      <c r="DB92" s="97">
        <f>ABS(VSM!G595)</f>
        <v>29.64</v>
      </c>
      <c r="DC92" s="99">
        <f t="shared" si="185"/>
        <v>3.5927272727272728</v>
      </c>
      <c r="DD92" s="97">
        <f>VSM!H595</f>
        <v>289.04000000000002</v>
      </c>
      <c r="DE92" s="97">
        <f>VSM!K595</f>
        <v>5.0599999999999996</v>
      </c>
      <c r="DF92" s="30"/>
      <c r="DG92" s="30"/>
      <c r="DH92" s="30"/>
      <c r="DI92" s="30"/>
      <c r="DJ92" s="30"/>
      <c r="DK92" s="30"/>
      <c r="DL92" s="30"/>
      <c r="DM92" s="30"/>
    </row>
    <row r="93" spans="1:117" ht="16.5" customHeight="1">
      <c r="A93" s="81">
        <v>85</v>
      </c>
      <c r="B93" s="82" t="str">
        <f>Lokalizacje!D87</f>
        <v>52° 14.723'N</v>
      </c>
      <c r="C93" s="82" t="str">
        <f>Lokalizacje!C87</f>
        <v>21° 00.179'E</v>
      </c>
      <c r="D93" s="83">
        <f>Lokalizacje!B87</f>
        <v>45184</v>
      </c>
      <c r="E93" s="84">
        <f>'Analiza sitowa'!B86</f>
        <v>1090.21</v>
      </c>
      <c r="F93" s="84">
        <f>'Analiza sitowa'!C86</f>
        <v>46.35</v>
      </c>
      <c r="G93" s="84">
        <f>'Analiza sitowa'!D86</f>
        <v>107.32</v>
      </c>
      <c r="H93" s="84">
        <f>'Analiza sitowa'!E86</f>
        <v>298.77</v>
      </c>
      <c r="I93" s="84">
        <f>'Analiza sitowa'!F86</f>
        <v>377.56</v>
      </c>
      <c r="J93" s="84">
        <f>'Analiza sitowa'!G86</f>
        <v>259.83999999999997</v>
      </c>
      <c r="K93" s="85">
        <f t="shared" si="124"/>
        <v>1089.8399999999999</v>
      </c>
      <c r="L93" s="85">
        <f t="shared" si="125"/>
        <v>0.37000000000011823</v>
      </c>
      <c r="M93" s="86">
        <f t="shared" si="126"/>
        <v>100</v>
      </c>
      <c r="N93" s="86">
        <f t="shared" si="127"/>
        <v>4.2514744865668082</v>
      </c>
      <c r="O93" s="86">
        <f t="shared" si="128"/>
        <v>9.8439750139881301</v>
      </c>
      <c r="P93" s="86">
        <f t="shared" si="129"/>
        <v>27.404811916970122</v>
      </c>
      <c r="Q93" s="86">
        <f t="shared" si="130"/>
        <v>34.631859916896744</v>
      </c>
      <c r="R93" s="86">
        <f t="shared" si="131"/>
        <v>23.833940250043568</v>
      </c>
      <c r="S93" s="87">
        <f>'Masa Warszawa'!D87</f>
        <v>8.61</v>
      </c>
      <c r="T93" s="87">
        <f>'Masa Warszawa'!G87</f>
        <v>7.56</v>
      </c>
      <c r="U93" s="87">
        <f>'Masa Warszawa'!J87</f>
        <v>8.3500000000000014</v>
      </c>
      <c r="V93" s="87">
        <f>'Masa Warszawa'!M87</f>
        <v>8.5799999999999983</v>
      </c>
      <c r="W93" s="87">
        <f>'Masa Warszawa'!P87</f>
        <v>8.379999999999999</v>
      </c>
      <c r="X93" s="87">
        <f>'Masa Warszawa'!S87</f>
        <v>6.7799999999999994</v>
      </c>
      <c r="Y93" s="88">
        <f t="shared" ca="1" si="132"/>
        <v>2.6481999999999999E-3</v>
      </c>
      <c r="Z93" s="88">
        <f t="shared" ca="1" si="133"/>
        <v>2.0623E-3</v>
      </c>
      <c r="AA93" s="88">
        <f t="shared" ca="1" si="134"/>
        <v>1.4535666666666669E-3</v>
      </c>
      <c r="AB93" s="88">
        <f t="shared" ca="1" si="135"/>
        <v>1.8191666666666666E-3</v>
      </c>
      <c r="AC93" s="88">
        <f t="shared" ca="1" si="136"/>
        <v>2.1702666666666669E-3</v>
      </c>
      <c r="AD93" s="88">
        <f t="shared" ca="1" si="137"/>
        <v>3.6830999999999999E-3</v>
      </c>
      <c r="AE93" s="89">
        <f t="shared" ca="1" si="138"/>
        <v>2.6481999999999998E-5</v>
      </c>
      <c r="AF93" s="89">
        <f t="shared" ca="1" si="139"/>
        <v>2.0622999999999999E-5</v>
      </c>
      <c r="AG93" s="89">
        <f t="shared" ca="1" si="140"/>
        <v>1.4535666666666669E-5</v>
      </c>
      <c r="AH93" s="89">
        <f t="shared" ca="1" si="141"/>
        <v>1.8191666666666667E-5</v>
      </c>
      <c r="AI93" s="89">
        <f t="shared" ca="1" si="142"/>
        <v>2.1702666666666668E-5</v>
      </c>
      <c r="AJ93" s="89">
        <f t="shared" ca="1" si="143"/>
        <v>3.6831E-5</v>
      </c>
      <c r="AK93" s="90">
        <f t="shared" ca="1" si="144"/>
        <v>307.57259001161441</v>
      </c>
      <c r="AL93" s="90">
        <f t="shared" ca="1" si="145"/>
        <v>272.79100529100526</v>
      </c>
      <c r="AM93" s="90">
        <f t="shared" ca="1" si="146"/>
        <v>174.07984031936127</v>
      </c>
      <c r="AN93" s="90">
        <f t="shared" ca="1" si="147"/>
        <v>212.02408702408707</v>
      </c>
      <c r="AO93" s="90">
        <f t="shared" ca="1" si="148"/>
        <v>258.98170246618935</v>
      </c>
      <c r="AP93" s="90">
        <f t="shared" ca="1" si="149"/>
        <v>543.23008849557527</v>
      </c>
      <c r="AQ93" s="90">
        <f t="shared" ca="1" si="150"/>
        <v>1768.6793136078325</v>
      </c>
      <c r="AR93" s="91">
        <f t="shared" ca="1" si="151"/>
        <v>17.389958012468291</v>
      </c>
      <c r="AS93" s="91">
        <f t="shared" ca="1" si="152"/>
        <v>15.423429402504505</v>
      </c>
      <c r="AT93" s="91">
        <f t="shared" ca="1" si="153"/>
        <v>9.8423631112790755</v>
      </c>
      <c r="AU93" s="91">
        <f t="shared" ca="1" si="154"/>
        <v>11.987706612092991</v>
      </c>
      <c r="AV93" s="91">
        <f t="shared" ca="1" si="155"/>
        <v>14.642660230921495</v>
      </c>
      <c r="AW93" s="91">
        <f t="shared" ca="1" si="156"/>
        <v>30.713882630733654</v>
      </c>
      <c r="AX93" s="89">
        <f ca="1">'F3 Warszawa'!AK86</f>
        <v>2.5333333333333332E-3</v>
      </c>
      <c r="AY93" s="89">
        <f t="shared" ca="1" si="157"/>
        <v>2.533333333333333E-5</v>
      </c>
      <c r="AZ93" s="90">
        <f t="shared" ca="1" si="158"/>
        <v>294.23151374370883</v>
      </c>
      <c r="BA93" s="90">
        <f t="shared" ca="1" si="159"/>
        <v>4.3375374468192369</v>
      </c>
      <c r="BB93" s="89">
        <f>ARM!G90</f>
        <v>1.6400073182028727E-2</v>
      </c>
      <c r="BC93" s="89">
        <f t="shared" si="160"/>
        <v>1.6400073182028725E-8</v>
      </c>
      <c r="BD93" s="92">
        <f t="shared" si="161"/>
        <v>4.5774426481395729E-7</v>
      </c>
      <c r="BE93" s="93">
        <f t="shared" si="162"/>
        <v>45.774426481395729</v>
      </c>
      <c r="BF93" s="1" t="s">
        <v>18</v>
      </c>
      <c r="BG93" s="89" t="e">
        <f t="shared" si="163"/>
        <v>#VALUE!</v>
      </c>
      <c r="BH93" s="94" t="e">
        <f t="shared" si="164"/>
        <v>#VALUE!</v>
      </c>
      <c r="BI93" s="93" t="e">
        <f t="shared" si="165"/>
        <v>#VALUE!</v>
      </c>
      <c r="BJ93" s="95">
        <f>ARM!G236</f>
        <v>3.9084663761829608E-3</v>
      </c>
      <c r="BK93" s="89">
        <f t="shared" si="166"/>
        <v>3.9084663761829604E-9</v>
      </c>
      <c r="BL93" s="94">
        <f t="shared" si="167"/>
        <v>1.0908963929968439E-7</v>
      </c>
      <c r="BM93" s="93">
        <f t="shared" si="168"/>
        <v>10.90896392996844</v>
      </c>
      <c r="BN93" s="1"/>
      <c r="BO93" s="95">
        <f t="shared" si="169"/>
        <v>0</v>
      </c>
      <c r="BP93" s="95">
        <f t="shared" si="170"/>
        <v>0</v>
      </c>
      <c r="BQ93" s="96">
        <f t="shared" si="171"/>
        <v>0</v>
      </c>
      <c r="BR93" s="95">
        <f>ARM!G237</f>
        <v>1.5933679398970356E-2</v>
      </c>
      <c r="BS93" s="95">
        <f t="shared" si="172"/>
        <v>1.5933679398970355E-8</v>
      </c>
      <c r="BT93" s="95">
        <f t="shared" si="173"/>
        <v>4.4472669611348369E-7</v>
      </c>
      <c r="BU93" s="96">
        <f t="shared" si="174"/>
        <v>44.472669611348373</v>
      </c>
      <c r="BV93" s="89">
        <f>ARM!G119</f>
        <v>2.8561551243253325E-2</v>
      </c>
      <c r="BW93" s="89">
        <f t="shared" si="175"/>
        <v>2.8561551243253324E-8</v>
      </c>
      <c r="BX93" s="94">
        <f t="shared" si="176"/>
        <v>7.9718463025613716E-7</v>
      </c>
      <c r="BY93" s="93">
        <f t="shared" si="177"/>
        <v>79.718463025613715</v>
      </c>
      <c r="BZ93" s="97">
        <f>VSM!D86</f>
        <v>288.61599999999999</v>
      </c>
      <c r="CA93" s="97">
        <f>VSM!E86</f>
        <v>28.318999999999999</v>
      </c>
      <c r="CB93" s="98">
        <f t="shared" si="178"/>
        <v>9.8119993347562162E-2</v>
      </c>
      <c r="CC93" s="97">
        <f>VSM!F86</f>
        <v>8.43</v>
      </c>
      <c r="CD93" s="97">
        <f>ABS(VSM!G86)</f>
        <v>26.88</v>
      </c>
      <c r="CE93" s="99">
        <f t="shared" si="179"/>
        <v>3.1886120996441281</v>
      </c>
      <c r="CF93" s="97">
        <f>VSM!H86</f>
        <v>259.76</v>
      </c>
      <c r="CG93" s="97">
        <f>VSM!K86</f>
        <v>1.4</v>
      </c>
      <c r="CH93" s="97" t="str">
        <f>VSM!D188</f>
        <v>NaN</v>
      </c>
      <c r="CI93" s="97" t="str">
        <f>VSM!E188</f>
        <v>NaN</v>
      </c>
      <c r="CJ93" s="98" t="e">
        <f t="shared" si="180"/>
        <v>#VALUE!</v>
      </c>
      <c r="CK93" s="97" t="str">
        <f>VSM!F188</f>
        <v>NaN</v>
      </c>
      <c r="CL93" s="97" t="e">
        <f>ABS(VSM!G188)</f>
        <v>#VALUE!</v>
      </c>
      <c r="CM93" s="99" t="e">
        <f t="shared" si="181"/>
        <v>#VALUE!</v>
      </c>
      <c r="CN93" s="97" t="str">
        <f>VSM!H188</f>
        <v>NaN</v>
      </c>
      <c r="CO93" s="97" t="str">
        <f>VSM!K188</f>
        <v>NaN</v>
      </c>
      <c r="CP93" s="97">
        <f>VSM!D290</f>
        <v>218.2</v>
      </c>
      <c r="CQ93" s="97">
        <f>VSM!E290</f>
        <v>28.576000000000001</v>
      </c>
      <c r="CR93" s="98">
        <f t="shared" si="182"/>
        <v>0.13096241979835016</v>
      </c>
      <c r="CS93" s="97">
        <f>VSM!F290</f>
        <v>8.67</v>
      </c>
      <c r="CT93" s="97">
        <f>ABS(VSM!G290)</f>
        <v>21.7</v>
      </c>
      <c r="CU93" s="99">
        <f t="shared" si="183"/>
        <v>2.5028835063437138</v>
      </c>
      <c r="CV93" s="97">
        <f>VSM!H290</f>
        <v>196.38</v>
      </c>
      <c r="CW93" s="97">
        <f>VSM!K290</f>
        <v>4.08</v>
      </c>
      <c r="CX93" s="97">
        <f>VSM!D596</f>
        <v>341.60199999999998</v>
      </c>
      <c r="CY93" s="97">
        <f>VSM!E596</f>
        <v>32.497999999999998</v>
      </c>
      <c r="CZ93" s="98">
        <f t="shared" si="184"/>
        <v>9.5134103430307787E-2</v>
      </c>
      <c r="DA93" s="97">
        <f>VSM!F596</f>
        <v>9</v>
      </c>
      <c r="DB93" s="97">
        <f>ABS(VSM!G596)</f>
        <v>30.38</v>
      </c>
      <c r="DC93" s="99">
        <f t="shared" si="185"/>
        <v>3.3755555555555556</v>
      </c>
      <c r="DD93" s="97">
        <f>VSM!H596</f>
        <v>307.44</v>
      </c>
      <c r="DE93" s="97">
        <f>VSM!K596</f>
        <v>6</v>
      </c>
      <c r="DF93" s="30"/>
      <c r="DG93" s="30"/>
      <c r="DH93" s="30"/>
      <c r="DI93" s="30"/>
      <c r="DJ93" s="30"/>
      <c r="DK93" s="30"/>
      <c r="DL93" s="30"/>
      <c r="DM93" s="30"/>
    </row>
    <row r="94" spans="1:117" ht="16.5" customHeight="1">
      <c r="A94" s="81">
        <v>86</v>
      </c>
      <c r="B94" s="82" t="str">
        <f>Lokalizacje!D88</f>
        <v>52° 14.475'N</v>
      </c>
      <c r="C94" s="82" t="str">
        <f>Lokalizacje!C88</f>
        <v>20° 59.641'E</v>
      </c>
      <c r="D94" s="83">
        <f>Lokalizacje!B88</f>
        <v>45184</v>
      </c>
      <c r="E94" s="84">
        <f>'Analiza sitowa'!B87</f>
        <v>853.32</v>
      </c>
      <c r="F94" s="84">
        <f>'Analiza sitowa'!C87</f>
        <v>41.66</v>
      </c>
      <c r="G94" s="84">
        <f>'Analiza sitowa'!D87</f>
        <v>87.32</v>
      </c>
      <c r="H94" s="84">
        <f>'Analiza sitowa'!E87</f>
        <v>305.08</v>
      </c>
      <c r="I94" s="84">
        <f>'Analiza sitowa'!F87</f>
        <v>309</v>
      </c>
      <c r="J94" s="84">
        <f>'Analiza sitowa'!G87</f>
        <v>109.6</v>
      </c>
      <c r="K94" s="85">
        <f t="shared" si="124"/>
        <v>852.66</v>
      </c>
      <c r="L94" s="85">
        <f t="shared" si="125"/>
        <v>0.66000000000008185</v>
      </c>
      <c r="M94" s="86">
        <f t="shared" si="126"/>
        <v>100</v>
      </c>
      <c r="N94" s="86">
        <f t="shared" si="127"/>
        <v>4.8821075329302017</v>
      </c>
      <c r="O94" s="86">
        <f t="shared" si="128"/>
        <v>10.232972390193595</v>
      </c>
      <c r="P94" s="86">
        <f t="shared" si="129"/>
        <v>35.752121126892604</v>
      </c>
      <c r="Q94" s="86">
        <f t="shared" si="130"/>
        <v>36.211503304739132</v>
      </c>
      <c r="R94" s="86">
        <f t="shared" si="131"/>
        <v>12.84395068672948</v>
      </c>
      <c r="S94" s="87">
        <f>'Masa Warszawa'!D88</f>
        <v>10.72</v>
      </c>
      <c r="T94" s="87">
        <f>'Masa Warszawa'!G88</f>
        <v>8.91</v>
      </c>
      <c r="U94" s="87">
        <f>'Masa Warszawa'!J88</f>
        <v>10.39</v>
      </c>
      <c r="V94" s="87">
        <f>'Masa Warszawa'!M88</f>
        <v>10.07</v>
      </c>
      <c r="W94" s="87">
        <f>'Masa Warszawa'!P88</f>
        <v>10.379999999999999</v>
      </c>
      <c r="X94" s="87">
        <f>'Masa Warszawa'!S88</f>
        <v>8.58</v>
      </c>
      <c r="Y94" s="88">
        <f t="shared" ca="1" si="132"/>
        <v>2.4525666666666665E-3</v>
      </c>
      <c r="Z94" s="88">
        <f t="shared" ca="1" si="133"/>
        <v>3.9985999999999997E-3</v>
      </c>
      <c r="AA94" s="88">
        <f t="shared" ca="1" si="134"/>
        <v>3.1879666666666667E-3</v>
      </c>
      <c r="AB94" s="88">
        <f t="shared" ca="1" si="135"/>
        <v>1.5357000000000001E-3</v>
      </c>
      <c r="AC94" s="88">
        <f t="shared" ca="1" si="136"/>
        <v>1.9462666666666666E-3</v>
      </c>
      <c r="AD94" s="88">
        <f t="shared" ca="1" si="137"/>
        <v>3.1111666666666666E-3</v>
      </c>
      <c r="AE94" s="89">
        <f t="shared" ca="1" si="138"/>
        <v>2.4525666666666665E-5</v>
      </c>
      <c r="AF94" s="89">
        <f t="shared" ca="1" si="139"/>
        <v>3.9986E-5</v>
      </c>
      <c r="AG94" s="89">
        <f t="shared" ca="1" si="140"/>
        <v>3.1879666666666666E-5</v>
      </c>
      <c r="AH94" s="89">
        <f t="shared" ca="1" si="141"/>
        <v>1.5357000000000002E-5</v>
      </c>
      <c r="AI94" s="89">
        <f t="shared" ca="1" si="142"/>
        <v>1.9462666666666666E-5</v>
      </c>
      <c r="AJ94" s="89">
        <f t="shared" ca="1" si="143"/>
        <v>3.1111666666666669E-5</v>
      </c>
      <c r="AK94" s="90">
        <f t="shared" ca="1" si="144"/>
        <v>228.78420398009948</v>
      </c>
      <c r="AL94" s="90">
        <f t="shared" ca="1" si="145"/>
        <v>448.77665544332211</v>
      </c>
      <c r="AM94" s="90">
        <f t="shared" ca="1" si="146"/>
        <v>306.83028553095926</v>
      </c>
      <c r="AN94" s="90">
        <f t="shared" ca="1" si="147"/>
        <v>152.50248262164848</v>
      </c>
      <c r="AO94" s="90">
        <f t="shared" ca="1" si="148"/>
        <v>187.50160565189469</v>
      </c>
      <c r="AP94" s="90">
        <f t="shared" ca="1" si="149"/>
        <v>362.60683760683764</v>
      </c>
      <c r="AQ94" s="90">
        <f t="shared" ca="1" si="150"/>
        <v>1687.0020708347618</v>
      </c>
      <c r="AR94" s="91">
        <f t="shared" ca="1" si="151"/>
        <v>13.56158406295806</v>
      </c>
      <c r="AS94" s="91">
        <f t="shared" ca="1" si="152"/>
        <v>26.602021609923611</v>
      </c>
      <c r="AT94" s="91">
        <f t="shared" ca="1" si="153"/>
        <v>18.187902127419061</v>
      </c>
      <c r="AU94" s="91">
        <f t="shared" ca="1" si="154"/>
        <v>9.0398515365299623</v>
      </c>
      <c r="AV94" s="91">
        <f t="shared" ca="1" si="155"/>
        <v>11.114485802564262</v>
      </c>
      <c r="AW94" s="91">
        <f t="shared" ca="1" si="156"/>
        <v>21.494154860605043</v>
      </c>
      <c r="AX94" s="89">
        <f ca="1">'F3 Warszawa'!AK87</f>
        <v>2.3800000000000002E-3</v>
      </c>
      <c r="AY94" s="89">
        <f t="shared" ca="1" si="157"/>
        <v>2.3800000000000003E-5</v>
      </c>
      <c r="AZ94" s="90">
        <f t="shared" ca="1" si="158"/>
        <v>222.01492537313436</v>
      </c>
      <c r="BA94" s="90">
        <f t="shared" ca="1" si="159"/>
        <v>2.9588050613642598</v>
      </c>
      <c r="BB94" s="89">
        <f>ARM!G91</f>
        <v>1.1937079639197108E-2</v>
      </c>
      <c r="BC94" s="89">
        <f t="shared" si="160"/>
        <v>1.1937079639197108E-8</v>
      </c>
      <c r="BD94" s="92">
        <f t="shared" si="161"/>
        <v>3.3317715615181258E-7</v>
      </c>
      <c r="BE94" s="93">
        <f t="shared" si="162"/>
        <v>33.317715615181257</v>
      </c>
      <c r="BF94" s="89">
        <f>ARM!G143</f>
        <v>2.4757773975932179E-2</v>
      </c>
      <c r="BG94" s="89">
        <f t="shared" si="163"/>
        <v>2.4757773975932181E-8</v>
      </c>
      <c r="BH94" s="94">
        <f t="shared" si="164"/>
        <v>6.9101698030601819E-7</v>
      </c>
      <c r="BI94" s="93">
        <f t="shared" si="165"/>
        <v>69.101698030601824</v>
      </c>
      <c r="BJ94" s="1" t="s">
        <v>18</v>
      </c>
      <c r="BK94" s="89" t="e">
        <f t="shared" si="166"/>
        <v>#VALUE!</v>
      </c>
      <c r="BL94" s="94" t="e">
        <f t="shared" si="167"/>
        <v>#VALUE!</v>
      </c>
      <c r="BM94" s="93" t="e">
        <f t="shared" si="168"/>
        <v>#VALUE!</v>
      </c>
      <c r="BN94" s="1"/>
      <c r="BO94" s="95">
        <f t="shared" si="169"/>
        <v>0</v>
      </c>
      <c r="BP94" s="95">
        <f t="shared" si="170"/>
        <v>0</v>
      </c>
      <c r="BQ94" s="96">
        <f t="shared" si="171"/>
        <v>0</v>
      </c>
      <c r="BR94" s="1"/>
      <c r="BS94" s="95">
        <f t="shared" si="172"/>
        <v>0</v>
      </c>
      <c r="BT94" s="95">
        <f t="shared" si="173"/>
        <v>0</v>
      </c>
      <c r="BU94" s="96">
        <f t="shared" si="174"/>
        <v>0</v>
      </c>
      <c r="BV94" s="95">
        <f>ARM!G238</f>
        <v>2.0028129817958967E-2</v>
      </c>
      <c r="BW94" s="89">
        <f t="shared" si="175"/>
        <v>2.0028129817958965E-8</v>
      </c>
      <c r="BX94" s="94">
        <f t="shared" si="176"/>
        <v>5.5900735669681024E-7</v>
      </c>
      <c r="BY94" s="93">
        <f t="shared" si="177"/>
        <v>55.900735669681026</v>
      </c>
      <c r="BZ94" s="97">
        <f>VSM!D87</f>
        <v>182.52</v>
      </c>
      <c r="CA94" s="97">
        <f>VSM!E87</f>
        <v>17.036000000000001</v>
      </c>
      <c r="CB94" s="98">
        <f t="shared" si="178"/>
        <v>9.3337716414639491E-2</v>
      </c>
      <c r="CC94" s="97">
        <f>VSM!F87</f>
        <v>8.9</v>
      </c>
      <c r="CD94" s="97">
        <f>ABS(VSM!G87)</f>
        <v>26.43</v>
      </c>
      <c r="CE94" s="99">
        <f t="shared" si="179"/>
        <v>2.9696629213483146</v>
      </c>
      <c r="CF94" s="97">
        <f>VSM!H87</f>
        <v>164.27</v>
      </c>
      <c r="CG94" s="97">
        <f>VSM!K87</f>
        <v>4.2</v>
      </c>
      <c r="CH94" s="97">
        <f>VSM!D189</f>
        <v>254.86699999999999</v>
      </c>
      <c r="CI94" s="97">
        <f>VSM!E189</f>
        <v>32.783000000000001</v>
      </c>
      <c r="CJ94" s="98">
        <f t="shared" si="180"/>
        <v>0.12862787257667727</v>
      </c>
      <c r="CK94" s="97">
        <f>VSM!F189</f>
        <v>10.99</v>
      </c>
      <c r="CL94" s="97">
        <f>ABS(VSM!G189)</f>
        <v>28.74</v>
      </c>
      <c r="CM94" s="99">
        <f t="shared" si="181"/>
        <v>2.6151046405823473</v>
      </c>
      <c r="CN94" s="97">
        <f>VSM!H189</f>
        <v>229.37</v>
      </c>
      <c r="CO94" s="97">
        <f>VSM!K189</f>
        <v>5.8</v>
      </c>
      <c r="CP94" s="97" t="str">
        <f>VSM!D291</f>
        <v>NaN</v>
      </c>
      <c r="CQ94" s="97" t="str">
        <f>VSM!E291</f>
        <v>NaN</v>
      </c>
      <c r="CR94" s="98" t="e">
        <f t="shared" si="182"/>
        <v>#VALUE!</v>
      </c>
      <c r="CS94" s="97" t="str">
        <f>VSM!F291</f>
        <v>NaN</v>
      </c>
      <c r="CT94" s="97" t="e">
        <f>ABS(VSM!G291)</f>
        <v>#VALUE!</v>
      </c>
      <c r="CU94" s="99" t="e">
        <f t="shared" si="183"/>
        <v>#VALUE!</v>
      </c>
      <c r="CV94" s="97" t="str">
        <f>VSM!H291</f>
        <v>NaN</v>
      </c>
      <c r="CW94" s="97" t="str">
        <f>VSM!K291</f>
        <v>NaN</v>
      </c>
      <c r="CX94" s="97">
        <f>VSM!D597</f>
        <v>263.04000000000002</v>
      </c>
      <c r="CY94" s="97">
        <f>VSM!E597</f>
        <v>23.408999999999999</v>
      </c>
      <c r="CZ94" s="98">
        <f t="shared" si="184"/>
        <v>8.8994069343065682E-2</v>
      </c>
      <c r="DA94" s="97">
        <f>VSM!F597</f>
        <v>8.61</v>
      </c>
      <c r="DB94" s="97">
        <f>ABS(VSM!G597)</f>
        <v>30.09</v>
      </c>
      <c r="DC94" s="99">
        <f t="shared" si="185"/>
        <v>3.4947735191637634</v>
      </c>
      <c r="DD94" s="97">
        <f>VSM!H597</f>
        <v>224.68</v>
      </c>
      <c r="DE94" s="97">
        <f>VSM!K597</f>
        <v>5.07</v>
      </c>
      <c r="DF94" s="30"/>
      <c r="DG94" s="30"/>
      <c r="DH94" s="30"/>
      <c r="DI94" s="30"/>
      <c r="DJ94" s="30"/>
      <c r="DK94" s="30"/>
      <c r="DL94" s="30"/>
      <c r="DM94" s="30"/>
    </row>
    <row r="95" spans="1:117" ht="16.5" customHeight="1">
      <c r="A95" s="81">
        <v>87</v>
      </c>
      <c r="B95" s="82" t="str">
        <f>Lokalizacje!D89</f>
        <v>52° 13.931'N</v>
      </c>
      <c r="C95" s="82" t="str">
        <f>Lokalizacje!C89</f>
        <v>20° 59.931'E</v>
      </c>
      <c r="D95" s="83">
        <f>Lokalizacje!B89</f>
        <v>45184</v>
      </c>
      <c r="E95" s="84">
        <f>'Analiza sitowa'!B88</f>
        <v>768.64</v>
      </c>
      <c r="F95" s="84">
        <f>'Analiza sitowa'!C88</f>
        <v>37.94</v>
      </c>
      <c r="G95" s="84">
        <f>'Analiza sitowa'!D88</f>
        <v>64.819999999999993</v>
      </c>
      <c r="H95" s="84">
        <f>'Analiza sitowa'!E88</f>
        <v>132.77000000000001</v>
      </c>
      <c r="I95" s="84">
        <f>'Analiza sitowa'!F88</f>
        <v>318.19</v>
      </c>
      <c r="J95" s="84">
        <f>'Analiza sitowa'!G88</f>
        <v>214.07</v>
      </c>
      <c r="K95" s="85">
        <f t="shared" si="124"/>
        <v>767.79</v>
      </c>
      <c r="L95" s="85">
        <f t="shared" si="125"/>
        <v>0.85000000000002274</v>
      </c>
      <c r="M95" s="86">
        <f t="shared" si="126"/>
        <v>100</v>
      </c>
      <c r="N95" s="86">
        <f t="shared" si="127"/>
        <v>4.9359908409658617</v>
      </c>
      <c r="O95" s="86">
        <f t="shared" si="128"/>
        <v>8.4330766028309725</v>
      </c>
      <c r="P95" s="86">
        <f t="shared" si="129"/>
        <v>17.273365945045796</v>
      </c>
      <c r="Q95" s="86">
        <f t="shared" si="130"/>
        <v>41.396492506244797</v>
      </c>
      <c r="R95" s="86">
        <f t="shared" si="131"/>
        <v>27.850489175686928</v>
      </c>
      <c r="S95" s="87">
        <f>'Masa Warszawa'!D89</f>
        <v>10.370000000000001</v>
      </c>
      <c r="T95" s="87">
        <f>'Masa Warszawa'!G89</f>
        <v>8.86</v>
      </c>
      <c r="U95" s="87">
        <f>'Masa Warszawa'!J89</f>
        <v>10.36</v>
      </c>
      <c r="V95" s="87">
        <f>'Masa Warszawa'!M89</f>
        <v>10.149999999999999</v>
      </c>
      <c r="W95" s="87">
        <f>'Masa Warszawa'!P89</f>
        <v>10.43</v>
      </c>
      <c r="X95" s="87">
        <f>'Masa Warszawa'!S89</f>
        <v>8.07</v>
      </c>
      <c r="Y95" s="88">
        <f t="shared" ca="1" si="132"/>
        <v>2.2464333333333335E-3</v>
      </c>
      <c r="Z95" s="88">
        <f t="shared" ca="1" si="133"/>
        <v>2.6075999999999998E-3</v>
      </c>
      <c r="AA95" s="88">
        <f t="shared" ca="1" si="134"/>
        <v>1.4238999999999999E-3</v>
      </c>
      <c r="AB95" s="88">
        <f t="shared" ca="1" si="135"/>
        <v>8.7196000000000007E-4</v>
      </c>
      <c r="AC95" s="88">
        <f t="shared" ca="1" si="136"/>
        <v>1.4066333333333334E-3</v>
      </c>
      <c r="AD95" s="88">
        <f t="shared" ca="1" si="137"/>
        <v>3.2744999999999996E-3</v>
      </c>
      <c r="AE95" s="89">
        <f t="shared" ca="1" si="138"/>
        <v>2.2464333333333334E-5</v>
      </c>
      <c r="AF95" s="89">
        <f t="shared" ca="1" si="139"/>
        <v>2.6075999999999999E-5</v>
      </c>
      <c r="AG95" s="89">
        <f t="shared" ca="1" si="140"/>
        <v>1.4238999999999999E-5</v>
      </c>
      <c r="AH95" s="89">
        <f t="shared" ca="1" si="141"/>
        <v>8.7196000000000003E-6</v>
      </c>
      <c r="AI95" s="89">
        <f t="shared" ca="1" si="142"/>
        <v>1.4066333333333335E-5</v>
      </c>
      <c r="AJ95" s="89">
        <f t="shared" ca="1" si="143"/>
        <v>3.2744999999999999E-5</v>
      </c>
      <c r="AK95" s="90">
        <f t="shared" ca="1" si="144"/>
        <v>216.628093860495</v>
      </c>
      <c r="AL95" s="90">
        <f t="shared" ca="1" si="145"/>
        <v>294.31151241534991</v>
      </c>
      <c r="AM95" s="90">
        <f t="shared" ca="1" si="146"/>
        <v>137.44208494208493</v>
      </c>
      <c r="AN95" s="90">
        <f t="shared" ca="1" si="147"/>
        <v>85.907389162561586</v>
      </c>
      <c r="AO95" s="90">
        <f t="shared" ca="1" si="148"/>
        <v>134.86417385746248</v>
      </c>
      <c r="AP95" s="90">
        <f t="shared" ca="1" si="149"/>
        <v>405.76208178438662</v>
      </c>
      <c r="AQ95" s="90">
        <f t="shared" ca="1" si="150"/>
        <v>1274.9153360223404</v>
      </c>
      <c r="AR95" s="91">
        <f t="shared" ca="1" si="151"/>
        <v>16.991567027216231</v>
      </c>
      <c r="AS95" s="91">
        <f t="shared" ca="1" si="152"/>
        <v>23.084788777706937</v>
      </c>
      <c r="AT95" s="91">
        <f t="shared" ca="1" si="153"/>
        <v>10.78048722599071</v>
      </c>
      <c r="AU95" s="91">
        <f t="shared" ca="1" si="154"/>
        <v>6.7382818870614187</v>
      </c>
      <c r="AV95" s="91">
        <f t="shared" ca="1" si="155"/>
        <v>10.578284694435524</v>
      </c>
      <c r="AW95" s="91">
        <f t="shared" ca="1" si="156"/>
        <v>31.826590387589192</v>
      </c>
      <c r="AX95" s="89">
        <f ca="1">'F3 Warszawa'!AK88</f>
        <v>2.1900000000000001E-3</v>
      </c>
      <c r="AY95" s="89">
        <f t="shared" ca="1" si="157"/>
        <v>2.19E-5</v>
      </c>
      <c r="AZ95" s="90">
        <f t="shared" ca="1" si="158"/>
        <v>211.1861137897782</v>
      </c>
      <c r="BA95" s="90">
        <f t="shared" ca="1" si="159"/>
        <v>2.5121303399462782</v>
      </c>
      <c r="BB95" s="89">
        <f>ARM!G92</f>
        <v>1.3203281508845803E-2</v>
      </c>
      <c r="BC95" s="89">
        <f t="shared" si="160"/>
        <v>1.3203281508845803E-8</v>
      </c>
      <c r="BD95" s="92">
        <f t="shared" si="161"/>
        <v>3.6851825722467395E-7</v>
      </c>
      <c r="BE95" s="93">
        <f t="shared" si="162"/>
        <v>36.851825722467396</v>
      </c>
      <c r="BF95" s="1" t="s">
        <v>18</v>
      </c>
      <c r="BG95" s="89" t="e">
        <f t="shared" si="163"/>
        <v>#VALUE!</v>
      </c>
      <c r="BH95" s="94" t="e">
        <f t="shared" si="164"/>
        <v>#VALUE!</v>
      </c>
      <c r="BI95" s="93" t="e">
        <f t="shared" si="165"/>
        <v>#VALUE!</v>
      </c>
      <c r="BJ95" s="1" t="s">
        <v>18</v>
      </c>
      <c r="BK95" s="89" t="e">
        <f t="shared" si="166"/>
        <v>#VALUE!</v>
      </c>
      <c r="BL95" s="94" t="e">
        <f t="shared" si="167"/>
        <v>#VALUE!</v>
      </c>
      <c r="BM95" s="93" t="e">
        <f t="shared" si="168"/>
        <v>#VALUE!</v>
      </c>
      <c r="BN95" s="1"/>
      <c r="BO95" s="95">
        <f t="shared" si="169"/>
        <v>0</v>
      </c>
      <c r="BP95" s="95">
        <f t="shared" si="170"/>
        <v>0</v>
      </c>
      <c r="BQ95" s="96">
        <f t="shared" si="171"/>
        <v>0</v>
      </c>
      <c r="BR95" s="1"/>
      <c r="BS95" s="95">
        <f t="shared" si="172"/>
        <v>0</v>
      </c>
      <c r="BT95" s="95">
        <f t="shared" si="173"/>
        <v>0</v>
      </c>
      <c r="BU95" s="96">
        <f t="shared" si="174"/>
        <v>0</v>
      </c>
      <c r="BV95" s="95">
        <f>ARM!G239</f>
        <v>2.2944786649539809E-2</v>
      </c>
      <c r="BW95" s="89">
        <f t="shared" si="175"/>
        <v>2.294478664953981E-8</v>
      </c>
      <c r="BX95" s="94">
        <f t="shared" si="176"/>
        <v>6.4041448959604447E-7</v>
      </c>
      <c r="BY95" s="93">
        <f t="shared" si="177"/>
        <v>64.041448959604452</v>
      </c>
      <c r="BZ95" s="97">
        <f>VSM!D88</f>
        <v>213.054</v>
      </c>
      <c r="CA95" s="97">
        <f>VSM!E88</f>
        <v>17.428999999999998</v>
      </c>
      <c r="CB95" s="98">
        <f t="shared" si="178"/>
        <v>8.1805551644184099E-2</v>
      </c>
      <c r="CC95" s="97">
        <f>VSM!F88</f>
        <v>8.25</v>
      </c>
      <c r="CD95" s="97">
        <f>ABS(VSM!G88)</f>
        <v>26.14</v>
      </c>
      <c r="CE95" s="99">
        <f t="shared" si="179"/>
        <v>3.1684848484848485</v>
      </c>
      <c r="CF95" s="97">
        <f>VSM!H88</f>
        <v>191.75</v>
      </c>
      <c r="CG95" s="97">
        <f>VSM!K88</f>
        <v>5.0999999999999996</v>
      </c>
      <c r="CH95" s="97" t="str">
        <f>VSM!D190</f>
        <v>NaN</v>
      </c>
      <c r="CI95" s="97" t="str">
        <f>VSM!E190</f>
        <v>NaN</v>
      </c>
      <c r="CJ95" s="98" t="e">
        <f t="shared" si="180"/>
        <v>#VALUE!</v>
      </c>
      <c r="CK95" s="97" t="str">
        <f>VSM!F190</f>
        <v>NaN</v>
      </c>
      <c r="CL95" s="97" t="e">
        <f>ABS(VSM!G190)</f>
        <v>#VALUE!</v>
      </c>
      <c r="CM95" s="99" t="e">
        <f t="shared" si="181"/>
        <v>#VALUE!</v>
      </c>
      <c r="CN95" s="97" t="str">
        <f>VSM!H190</f>
        <v>NaN</v>
      </c>
      <c r="CO95" s="97" t="str">
        <f>VSM!K190</f>
        <v>NaN</v>
      </c>
      <c r="CP95" s="97" t="str">
        <f>VSM!D292</f>
        <v>NaN</v>
      </c>
      <c r="CQ95" s="97" t="str">
        <f>VSM!E292</f>
        <v>NaN</v>
      </c>
      <c r="CR95" s="98" t="e">
        <f t="shared" si="182"/>
        <v>#VALUE!</v>
      </c>
      <c r="CS95" s="97" t="str">
        <f>VSM!F292</f>
        <v>NaN</v>
      </c>
      <c r="CT95" s="97" t="e">
        <f>ABS(VSM!G292)</f>
        <v>#VALUE!</v>
      </c>
      <c r="CU95" s="99" t="e">
        <f t="shared" si="183"/>
        <v>#VALUE!</v>
      </c>
      <c r="CV95" s="97" t="str">
        <f>VSM!H292</f>
        <v>NaN</v>
      </c>
      <c r="CW95" s="97" t="str">
        <f>VSM!K292</f>
        <v>NaN</v>
      </c>
      <c r="CX95" s="97">
        <f>VSM!D598</f>
        <v>353.13600000000002</v>
      </c>
      <c r="CY95" s="97">
        <f>VSM!E598</f>
        <v>31.032</v>
      </c>
      <c r="CZ95" s="98">
        <f t="shared" si="184"/>
        <v>8.7875492728014135E-2</v>
      </c>
      <c r="DA95" s="97">
        <f>VSM!F598</f>
        <v>8.7200000000000006</v>
      </c>
      <c r="DB95" s="97">
        <f>ABS(VSM!G598)</f>
        <v>30.87</v>
      </c>
      <c r="DC95" s="99">
        <f t="shared" si="185"/>
        <v>3.540137614678899</v>
      </c>
      <c r="DD95" s="97">
        <f>VSM!H598</f>
        <v>317.82</v>
      </c>
      <c r="DE95" s="97">
        <f>VSM!K598</f>
        <v>5.01</v>
      </c>
      <c r="DF95" s="30"/>
      <c r="DG95" s="30"/>
      <c r="DH95" s="30"/>
      <c r="DI95" s="30"/>
      <c r="DJ95" s="30"/>
      <c r="DK95" s="30"/>
      <c r="DL95" s="30"/>
      <c r="DM95" s="30"/>
    </row>
    <row r="96" spans="1:117" ht="16.5" customHeight="1">
      <c r="A96" s="81">
        <v>88</v>
      </c>
      <c r="B96" s="82" t="str">
        <f>Lokalizacje!D90</f>
        <v>52° 13.667'N</v>
      </c>
      <c r="C96" s="82" t="str">
        <f>Lokalizacje!C90</f>
        <v>21° 00.064'E</v>
      </c>
      <c r="D96" s="83">
        <f>Lokalizacje!B90</f>
        <v>45184</v>
      </c>
      <c r="E96" s="84">
        <f>'Analiza sitowa'!B89</f>
        <v>803.58</v>
      </c>
      <c r="F96" s="84">
        <f>'Analiza sitowa'!C89</f>
        <v>20.94</v>
      </c>
      <c r="G96" s="84">
        <f>'Analiza sitowa'!D89</f>
        <v>43.54</v>
      </c>
      <c r="H96" s="84">
        <f>'Analiza sitowa'!E89</f>
        <v>96.87</v>
      </c>
      <c r="I96" s="84">
        <f>'Analiza sitowa'!F89</f>
        <v>236.37</v>
      </c>
      <c r="J96" s="84">
        <f>'Analiza sitowa'!G89</f>
        <v>405.27</v>
      </c>
      <c r="K96" s="85">
        <f t="shared" si="124"/>
        <v>802.99</v>
      </c>
      <c r="L96" s="85">
        <f t="shared" si="125"/>
        <v>0.59000000000003183</v>
      </c>
      <c r="M96" s="86">
        <f t="shared" si="126"/>
        <v>100</v>
      </c>
      <c r="N96" s="86">
        <f t="shared" si="127"/>
        <v>2.6058388710520424</v>
      </c>
      <c r="O96" s="86">
        <f t="shared" si="128"/>
        <v>5.4182533164090687</v>
      </c>
      <c r="P96" s="86">
        <f t="shared" si="129"/>
        <v>12.054804748749346</v>
      </c>
      <c r="Q96" s="86">
        <f t="shared" si="130"/>
        <v>29.414619577391171</v>
      </c>
      <c r="R96" s="86">
        <f t="shared" si="131"/>
        <v>50.433062047338161</v>
      </c>
      <c r="S96" s="87">
        <f>'Masa Warszawa'!D90</f>
        <v>9.77</v>
      </c>
      <c r="T96" s="87">
        <f>'Masa Warszawa'!G90</f>
        <v>9.66</v>
      </c>
      <c r="U96" s="87">
        <f>'Masa Warszawa'!J90</f>
        <v>9.85</v>
      </c>
      <c r="V96" s="87">
        <f>'Masa Warszawa'!M90</f>
        <v>10.09</v>
      </c>
      <c r="W96" s="87">
        <f>'Masa Warszawa'!P90</f>
        <v>10.18</v>
      </c>
      <c r="X96" s="87">
        <f>'Masa Warszawa'!S90</f>
        <v>8.08</v>
      </c>
      <c r="Y96" s="88">
        <f t="shared" ca="1" si="132"/>
        <v>4.2097999999999997E-3</v>
      </c>
      <c r="Z96" s="88">
        <f t="shared" ca="1" si="133"/>
        <v>2.1054333333333335E-3</v>
      </c>
      <c r="AA96" s="88">
        <f t="shared" ca="1" si="134"/>
        <v>1.4615999999999997E-3</v>
      </c>
      <c r="AB96" s="88">
        <f t="shared" ca="1" si="135"/>
        <v>1.0720333333333332E-3</v>
      </c>
      <c r="AC96" s="88">
        <f t="shared" ca="1" si="136"/>
        <v>1.2251666666666667E-3</v>
      </c>
      <c r="AD96" s="88">
        <f t="shared" ca="1" si="137"/>
        <v>5.0736666666666664E-3</v>
      </c>
      <c r="AE96" s="89">
        <f t="shared" ca="1" si="138"/>
        <v>4.2097999999999996E-5</v>
      </c>
      <c r="AF96" s="89">
        <f t="shared" ca="1" si="139"/>
        <v>2.1054333333333336E-5</v>
      </c>
      <c r="AG96" s="89">
        <f t="shared" ca="1" si="140"/>
        <v>1.4615999999999997E-5</v>
      </c>
      <c r="AH96" s="89">
        <f t="shared" ca="1" si="141"/>
        <v>1.0720333333333331E-5</v>
      </c>
      <c r="AI96" s="89">
        <f t="shared" ca="1" si="142"/>
        <v>1.2251666666666667E-5</v>
      </c>
      <c r="AJ96" s="89">
        <f t="shared" ca="1" si="143"/>
        <v>5.0736666666666665E-5</v>
      </c>
      <c r="AK96" s="90">
        <f t="shared" ca="1" si="144"/>
        <v>430.89048106448308</v>
      </c>
      <c r="AL96" s="90">
        <f t="shared" ca="1" si="145"/>
        <v>217.95376121463082</v>
      </c>
      <c r="AM96" s="90">
        <f t="shared" ca="1" si="146"/>
        <v>148.38578680203045</v>
      </c>
      <c r="AN96" s="90">
        <f t="shared" ca="1" si="147"/>
        <v>106.24710934919059</v>
      </c>
      <c r="AO96" s="90">
        <f t="shared" ca="1" si="148"/>
        <v>120.35036018336609</v>
      </c>
      <c r="AP96" s="90">
        <f t="shared" ca="1" si="149"/>
        <v>627.92904290429044</v>
      </c>
      <c r="AQ96" s="90">
        <f t="shared" ca="1" si="150"/>
        <v>1651.7565415179915</v>
      </c>
      <c r="AR96" s="91">
        <f t="shared" ca="1" si="151"/>
        <v>26.086803365615108</v>
      </c>
      <c r="AS96" s="91">
        <f t="shared" ca="1" si="152"/>
        <v>13.195271563103827</v>
      </c>
      <c r="AT96" s="91">
        <f t="shared" ca="1" si="153"/>
        <v>8.9835144025318314</v>
      </c>
      <c r="AU96" s="91">
        <f t="shared" ca="1" si="154"/>
        <v>6.4323710352342687</v>
      </c>
      <c r="AV96" s="91">
        <f t="shared" ca="1" si="155"/>
        <v>7.2862045439676075</v>
      </c>
      <c r="AW96" s="91">
        <f t="shared" ca="1" si="156"/>
        <v>38.015835089547359</v>
      </c>
      <c r="AX96" s="89">
        <f ca="1">'F3 Warszawa'!AK89</f>
        <v>4.0800000000000003E-3</v>
      </c>
      <c r="AY96" s="89">
        <f t="shared" ca="1" si="157"/>
        <v>4.0800000000000002E-5</v>
      </c>
      <c r="AZ96" s="90">
        <f t="shared" ca="1" si="158"/>
        <v>417.60491299897649</v>
      </c>
      <c r="BA96" s="90">
        <f t="shared" ca="1" si="159"/>
        <v>3.0832818661218928</v>
      </c>
      <c r="BB96" s="89">
        <f>ARM!G93</f>
        <v>2.5224361191535125E-2</v>
      </c>
      <c r="BC96" s="89">
        <f t="shared" si="160"/>
        <v>2.5224361191535124E-8</v>
      </c>
      <c r="BD96" s="92">
        <f t="shared" si="161"/>
        <v>7.0403994792373593E-7</v>
      </c>
      <c r="BE96" s="93">
        <f t="shared" si="162"/>
        <v>70.403994792373595</v>
      </c>
      <c r="BF96" s="1" t="s">
        <v>18</v>
      </c>
      <c r="BG96" s="89" t="e">
        <f t="shared" si="163"/>
        <v>#VALUE!</v>
      </c>
      <c r="BH96" s="94" t="e">
        <f t="shared" si="164"/>
        <v>#VALUE!</v>
      </c>
      <c r="BI96" s="93" t="e">
        <f t="shared" si="165"/>
        <v>#VALUE!</v>
      </c>
      <c r="BJ96" s="95">
        <f>ARM!G241</f>
        <v>-1.4073995653666712E-4</v>
      </c>
      <c r="BK96" s="89">
        <f t="shared" si="166"/>
        <v>-1.4073995653666713E-10</v>
      </c>
      <c r="BL96" s="94">
        <f t="shared" si="167"/>
        <v>-3.9282085646678644E-9</v>
      </c>
      <c r="BM96" s="93">
        <f t="shared" si="168"/>
        <v>-0.39282085646678644</v>
      </c>
      <c r="BN96" s="1"/>
      <c r="BO96" s="95">
        <f t="shared" si="169"/>
        <v>0</v>
      </c>
      <c r="BP96" s="95">
        <f t="shared" si="170"/>
        <v>0</v>
      </c>
      <c r="BQ96" s="96">
        <f t="shared" si="171"/>
        <v>0</v>
      </c>
      <c r="BR96" s="95">
        <f>ARM!G242</f>
        <v>9.155645072793879E-3</v>
      </c>
      <c r="BS96" s="95">
        <f t="shared" si="172"/>
        <v>9.1556450727938795E-9</v>
      </c>
      <c r="BT96" s="95">
        <f t="shared" si="173"/>
        <v>2.5554422692064694E-7</v>
      </c>
      <c r="BU96" s="96">
        <f t="shared" si="174"/>
        <v>25.554422692064694</v>
      </c>
      <c r="BV96" s="89">
        <f>ARM!G113</f>
        <v>3.7734692977158556E-2</v>
      </c>
      <c r="BW96" s="89">
        <f t="shared" si="175"/>
        <v>3.7734692977158557E-8</v>
      </c>
      <c r="BX96" s="94">
        <f t="shared" si="176"/>
        <v>1.0532172084291366E-6</v>
      </c>
      <c r="BY96" s="93">
        <f t="shared" si="177"/>
        <v>105.32172084291366</v>
      </c>
      <c r="BZ96" s="97">
        <f>VSM!D89</f>
        <v>408.13499999999999</v>
      </c>
      <c r="CA96" s="97">
        <f>VSM!E89</f>
        <v>39.127000000000002</v>
      </c>
      <c r="CB96" s="98">
        <f t="shared" si="178"/>
        <v>9.586778884437748E-2</v>
      </c>
      <c r="CC96" s="97">
        <f>VSM!F89</f>
        <v>10.130000000000001</v>
      </c>
      <c r="CD96" s="97">
        <f>ABS(VSM!G89)</f>
        <v>37.14</v>
      </c>
      <c r="CE96" s="99">
        <f t="shared" si="179"/>
        <v>3.6663376110562682</v>
      </c>
      <c r="CF96" s="97">
        <f>VSM!H89</f>
        <v>367.33</v>
      </c>
      <c r="CG96" s="97">
        <f>VSM!K89</f>
        <v>6.2</v>
      </c>
      <c r="CH96" s="97" t="str">
        <f>VSM!D191</f>
        <v>NaN</v>
      </c>
      <c r="CI96" s="97" t="str">
        <f>VSM!E191</f>
        <v>NaN</v>
      </c>
      <c r="CJ96" s="98" t="e">
        <f t="shared" si="180"/>
        <v>#VALUE!</v>
      </c>
      <c r="CK96" s="97" t="str">
        <f>VSM!F191</f>
        <v>NaN</v>
      </c>
      <c r="CL96" s="97" t="e">
        <f>ABS(VSM!G191)</f>
        <v>#VALUE!</v>
      </c>
      <c r="CM96" s="99" t="e">
        <f t="shared" si="181"/>
        <v>#VALUE!</v>
      </c>
      <c r="CN96" s="97" t="str">
        <f>VSM!H191</f>
        <v>NaN</v>
      </c>
      <c r="CO96" s="97" t="str">
        <f>VSM!K191</f>
        <v>NaN</v>
      </c>
      <c r="CP96" s="97">
        <f>VSM!D293</f>
        <v>96.244</v>
      </c>
      <c r="CQ96" s="97">
        <f>VSM!E293</f>
        <v>7.9210000000000003</v>
      </c>
      <c r="CR96" s="98">
        <f t="shared" si="182"/>
        <v>8.2301234362661568E-2</v>
      </c>
      <c r="CS96" s="97">
        <f>VSM!F293</f>
        <v>6.72</v>
      </c>
      <c r="CT96" s="97">
        <f>ABS(VSM!G293)</f>
        <v>19.13</v>
      </c>
      <c r="CU96" s="99">
        <f t="shared" si="183"/>
        <v>2.8467261904761902</v>
      </c>
      <c r="CV96" s="97">
        <f>VSM!H293</f>
        <v>86.62</v>
      </c>
      <c r="CW96" s="97">
        <f>VSM!K293</f>
        <v>4.09</v>
      </c>
      <c r="CX96" s="97">
        <f>VSM!D599</f>
        <v>566.32399999999996</v>
      </c>
      <c r="CY96" s="97">
        <f>VSM!E599</f>
        <v>53.874000000000002</v>
      </c>
      <c r="CZ96" s="98">
        <f t="shared" si="184"/>
        <v>9.5129289947097434E-2</v>
      </c>
      <c r="DA96" s="97">
        <f>VSM!F599</f>
        <v>10.44</v>
      </c>
      <c r="DB96" s="97">
        <f>ABS(VSM!G599)</f>
        <v>37.33</v>
      </c>
      <c r="DC96" s="99">
        <f t="shared" si="185"/>
        <v>3.5756704980842913</v>
      </c>
      <c r="DD96" s="97">
        <f>VSM!H599</f>
        <v>509.68</v>
      </c>
      <c r="DE96" s="97">
        <f>VSM!K599</f>
        <v>6</v>
      </c>
      <c r="DF96" s="30"/>
      <c r="DG96" s="30"/>
      <c r="DH96" s="30"/>
      <c r="DI96" s="30"/>
      <c r="DJ96" s="30"/>
      <c r="DK96" s="30"/>
      <c r="DL96" s="30"/>
      <c r="DM96" s="30"/>
    </row>
    <row r="97" spans="1:117" ht="16.5" customHeight="1">
      <c r="A97" s="81">
        <v>89</v>
      </c>
      <c r="B97" s="82" t="str">
        <f>Lokalizacje!D91</f>
        <v>52° 13.938'N</v>
      </c>
      <c r="C97" s="82" t="str">
        <f>Lokalizacje!C91</f>
        <v>21° 01.227'E</v>
      </c>
      <c r="D97" s="83">
        <f>Lokalizacje!B91</f>
        <v>45184</v>
      </c>
      <c r="E97" s="84">
        <f>'Analiza sitowa'!B90</f>
        <v>634.25</v>
      </c>
      <c r="F97" s="84">
        <f>'Analiza sitowa'!C90</f>
        <v>25.28</v>
      </c>
      <c r="G97" s="84">
        <f>'Analiza sitowa'!D90</f>
        <v>48.23</v>
      </c>
      <c r="H97" s="84">
        <f>'Analiza sitowa'!E90</f>
        <v>114.52</v>
      </c>
      <c r="I97" s="84">
        <f>'Analiza sitowa'!F90</f>
        <v>282.73</v>
      </c>
      <c r="J97" s="84">
        <f>'Analiza sitowa'!G90</f>
        <v>163.16</v>
      </c>
      <c r="K97" s="85">
        <f t="shared" si="124"/>
        <v>633.91999999999996</v>
      </c>
      <c r="L97" s="85">
        <f t="shared" si="125"/>
        <v>0.33000000000004093</v>
      </c>
      <c r="M97" s="86">
        <f t="shared" si="126"/>
        <v>100</v>
      </c>
      <c r="N97" s="86">
        <f t="shared" si="127"/>
        <v>3.9858100118249902</v>
      </c>
      <c r="O97" s="86">
        <f t="shared" si="128"/>
        <v>7.6042569964525022</v>
      </c>
      <c r="P97" s="86">
        <f t="shared" si="129"/>
        <v>18.055971620023652</v>
      </c>
      <c r="Q97" s="86">
        <f t="shared" si="130"/>
        <v>44.577059519117071</v>
      </c>
      <c r="R97" s="86">
        <f t="shared" si="131"/>
        <v>25.724871895940087</v>
      </c>
      <c r="S97" s="87">
        <f>'Masa Warszawa'!D91</f>
        <v>9.11</v>
      </c>
      <c r="T97" s="87">
        <f>'Masa Warszawa'!G91</f>
        <v>7.6199999999999992</v>
      </c>
      <c r="U97" s="87">
        <f>'Masa Warszawa'!J91</f>
        <v>8.7100000000000009</v>
      </c>
      <c r="V97" s="87">
        <f>'Masa Warszawa'!M91</f>
        <v>9.43</v>
      </c>
      <c r="W97" s="87">
        <f>'Masa Warszawa'!P91</f>
        <v>8.92</v>
      </c>
      <c r="X97" s="87">
        <f>'Masa Warszawa'!S91</f>
        <v>8.42</v>
      </c>
      <c r="Y97" s="88">
        <f t="shared" ca="1" si="132"/>
        <v>1.5990333333333335E-3</v>
      </c>
      <c r="Z97" s="88">
        <f t="shared" ca="1" si="133"/>
        <v>1.9837333333333333E-3</v>
      </c>
      <c r="AA97" s="88">
        <f t="shared" ca="1" si="134"/>
        <v>9.7778333333333346E-4</v>
      </c>
      <c r="AB97" s="88">
        <f t="shared" ca="1" si="135"/>
        <v>8.3790000000000004E-4</v>
      </c>
      <c r="AC97" s="88">
        <f t="shared" ca="1" si="136"/>
        <v>8.3188000000000012E-4</v>
      </c>
      <c r="AD97" s="88">
        <f t="shared" ca="1" si="137"/>
        <v>2.6685333333333334E-3</v>
      </c>
      <c r="AE97" s="89">
        <f t="shared" ca="1" si="138"/>
        <v>1.5990333333333335E-5</v>
      </c>
      <c r="AF97" s="89">
        <f t="shared" ca="1" si="139"/>
        <v>1.9837333333333334E-5</v>
      </c>
      <c r="AG97" s="89">
        <f t="shared" ca="1" si="140"/>
        <v>9.7778333333333349E-6</v>
      </c>
      <c r="AH97" s="89">
        <f t="shared" ca="1" si="141"/>
        <v>8.3790000000000006E-6</v>
      </c>
      <c r="AI97" s="89">
        <f t="shared" ca="1" si="142"/>
        <v>8.3188000000000007E-6</v>
      </c>
      <c r="AJ97" s="89">
        <f t="shared" ca="1" si="143"/>
        <v>2.6685333333333334E-5</v>
      </c>
      <c r="AK97" s="90">
        <f t="shared" ca="1" si="144"/>
        <v>175.52506403219908</v>
      </c>
      <c r="AL97" s="90">
        <f t="shared" ca="1" si="145"/>
        <v>260.3324584426947</v>
      </c>
      <c r="AM97" s="90">
        <f t="shared" ca="1" si="146"/>
        <v>112.25985457328743</v>
      </c>
      <c r="AN97" s="90">
        <f t="shared" ca="1" si="147"/>
        <v>88.854718981972439</v>
      </c>
      <c r="AO97" s="90">
        <f t="shared" ca="1" si="148"/>
        <v>93.260089686098652</v>
      </c>
      <c r="AP97" s="90">
        <f t="shared" ca="1" si="149"/>
        <v>316.92794932699923</v>
      </c>
      <c r="AQ97" s="90">
        <f t="shared" ca="1" si="150"/>
        <v>1047.1601350432516</v>
      </c>
      <c r="AR97" s="91">
        <f t="shared" ca="1" si="151"/>
        <v>16.762007849444082</v>
      </c>
      <c r="AS97" s="91">
        <f t="shared" ca="1" si="152"/>
        <v>24.860806836572518</v>
      </c>
      <c r="AT97" s="91">
        <f t="shared" ca="1" si="153"/>
        <v>10.720409497698332</v>
      </c>
      <c r="AU97" s="91">
        <f t="shared" ca="1" si="154"/>
        <v>8.4853038239755385</v>
      </c>
      <c r="AV97" s="91">
        <f t="shared" ca="1" si="155"/>
        <v>8.9060007696193146</v>
      </c>
      <c r="AW97" s="91">
        <f t="shared" ca="1" si="156"/>
        <v>30.265471222690209</v>
      </c>
      <c r="AX97" s="89">
        <f ca="1">'F3 Warszawa'!AK90</f>
        <v>1.5399999999999999E-3</v>
      </c>
      <c r="AY97" s="89">
        <f t="shared" ca="1" si="157"/>
        <v>1.5399999999999998E-5</v>
      </c>
      <c r="AZ97" s="90">
        <f t="shared" ca="1" si="158"/>
        <v>169.0450054884742</v>
      </c>
      <c r="BA97" s="90">
        <f t="shared" ca="1" si="159"/>
        <v>3.6918138041733743</v>
      </c>
      <c r="BB97" s="89">
        <f>ARM!G94</f>
        <v>1.5276230909853923E-2</v>
      </c>
      <c r="BC97" s="89">
        <f t="shared" si="160"/>
        <v>1.5276230909853924E-8</v>
      </c>
      <c r="BD97" s="92">
        <f t="shared" si="161"/>
        <v>4.2637657828392291E-7</v>
      </c>
      <c r="BE97" s="93">
        <f t="shared" si="162"/>
        <v>42.637657828392292</v>
      </c>
      <c r="BF97" s="1" t="s">
        <v>18</v>
      </c>
      <c r="BG97" s="89" t="e">
        <f t="shared" si="163"/>
        <v>#VALUE!</v>
      </c>
      <c r="BH97" s="94" t="e">
        <f t="shared" si="164"/>
        <v>#VALUE!</v>
      </c>
      <c r="BI97" s="93" t="e">
        <f t="shared" si="165"/>
        <v>#VALUE!</v>
      </c>
      <c r="BJ97" s="1" t="s">
        <v>18</v>
      </c>
      <c r="BK97" s="89" t="e">
        <f t="shared" si="166"/>
        <v>#VALUE!</v>
      </c>
      <c r="BL97" s="94" t="e">
        <f t="shared" si="167"/>
        <v>#VALUE!</v>
      </c>
      <c r="BM97" s="93" t="e">
        <f t="shared" si="168"/>
        <v>#VALUE!</v>
      </c>
      <c r="BN97" s="1"/>
      <c r="BO97" s="95">
        <f t="shared" si="169"/>
        <v>0</v>
      </c>
      <c r="BP97" s="95">
        <f t="shared" si="170"/>
        <v>0</v>
      </c>
      <c r="BQ97" s="96">
        <f t="shared" si="171"/>
        <v>0</v>
      </c>
      <c r="BR97" s="1"/>
      <c r="BS97" s="95">
        <f t="shared" si="172"/>
        <v>0</v>
      </c>
      <c r="BT97" s="95">
        <f t="shared" si="173"/>
        <v>0</v>
      </c>
      <c r="BU97" s="96">
        <f t="shared" si="174"/>
        <v>0</v>
      </c>
      <c r="BV97" s="1" t="s">
        <v>18</v>
      </c>
      <c r="BW97" s="89" t="e">
        <f t="shared" si="175"/>
        <v>#VALUE!</v>
      </c>
      <c r="BX97" s="94" t="e">
        <f t="shared" si="176"/>
        <v>#VALUE!</v>
      </c>
      <c r="BY97" s="93" t="e">
        <f t="shared" si="177"/>
        <v>#VALUE!</v>
      </c>
      <c r="BZ97" s="97">
        <f>VSM!D90</f>
        <v>295.85300000000001</v>
      </c>
      <c r="CA97" s="97">
        <f>VSM!E90</f>
        <v>30.204000000000001</v>
      </c>
      <c r="CB97" s="98">
        <f t="shared" si="178"/>
        <v>0.10209124125832761</v>
      </c>
      <c r="CC97" s="97">
        <f>VSM!F90</f>
        <v>8.66</v>
      </c>
      <c r="CD97" s="97">
        <f>ABS(VSM!G90)</f>
        <v>27.76</v>
      </c>
      <c r="CE97" s="99">
        <f t="shared" si="179"/>
        <v>3.2055427251732103</v>
      </c>
      <c r="CF97" s="97">
        <f>VSM!H90</f>
        <v>266.26</v>
      </c>
      <c r="CG97" s="97">
        <f>VSM!K90</f>
        <v>5.2</v>
      </c>
      <c r="CH97" s="97" t="str">
        <f>VSM!D192</f>
        <v>NaN</v>
      </c>
      <c r="CI97" s="97" t="str">
        <f>VSM!E192</f>
        <v>NaN</v>
      </c>
      <c r="CJ97" s="98" t="e">
        <f t="shared" si="180"/>
        <v>#VALUE!</v>
      </c>
      <c r="CK97" s="97" t="str">
        <f>VSM!F192</f>
        <v>NaN</v>
      </c>
      <c r="CL97" s="97" t="e">
        <f>ABS(VSM!G192)</f>
        <v>#VALUE!</v>
      </c>
      <c r="CM97" s="99" t="e">
        <f t="shared" si="181"/>
        <v>#VALUE!</v>
      </c>
      <c r="CN97" s="97" t="str">
        <f>VSM!H192</f>
        <v>NaN</v>
      </c>
      <c r="CO97" s="97" t="str">
        <f>VSM!K192</f>
        <v>NaN</v>
      </c>
      <c r="CP97" s="97" t="str">
        <f>VSM!D294</f>
        <v>NaN</v>
      </c>
      <c r="CQ97" s="97" t="str">
        <f>VSM!E294</f>
        <v>NaN</v>
      </c>
      <c r="CR97" s="98" t="e">
        <f t="shared" si="182"/>
        <v>#VALUE!</v>
      </c>
      <c r="CS97" s="97" t="str">
        <f>VSM!F294</f>
        <v>NaN</v>
      </c>
      <c r="CT97" s="97" t="e">
        <f>ABS(VSM!G294)</f>
        <v>#VALUE!</v>
      </c>
      <c r="CU97" s="99" t="e">
        <f t="shared" si="183"/>
        <v>#VALUE!</v>
      </c>
      <c r="CV97" s="97" t="str">
        <f>VSM!H294</f>
        <v>NaN</v>
      </c>
      <c r="CW97" s="97" t="str">
        <f>VSM!K294</f>
        <v>NaN</v>
      </c>
      <c r="CX97" s="97" t="str">
        <f>VSM!D600</f>
        <v>NaN</v>
      </c>
      <c r="CY97" s="97" t="str">
        <f>VSM!E600</f>
        <v>NaN</v>
      </c>
      <c r="CZ97" s="98" t="e">
        <f t="shared" si="184"/>
        <v>#VALUE!</v>
      </c>
      <c r="DA97" s="97" t="str">
        <f>VSM!F600</f>
        <v>NaN</v>
      </c>
      <c r="DB97" s="97" t="e">
        <f>ABS(VSM!G600)</f>
        <v>#VALUE!</v>
      </c>
      <c r="DC97" s="99" t="e">
        <f t="shared" si="185"/>
        <v>#VALUE!</v>
      </c>
      <c r="DD97" s="97" t="str">
        <f>VSM!H600</f>
        <v>NaN</v>
      </c>
      <c r="DE97" s="97" t="str">
        <f>VSM!K600</f>
        <v>NaN</v>
      </c>
      <c r="DF97" s="30"/>
      <c r="DG97" s="30"/>
      <c r="DH97" s="30"/>
      <c r="DI97" s="30"/>
      <c r="DJ97" s="30"/>
      <c r="DK97" s="30"/>
      <c r="DL97" s="30"/>
      <c r="DM97" s="30"/>
    </row>
    <row r="98" spans="1:117" ht="16.5" customHeight="1">
      <c r="A98" s="81">
        <v>90</v>
      </c>
      <c r="B98" s="82" t="str">
        <f>Lokalizacje!D92</f>
        <v>52° 14.532'N</v>
      </c>
      <c r="C98" s="82" t="str">
        <f>Lokalizacje!C92</f>
        <v>21° 00.981'E</v>
      </c>
      <c r="D98" s="83">
        <f>Lokalizacje!B92</f>
        <v>45184</v>
      </c>
      <c r="E98" s="84">
        <f>'Analiza sitowa'!B91</f>
        <v>1048.71</v>
      </c>
      <c r="F98" s="84">
        <f>'Analiza sitowa'!C91</f>
        <v>66.77</v>
      </c>
      <c r="G98" s="84">
        <f>'Analiza sitowa'!D91</f>
        <v>186.17</v>
      </c>
      <c r="H98" s="84">
        <f>'Analiza sitowa'!E91</f>
        <v>299.70999999999998</v>
      </c>
      <c r="I98" s="84">
        <f>'Analiza sitowa'!F91</f>
        <v>363.04</v>
      </c>
      <c r="J98" s="84">
        <f>'Analiza sitowa'!G91</f>
        <v>132.22</v>
      </c>
      <c r="K98" s="85">
        <f t="shared" si="124"/>
        <v>1047.9100000000001</v>
      </c>
      <c r="L98" s="85">
        <f t="shared" si="125"/>
        <v>0.79999999999995453</v>
      </c>
      <c r="M98" s="86">
        <f t="shared" si="126"/>
        <v>100</v>
      </c>
      <c r="N98" s="86">
        <f t="shared" si="127"/>
        <v>6.3668697733405795</v>
      </c>
      <c r="O98" s="86">
        <f t="shared" si="128"/>
        <v>17.752286142022104</v>
      </c>
      <c r="P98" s="86">
        <f t="shared" si="129"/>
        <v>28.578920769326121</v>
      </c>
      <c r="Q98" s="86">
        <f t="shared" si="130"/>
        <v>34.617768496533834</v>
      </c>
      <c r="R98" s="86">
        <f t="shared" si="131"/>
        <v>12.607870622002268</v>
      </c>
      <c r="S98" s="87">
        <f>'Masa Warszawa'!D92</f>
        <v>10.57</v>
      </c>
      <c r="T98" s="87">
        <f>'Masa Warszawa'!G92</f>
        <v>10.049999999999999</v>
      </c>
      <c r="U98" s="87">
        <f>'Masa Warszawa'!J92</f>
        <v>11.14</v>
      </c>
      <c r="V98" s="87">
        <f>'Masa Warszawa'!M92</f>
        <v>10.61</v>
      </c>
      <c r="W98" s="87">
        <f>'Masa Warszawa'!P92</f>
        <v>9.9899999999999984</v>
      </c>
      <c r="X98" s="87">
        <f>'Masa Warszawa'!S92</f>
        <v>8.59</v>
      </c>
      <c r="Y98" s="88">
        <f t="shared" ca="1" si="132"/>
        <v>1.3706000000000002E-3</v>
      </c>
      <c r="Z98" s="88">
        <f t="shared" ca="1" si="133"/>
        <v>1.6004000000000001E-3</v>
      </c>
      <c r="AA98" s="88">
        <f t="shared" ca="1" si="134"/>
        <v>1.1099333333333334E-3</v>
      </c>
      <c r="AB98" s="88">
        <f t="shared" ca="1" si="135"/>
        <v>9.9587666666666667E-4</v>
      </c>
      <c r="AC98" s="88">
        <f t="shared" ca="1" si="136"/>
        <v>1.0407000000000001E-3</v>
      </c>
      <c r="AD98" s="88">
        <f t="shared" ca="1" si="137"/>
        <v>2.4255333333333333E-3</v>
      </c>
      <c r="AE98" s="89">
        <f t="shared" ca="1" si="138"/>
        <v>1.3706000000000002E-5</v>
      </c>
      <c r="AF98" s="89">
        <f t="shared" ca="1" si="139"/>
        <v>1.6004000000000001E-5</v>
      </c>
      <c r="AG98" s="89">
        <f t="shared" ca="1" si="140"/>
        <v>1.1099333333333334E-5</v>
      </c>
      <c r="AH98" s="89">
        <f t="shared" ca="1" si="141"/>
        <v>9.9587666666666669E-6</v>
      </c>
      <c r="AI98" s="89">
        <f t="shared" ca="1" si="142"/>
        <v>1.0407E-5</v>
      </c>
      <c r="AJ98" s="89">
        <f t="shared" ca="1" si="143"/>
        <v>2.4255333333333331E-5</v>
      </c>
      <c r="AK98" s="90">
        <f t="shared" ca="1" si="144"/>
        <v>129.66887417218544</v>
      </c>
      <c r="AL98" s="90">
        <f t="shared" ca="1" si="145"/>
        <v>159.24378109452738</v>
      </c>
      <c r="AM98" s="90">
        <f t="shared" ca="1" si="146"/>
        <v>99.634949132256139</v>
      </c>
      <c r="AN98" s="90">
        <f t="shared" ca="1" si="147"/>
        <v>93.862079798931831</v>
      </c>
      <c r="AO98" s="90">
        <f t="shared" ca="1" si="148"/>
        <v>104.1741741741742</v>
      </c>
      <c r="AP98" s="90">
        <f t="shared" ca="1" si="149"/>
        <v>282.36709351959638</v>
      </c>
      <c r="AQ98" s="90">
        <f t="shared" ca="1" si="150"/>
        <v>868.95095189167137</v>
      </c>
      <c r="AR98" s="91">
        <f t="shared" ca="1" si="151"/>
        <v>14.922461836298298</v>
      </c>
      <c r="AS98" s="91">
        <f t="shared" ca="1" si="152"/>
        <v>18.325980396000492</v>
      </c>
      <c r="AT98" s="91">
        <f t="shared" ca="1" si="153"/>
        <v>11.466118877636863</v>
      </c>
      <c r="AU98" s="91">
        <f t="shared" ca="1" si="154"/>
        <v>10.801769604440601</v>
      </c>
      <c r="AV98" s="91">
        <f t="shared" ca="1" si="155"/>
        <v>11.988498769394429</v>
      </c>
      <c r="AW98" s="91">
        <f t="shared" ca="1" si="156"/>
        <v>32.495170516229315</v>
      </c>
      <c r="AX98" s="89">
        <f ca="1">'F3 Warszawa'!AK91</f>
        <v>1.32E-3</v>
      </c>
      <c r="AY98" s="89">
        <f t="shared" ca="1" si="157"/>
        <v>1.3200000000000001E-5</v>
      </c>
      <c r="AZ98" s="90">
        <f t="shared" ca="1" si="158"/>
        <v>124.88174077578051</v>
      </c>
      <c r="BA98" s="90">
        <f t="shared" ca="1" si="159"/>
        <v>3.6918138041733592</v>
      </c>
      <c r="BB98" s="89">
        <f>ARM!G95</f>
        <v>8.0206525061667488E-3</v>
      </c>
      <c r="BC98" s="89">
        <f t="shared" si="160"/>
        <v>8.0206525061667485E-9</v>
      </c>
      <c r="BD98" s="92">
        <f t="shared" si="161"/>
        <v>2.2386532328323192E-7</v>
      </c>
      <c r="BE98" s="93">
        <f t="shared" si="162"/>
        <v>22.386532328323192</v>
      </c>
      <c r="BF98" s="1" t="s">
        <v>18</v>
      </c>
      <c r="BG98" s="89" t="e">
        <f t="shared" si="163"/>
        <v>#VALUE!</v>
      </c>
      <c r="BH98" s="94" t="e">
        <f t="shared" si="164"/>
        <v>#VALUE!</v>
      </c>
      <c r="BI98" s="93" t="e">
        <f t="shared" si="165"/>
        <v>#VALUE!</v>
      </c>
      <c r="BJ98" s="1" t="s">
        <v>18</v>
      </c>
      <c r="BK98" s="89" t="e">
        <f t="shared" si="166"/>
        <v>#VALUE!</v>
      </c>
      <c r="BL98" s="94" t="e">
        <f t="shared" si="167"/>
        <v>#VALUE!</v>
      </c>
      <c r="BM98" s="93" t="e">
        <f t="shared" si="168"/>
        <v>#VALUE!</v>
      </c>
      <c r="BN98" s="1"/>
      <c r="BO98" s="95">
        <f t="shared" si="169"/>
        <v>0</v>
      </c>
      <c r="BP98" s="95">
        <f t="shared" si="170"/>
        <v>0</v>
      </c>
      <c r="BQ98" s="96">
        <f t="shared" si="171"/>
        <v>0</v>
      </c>
      <c r="BR98" s="1"/>
      <c r="BS98" s="95">
        <f t="shared" si="172"/>
        <v>0</v>
      </c>
      <c r="BT98" s="95">
        <f t="shared" si="173"/>
        <v>0</v>
      </c>
      <c r="BU98" s="96">
        <f t="shared" si="174"/>
        <v>0</v>
      </c>
      <c r="BV98" s="1" t="s">
        <v>18</v>
      </c>
      <c r="BW98" s="89" t="e">
        <f t="shared" si="175"/>
        <v>#VALUE!</v>
      </c>
      <c r="BX98" s="94" t="e">
        <f t="shared" si="176"/>
        <v>#VALUE!</v>
      </c>
      <c r="BY98" s="93" t="e">
        <f t="shared" si="177"/>
        <v>#VALUE!</v>
      </c>
      <c r="BZ98" s="97">
        <f>VSM!D91</f>
        <v>79.808000000000007</v>
      </c>
      <c r="CA98" s="97">
        <f>VSM!E91</f>
        <v>6.5430000000000001</v>
      </c>
      <c r="CB98" s="98">
        <f t="shared" si="178"/>
        <v>8.198426222935043E-2</v>
      </c>
      <c r="CC98" s="97">
        <f>VSM!F91</f>
        <v>6.34</v>
      </c>
      <c r="CD98" s="97">
        <f>ABS(VSM!G91)</f>
        <v>17.190000000000001</v>
      </c>
      <c r="CE98" s="99">
        <f t="shared" si="179"/>
        <v>2.7113564668769721</v>
      </c>
      <c r="CF98" s="97">
        <f>VSM!H91</f>
        <v>71.83</v>
      </c>
      <c r="CG98" s="97">
        <f>VSM!K91</f>
        <v>4.2</v>
      </c>
      <c r="CH98" s="97" t="str">
        <f>VSM!D193</f>
        <v>NaN</v>
      </c>
      <c r="CI98" s="97" t="str">
        <f>VSM!E193</f>
        <v>NaN</v>
      </c>
      <c r="CJ98" s="98" t="e">
        <f t="shared" si="180"/>
        <v>#VALUE!</v>
      </c>
      <c r="CK98" s="97" t="str">
        <f>VSM!F193</f>
        <v>NaN</v>
      </c>
      <c r="CL98" s="97" t="e">
        <f>ABS(VSM!G193)</f>
        <v>#VALUE!</v>
      </c>
      <c r="CM98" s="99" t="e">
        <f t="shared" si="181"/>
        <v>#VALUE!</v>
      </c>
      <c r="CN98" s="97" t="str">
        <f>VSM!H193</f>
        <v>NaN</v>
      </c>
      <c r="CO98" s="97" t="str">
        <f>VSM!K193</f>
        <v>NaN</v>
      </c>
      <c r="CP98" s="97" t="str">
        <f>VSM!D295</f>
        <v>NaN</v>
      </c>
      <c r="CQ98" s="97" t="str">
        <f>VSM!E295</f>
        <v>NaN</v>
      </c>
      <c r="CR98" s="98" t="e">
        <f t="shared" si="182"/>
        <v>#VALUE!</v>
      </c>
      <c r="CS98" s="97" t="str">
        <f>VSM!F295</f>
        <v>NaN</v>
      </c>
      <c r="CT98" s="97" t="e">
        <f>ABS(VSM!G295)</f>
        <v>#VALUE!</v>
      </c>
      <c r="CU98" s="99" t="e">
        <f t="shared" si="183"/>
        <v>#VALUE!</v>
      </c>
      <c r="CV98" s="97" t="str">
        <f>VSM!H295</f>
        <v>NaN</v>
      </c>
      <c r="CW98" s="97" t="str">
        <f>VSM!K295</f>
        <v>NaN</v>
      </c>
      <c r="CX98" s="97" t="str">
        <f>VSM!D601</f>
        <v>NaN</v>
      </c>
      <c r="CY98" s="97" t="str">
        <f>VSM!E601</f>
        <v>NaN</v>
      </c>
      <c r="CZ98" s="98" t="e">
        <f t="shared" si="184"/>
        <v>#VALUE!</v>
      </c>
      <c r="DA98" s="97" t="str">
        <f>VSM!F601</f>
        <v>NaN</v>
      </c>
      <c r="DB98" s="97" t="e">
        <f>ABS(VSM!G601)</f>
        <v>#VALUE!</v>
      </c>
      <c r="DC98" s="99" t="e">
        <f t="shared" si="185"/>
        <v>#VALUE!</v>
      </c>
      <c r="DD98" s="97" t="str">
        <f>VSM!H601</f>
        <v>NaN</v>
      </c>
      <c r="DE98" s="97" t="str">
        <f>VSM!K601</f>
        <v>NaN</v>
      </c>
      <c r="DF98" s="30"/>
      <c r="DG98" s="30"/>
      <c r="DH98" s="30"/>
      <c r="DI98" s="30"/>
      <c r="DJ98" s="30"/>
      <c r="DK98" s="30"/>
      <c r="DL98" s="30"/>
      <c r="DM98" s="30"/>
    </row>
    <row r="99" spans="1:117" ht="16.5" customHeight="1">
      <c r="A99" s="81">
        <v>91</v>
      </c>
      <c r="B99" s="82" t="str">
        <f>Lokalizacje!D93</f>
        <v>52° 11.793'N</v>
      </c>
      <c r="C99" s="82" t="str">
        <f>Lokalizacje!C93</f>
        <v>21° 02.397'E</v>
      </c>
      <c r="D99" s="83">
        <f>Lokalizacje!B93</f>
        <v>45184</v>
      </c>
      <c r="E99" s="84">
        <f>'Analiza sitowa'!B92</f>
        <v>500.46</v>
      </c>
      <c r="F99" s="84">
        <f>'Analiza sitowa'!C92</f>
        <v>23.85</v>
      </c>
      <c r="G99" s="84">
        <f>'Analiza sitowa'!D92</f>
        <v>58.94</v>
      </c>
      <c r="H99" s="84">
        <f>'Analiza sitowa'!E92</f>
        <v>220.99</v>
      </c>
      <c r="I99" s="84">
        <f>'Analiza sitowa'!F92</f>
        <v>174.72</v>
      </c>
      <c r="J99" s="84">
        <f>'Analiza sitowa'!G92</f>
        <v>21.51</v>
      </c>
      <c r="K99" s="85">
        <f t="shared" si="124"/>
        <v>500.01</v>
      </c>
      <c r="L99" s="85">
        <f t="shared" si="125"/>
        <v>0.44999999999998863</v>
      </c>
      <c r="M99" s="86">
        <f t="shared" si="126"/>
        <v>100</v>
      </c>
      <c r="N99" s="86">
        <f t="shared" si="127"/>
        <v>4.765615633617073</v>
      </c>
      <c r="O99" s="86">
        <f t="shared" si="128"/>
        <v>11.777165008192462</v>
      </c>
      <c r="P99" s="86">
        <f t="shared" si="129"/>
        <v>44.157375214802386</v>
      </c>
      <c r="Q99" s="86">
        <f t="shared" si="130"/>
        <v>34.91188106941614</v>
      </c>
      <c r="R99" s="86">
        <f t="shared" si="131"/>
        <v>4.2980457978659636</v>
      </c>
      <c r="S99" s="87">
        <f>'Masa Warszawa'!D93</f>
        <v>10.11</v>
      </c>
      <c r="T99" s="87">
        <f>'Masa Warszawa'!G93</f>
        <v>8.74</v>
      </c>
      <c r="U99" s="87">
        <f>'Masa Warszawa'!J93</f>
        <v>9.0399999999999991</v>
      </c>
      <c r="V99" s="87">
        <f>'Masa Warszawa'!M93</f>
        <v>9.52</v>
      </c>
      <c r="W99" s="87">
        <f>'Masa Warszawa'!P93</f>
        <v>8.5</v>
      </c>
      <c r="X99" s="87">
        <f>'Masa Warszawa'!S93</f>
        <v>8.42</v>
      </c>
      <c r="Y99" s="88">
        <f t="shared" ca="1" si="132"/>
        <v>6.291766666666666E-4</v>
      </c>
      <c r="Z99" s="88">
        <f t="shared" ca="1" si="133"/>
        <v>1.8356333333333331E-3</v>
      </c>
      <c r="AA99" s="88">
        <f t="shared" ca="1" si="134"/>
        <v>8.5619999999999999E-4</v>
      </c>
      <c r="AB99" s="88">
        <f t="shared" ca="1" si="135"/>
        <v>4.4917999999999998E-4</v>
      </c>
      <c r="AC99" s="88">
        <f t="shared" ca="1" si="136"/>
        <v>4.5050666666666663E-4</v>
      </c>
      <c r="AD99" s="88">
        <f t="shared" ca="1" si="137"/>
        <v>8.5635333333333329E-4</v>
      </c>
      <c r="AE99" s="89">
        <f t="shared" ca="1" si="138"/>
        <v>6.2917666666666662E-6</v>
      </c>
      <c r="AF99" s="89">
        <f t="shared" ca="1" si="139"/>
        <v>1.8356333333333332E-5</v>
      </c>
      <c r="AG99" s="89">
        <f t="shared" ca="1" si="140"/>
        <v>8.5620000000000004E-6</v>
      </c>
      <c r="AH99" s="89">
        <f t="shared" ca="1" si="141"/>
        <v>4.4917999999999999E-6</v>
      </c>
      <c r="AI99" s="89">
        <f t="shared" ca="1" si="142"/>
        <v>4.505066666666666E-6</v>
      </c>
      <c r="AJ99" s="89">
        <f t="shared" ca="1" si="143"/>
        <v>8.5635333333333337E-6</v>
      </c>
      <c r="AK99" s="90">
        <f t="shared" ca="1" si="144"/>
        <v>62.233102538740518</v>
      </c>
      <c r="AL99" s="90">
        <f t="shared" ca="1" si="145"/>
        <v>210.0266971777269</v>
      </c>
      <c r="AM99" s="90">
        <f t="shared" ca="1" si="146"/>
        <v>94.712389380530993</v>
      </c>
      <c r="AN99" s="90">
        <f t="shared" ca="1" si="147"/>
        <v>47.182773109243698</v>
      </c>
      <c r="AO99" s="90">
        <f t="shared" ca="1" si="148"/>
        <v>53.000784313725475</v>
      </c>
      <c r="AP99" s="90">
        <f t="shared" ca="1" si="149"/>
        <v>101.7046714172605</v>
      </c>
      <c r="AQ99" s="90">
        <f t="shared" ca="1" si="150"/>
        <v>568.86041793722802</v>
      </c>
      <c r="AR99" s="91">
        <f t="shared" ca="1" si="151"/>
        <v>10.939960063385486</v>
      </c>
      <c r="AS99" s="91">
        <f t="shared" ca="1" si="152"/>
        <v>36.920603113733023</v>
      </c>
      <c r="AT99" s="91">
        <f t="shared" ca="1" si="153"/>
        <v>16.649495446347299</v>
      </c>
      <c r="AU99" s="91">
        <f t="shared" ca="1" si="154"/>
        <v>8.2942619351747844</v>
      </c>
      <c r="AV99" s="91">
        <f t="shared" ca="1" si="155"/>
        <v>9.3170104022906273</v>
      </c>
      <c r="AW99" s="91">
        <f t="shared" ca="1" si="156"/>
        <v>17.878669039068789</v>
      </c>
      <c r="AX99" s="89">
        <f ca="1">'F3 Warszawa'!AK92</f>
        <v>5.9717666666666668E-4</v>
      </c>
      <c r="AY99" s="89">
        <f t="shared" ca="1" si="157"/>
        <v>5.9717666666666667E-6</v>
      </c>
      <c r="AZ99" s="90">
        <f t="shared" ca="1" si="158"/>
        <v>59.067919551599083</v>
      </c>
      <c r="BA99" s="90">
        <f t="shared" ca="1" si="159"/>
        <v>5.0860118779568921</v>
      </c>
      <c r="BB99" s="89">
        <f>ARM!G96</f>
        <v>4.2787899817222242E-3</v>
      </c>
      <c r="BC99" s="89">
        <f t="shared" si="160"/>
        <v>4.2787899817222241E-9</v>
      </c>
      <c r="BD99" s="92">
        <f t="shared" si="161"/>
        <v>1.1942578260095807E-7</v>
      </c>
      <c r="BE99" s="93">
        <f t="shared" si="162"/>
        <v>11.942578260095807</v>
      </c>
      <c r="BF99" s="1" t="s">
        <v>18</v>
      </c>
      <c r="BG99" s="89" t="e">
        <f t="shared" si="163"/>
        <v>#VALUE!</v>
      </c>
      <c r="BH99" s="94" t="e">
        <f t="shared" si="164"/>
        <v>#VALUE!</v>
      </c>
      <c r="BI99" s="93" t="e">
        <f t="shared" si="165"/>
        <v>#VALUE!</v>
      </c>
      <c r="BJ99" s="1" t="s">
        <v>18</v>
      </c>
      <c r="BK99" s="89" t="e">
        <f t="shared" si="166"/>
        <v>#VALUE!</v>
      </c>
      <c r="BL99" s="94" t="e">
        <f t="shared" si="167"/>
        <v>#VALUE!</v>
      </c>
      <c r="BM99" s="93" t="e">
        <f t="shared" si="168"/>
        <v>#VALUE!</v>
      </c>
      <c r="BN99" s="1"/>
      <c r="BO99" s="95">
        <f t="shared" si="169"/>
        <v>0</v>
      </c>
      <c r="BP99" s="95">
        <f t="shared" si="170"/>
        <v>0</v>
      </c>
      <c r="BQ99" s="96">
        <f t="shared" si="171"/>
        <v>0</v>
      </c>
      <c r="BR99" s="1"/>
      <c r="BS99" s="95">
        <f t="shared" si="172"/>
        <v>0</v>
      </c>
      <c r="BT99" s="95">
        <f t="shared" si="173"/>
        <v>0</v>
      </c>
      <c r="BU99" s="96">
        <f t="shared" si="174"/>
        <v>0</v>
      </c>
      <c r="BV99" s="1" t="s">
        <v>18</v>
      </c>
      <c r="BW99" s="89" t="e">
        <f t="shared" si="175"/>
        <v>#VALUE!</v>
      </c>
      <c r="BX99" s="94" t="e">
        <f t="shared" si="176"/>
        <v>#VALUE!</v>
      </c>
      <c r="BY99" s="93" t="e">
        <f t="shared" si="177"/>
        <v>#VALUE!</v>
      </c>
      <c r="BZ99" s="97">
        <f>VSM!D92</f>
        <v>38.661999999999999</v>
      </c>
      <c r="CA99" s="97">
        <f>VSM!E92</f>
        <v>3.6349999999999998</v>
      </c>
      <c r="CB99" s="98">
        <f t="shared" si="178"/>
        <v>9.401996792716362E-2</v>
      </c>
      <c r="CC99" s="97">
        <f>VSM!F92</f>
        <v>8.93</v>
      </c>
      <c r="CD99" s="97">
        <f>ABS(VSM!G92)</f>
        <v>27.07</v>
      </c>
      <c r="CE99" s="99">
        <f t="shared" si="179"/>
        <v>3.0313549832026876</v>
      </c>
      <c r="CF99" s="97">
        <f>VSM!H92</f>
        <v>34.799999999999997</v>
      </c>
      <c r="CG99" s="97">
        <f>VSM!K92</f>
        <v>8.3000000000000007</v>
      </c>
      <c r="CH99" s="97" t="str">
        <f>VSM!D194</f>
        <v>NaN</v>
      </c>
      <c r="CI99" s="97" t="str">
        <f>VSM!E194</f>
        <v>NaN</v>
      </c>
      <c r="CJ99" s="98" t="e">
        <f t="shared" si="180"/>
        <v>#VALUE!</v>
      </c>
      <c r="CK99" s="97" t="str">
        <f>VSM!F194</f>
        <v>NaN</v>
      </c>
      <c r="CL99" s="97" t="e">
        <f>ABS(VSM!G194)</f>
        <v>#VALUE!</v>
      </c>
      <c r="CM99" s="99" t="e">
        <f t="shared" si="181"/>
        <v>#VALUE!</v>
      </c>
      <c r="CN99" s="97" t="str">
        <f>VSM!H194</f>
        <v>NaN</v>
      </c>
      <c r="CO99" s="97" t="str">
        <f>VSM!K194</f>
        <v>NaN</v>
      </c>
      <c r="CP99" s="97" t="str">
        <f>VSM!D296</f>
        <v>NaN</v>
      </c>
      <c r="CQ99" s="97" t="str">
        <f>VSM!E296</f>
        <v>NaN</v>
      </c>
      <c r="CR99" s="98" t="e">
        <f t="shared" si="182"/>
        <v>#VALUE!</v>
      </c>
      <c r="CS99" s="97" t="str">
        <f>VSM!F296</f>
        <v>NaN</v>
      </c>
      <c r="CT99" s="97" t="e">
        <f>ABS(VSM!G296)</f>
        <v>#VALUE!</v>
      </c>
      <c r="CU99" s="99" t="e">
        <f t="shared" si="183"/>
        <v>#VALUE!</v>
      </c>
      <c r="CV99" s="97" t="str">
        <f>VSM!H296</f>
        <v>NaN</v>
      </c>
      <c r="CW99" s="97" t="str">
        <f>VSM!K296</f>
        <v>NaN</v>
      </c>
      <c r="CX99" s="97" t="str">
        <f>VSM!D602</f>
        <v>NaN</v>
      </c>
      <c r="CY99" s="97" t="str">
        <f>VSM!E602</f>
        <v>NaN</v>
      </c>
      <c r="CZ99" s="98" t="e">
        <f t="shared" si="184"/>
        <v>#VALUE!</v>
      </c>
      <c r="DA99" s="97" t="str">
        <f>VSM!F602</f>
        <v>NaN</v>
      </c>
      <c r="DB99" s="97" t="e">
        <f>ABS(VSM!G602)</f>
        <v>#VALUE!</v>
      </c>
      <c r="DC99" s="99" t="e">
        <f t="shared" si="185"/>
        <v>#VALUE!</v>
      </c>
      <c r="DD99" s="97" t="str">
        <f>VSM!H602</f>
        <v>NaN</v>
      </c>
      <c r="DE99" s="97" t="str">
        <f>VSM!K602</f>
        <v>NaN</v>
      </c>
      <c r="DF99" s="30"/>
      <c r="DG99" s="30"/>
      <c r="DH99" s="30"/>
      <c r="DI99" s="30"/>
      <c r="DJ99" s="30"/>
      <c r="DK99" s="30"/>
      <c r="DL99" s="30"/>
      <c r="DM99" s="30"/>
    </row>
    <row r="100" spans="1:117" ht="16.5" customHeight="1">
      <c r="A100" s="81">
        <v>92</v>
      </c>
      <c r="B100" s="82" t="str">
        <f>Lokalizacje!D94</f>
        <v>52° 14.608'N</v>
      </c>
      <c r="C100" s="82" t="str">
        <f>Lokalizacje!C94</f>
        <v>21° 02.281'E</v>
      </c>
      <c r="D100" s="83">
        <f>Lokalizacje!B94</f>
        <v>45187</v>
      </c>
      <c r="E100" s="84">
        <f>'Analiza sitowa'!B93</f>
        <v>863.88</v>
      </c>
      <c r="F100" s="84">
        <f>'Analiza sitowa'!C93</f>
        <v>12.83</v>
      </c>
      <c r="G100" s="84">
        <f>'Analiza sitowa'!D93</f>
        <v>34.549999999999997</v>
      </c>
      <c r="H100" s="84">
        <f>'Analiza sitowa'!E93</f>
        <v>107.35</v>
      </c>
      <c r="I100" s="84">
        <f>'Analiza sitowa'!F93</f>
        <v>349.23</v>
      </c>
      <c r="J100" s="84">
        <f>'Analiza sitowa'!G93</f>
        <v>359.23</v>
      </c>
      <c r="K100" s="85">
        <f t="shared" si="124"/>
        <v>863.19</v>
      </c>
      <c r="L100" s="85">
        <f t="shared" si="125"/>
        <v>0.68999999999994088</v>
      </c>
      <c r="M100" s="86">
        <f t="shared" si="126"/>
        <v>100</v>
      </c>
      <c r="N100" s="86">
        <f t="shared" si="127"/>
        <v>1.485159975922582</v>
      </c>
      <c r="O100" s="86">
        <f t="shared" si="128"/>
        <v>3.9993980645460017</v>
      </c>
      <c r="P100" s="86">
        <f t="shared" si="129"/>
        <v>12.426494420521369</v>
      </c>
      <c r="Q100" s="86">
        <f t="shared" si="130"/>
        <v>40.425753576885683</v>
      </c>
      <c r="R100" s="86">
        <f t="shared" si="131"/>
        <v>41.583321757651525</v>
      </c>
      <c r="S100" s="87">
        <f>'Masa Warszawa'!D94</f>
        <v>10.149999999999999</v>
      </c>
      <c r="T100" s="87">
        <f>'Masa Warszawa'!G94</f>
        <v>8.5500000000000007</v>
      </c>
      <c r="U100" s="87">
        <f>'Masa Warszawa'!J94</f>
        <v>10.19</v>
      </c>
      <c r="V100" s="87">
        <f>'Masa Warszawa'!M94</f>
        <v>10.49</v>
      </c>
      <c r="W100" s="87">
        <f>'Masa Warszawa'!P94</f>
        <v>10.559999999999999</v>
      </c>
      <c r="X100" s="87">
        <f>'Masa Warszawa'!S94</f>
        <v>8.92</v>
      </c>
      <c r="Y100" s="88">
        <f t="shared" ca="1" si="132"/>
        <v>3.4528333333333334E-3</v>
      </c>
      <c r="Z100" s="88">
        <f t="shared" ca="1" si="133"/>
        <v>3.7681999999999998E-3</v>
      </c>
      <c r="AA100" s="88">
        <f t="shared" ca="1" si="134"/>
        <v>2.9158000000000001E-3</v>
      </c>
      <c r="AB100" s="88">
        <f t="shared" ca="1" si="135"/>
        <v>1.6177333333333335E-3</v>
      </c>
      <c r="AC100" s="88">
        <f t="shared" ca="1" si="136"/>
        <v>2.1904666666666666E-3</v>
      </c>
      <c r="AD100" s="88">
        <f t="shared" ca="1" si="137"/>
        <v>4.1688000000000003E-3</v>
      </c>
      <c r="AE100" s="89">
        <f t="shared" ca="1" si="138"/>
        <v>3.4528333333333333E-5</v>
      </c>
      <c r="AF100" s="89">
        <f t="shared" ca="1" si="139"/>
        <v>3.7681999999999996E-5</v>
      </c>
      <c r="AG100" s="89">
        <f t="shared" ca="1" si="140"/>
        <v>2.9158000000000001E-5</v>
      </c>
      <c r="AH100" s="89">
        <f t="shared" ca="1" si="141"/>
        <v>1.6177333333333335E-5</v>
      </c>
      <c r="AI100" s="89">
        <f t="shared" ca="1" si="142"/>
        <v>2.1904666666666667E-5</v>
      </c>
      <c r="AJ100" s="89">
        <f t="shared" ca="1" si="143"/>
        <v>4.1688000000000005E-5</v>
      </c>
      <c r="AK100" s="90">
        <f t="shared" ca="1" si="144"/>
        <v>340.18062397372745</v>
      </c>
      <c r="AL100" s="90">
        <f t="shared" ca="1" si="145"/>
        <v>440.72514619883032</v>
      </c>
      <c r="AM100" s="90">
        <f t="shared" ca="1" si="146"/>
        <v>286.14327772325811</v>
      </c>
      <c r="AN100" s="90">
        <f t="shared" ca="1" si="147"/>
        <v>154.21671433110902</v>
      </c>
      <c r="AO100" s="90">
        <f t="shared" ca="1" si="148"/>
        <v>207.4305555555556</v>
      </c>
      <c r="AP100" s="90">
        <f t="shared" ca="1" si="149"/>
        <v>467.35426008968619</v>
      </c>
      <c r="AQ100" s="90">
        <f t="shared" ca="1" si="150"/>
        <v>1896.0505778721667</v>
      </c>
      <c r="AR100" s="91">
        <f t="shared" ca="1" si="151"/>
        <v>17.941537422250278</v>
      </c>
      <c r="AS100" s="91">
        <f t="shared" ca="1" si="152"/>
        <v>23.244377093222475</v>
      </c>
      <c r="AT100" s="91">
        <f t="shared" ca="1" si="153"/>
        <v>15.09154244420953</v>
      </c>
      <c r="AU100" s="91">
        <f t="shared" ca="1" si="154"/>
        <v>8.1335759779244903</v>
      </c>
      <c r="AV100" s="91">
        <f t="shared" ca="1" si="155"/>
        <v>10.940138305189279</v>
      </c>
      <c r="AW100" s="91">
        <f t="shared" ca="1" si="156"/>
        <v>24.648828757203944</v>
      </c>
      <c r="AX100" s="89">
        <f ca="1">'F3 Warszawa'!AK93</f>
        <v>3.3300000000000001E-3</v>
      </c>
      <c r="AY100" s="89">
        <f t="shared" ca="1" si="157"/>
        <v>3.3300000000000003E-5</v>
      </c>
      <c r="AZ100" s="90">
        <f t="shared" ca="1" si="158"/>
        <v>328.07881773399021</v>
      </c>
      <c r="BA100" s="90">
        <f t="shared" ca="1" si="159"/>
        <v>3.557464883911754</v>
      </c>
      <c r="BB100" s="89">
        <f>ARM!G97</f>
        <v>1.7856808073162329E-2</v>
      </c>
      <c r="BC100" s="89">
        <f t="shared" si="160"/>
        <v>1.7856808073162329E-8</v>
      </c>
      <c r="BD100" s="92">
        <f t="shared" si="161"/>
        <v>4.9840335421981961E-7</v>
      </c>
      <c r="BE100" s="93">
        <f t="shared" si="162"/>
        <v>49.840335421981962</v>
      </c>
      <c r="BF100" s="89">
        <f>ARM!G146</f>
        <v>2.0173688484134675E-2</v>
      </c>
      <c r="BG100" s="89">
        <f t="shared" si="163"/>
        <v>2.0173688484134677E-8</v>
      </c>
      <c r="BH100" s="94">
        <f t="shared" si="164"/>
        <v>5.6307006080162561E-7</v>
      </c>
      <c r="BI100" s="93">
        <f t="shared" si="165"/>
        <v>56.307006080162559</v>
      </c>
      <c r="BJ100" s="1" t="s">
        <v>18</v>
      </c>
      <c r="BK100" s="89" t="e">
        <f t="shared" si="166"/>
        <v>#VALUE!</v>
      </c>
      <c r="BL100" s="94" t="e">
        <f t="shared" si="167"/>
        <v>#VALUE!</v>
      </c>
      <c r="BM100" s="93" t="e">
        <f t="shared" si="168"/>
        <v>#VALUE!</v>
      </c>
      <c r="BN100" s="1"/>
      <c r="BO100" s="95">
        <f t="shared" si="169"/>
        <v>0</v>
      </c>
      <c r="BP100" s="95">
        <f t="shared" si="170"/>
        <v>0</v>
      </c>
      <c r="BQ100" s="96">
        <f t="shared" si="171"/>
        <v>0</v>
      </c>
      <c r="BR100" s="1"/>
      <c r="BS100" s="95">
        <f t="shared" si="172"/>
        <v>0</v>
      </c>
      <c r="BT100" s="95">
        <f t="shared" si="173"/>
        <v>0</v>
      </c>
      <c r="BU100" s="96">
        <f t="shared" si="174"/>
        <v>0</v>
      </c>
      <c r="BV100" s="89">
        <f>ARM!G137</f>
        <v>2.1415493762067708E-2</v>
      </c>
      <c r="BW100" s="89">
        <f t="shared" si="175"/>
        <v>2.1415493762067709E-8</v>
      </c>
      <c r="BX100" s="94">
        <f t="shared" si="176"/>
        <v>5.9773022589237871E-7</v>
      </c>
      <c r="BY100" s="93">
        <f t="shared" si="177"/>
        <v>59.773022589237868</v>
      </c>
      <c r="BZ100" s="97">
        <f>VSM!D93</f>
        <v>25.773</v>
      </c>
      <c r="CA100" s="97">
        <f>VSM!E93</f>
        <v>2.2189999999999999</v>
      </c>
      <c r="CB100" s="98">
        <f t="shared" si="178"/>
        <v>8.6097854343693006E-2</v>
      </c>
      <c r="CC100" s="97">
        <f>VSM!F93</f>
        <v>7.77</v>
      </c>
      <c r="CD100" s="97">
        <f>ABS(VSM!G93)</f>
        <v>27.14</v>
      </c>
      <c r="CE100" s="99">
        <f t="shared" si="179"/>
        <v>3.4929214929214933</v>
      </c>
      <c r="CF100" s="97">
        <f>VSM!H93</f>
        <v>23.2</v>
      </c>
      <c r="CG100" s="97">
        <f>VSM!K93</f>
        <v>6.3</v>
      </c>
      <c r="CH100" s="97">
        <f>VSM!D195</f>
        <v>224.465</v>
      </c>
      <c r="CI100" s="97">
        <f>VSM!E195</f>
        <v>28.274999999999999</v>
      </c>
      <c r="CJ100" s="98">
        <f t="shared" si="180"/>
        <v>0.12596618626511927</v>
      </c>
      <c r="CK100" s="97">
        <f>VSM!F195</f>
        <v>9.81</v>
      </c>
      <c r="CL100" s="97">
        <f>ABS(VSM!G195)</f>
        <v>25.22</v>
      </c>
      <c r="CM100" s="99">
        <f t="shared" si="181"/>
        <v>2.5708460754332312</v>
      </c>
      <c r="CN100" s="97">
        <f>VSM!H195</f>
        <v>202.02</v>
      </c>
      <c r="CO100" s="97">
        <f>VSM!K195</f>
        <v>6.7</v>
      </c>
      <c r="CP100" s="97" t="str">
        <f>VSM!D297</f>
        <v>NaN</v>
      </c>
      <c r="CQ100" s="97" t="str">
        <f>VSM!E297</f>
        <v>NaN</v>
      </c>
      <c r="CR100" s="98" t="e">
        <f t="shared" si="182"/>
        <v>#VALUE!</v>
      </c>
      <c r="CS100" s="97" t="str">
        <f>VSM!F297</f>
        <v>NaN</v>
      </c>
      <c r="CT100" s="97" t="e">
        <f>ABS(VSM!G297)</f>
        <v>#VALUE!</v>
      </c>
      <c r="CU100" s="99" t="e">
        <f t="shared" si="183"/>
        <v>#VALUE!</v>
      </c>
      <c r="CV100" s="97" t="str">
        <f>VSM!H297</f>
        <v>NaN</v>
      </c>
      <c r="CW100" s="97" t="str">
        <f>VSM!K297</f>
        <v>NaN</v>
      </c>
      <c r="CX100" s="97">
        <f>VSM!D603</f>
        <v>362.447</v>
      </c>
      <c r="CY100" s="97">
        <f>VSM!E603</f>
        <v>29.126999999999999</v>
      </c>
      <c r="CZ100" s="98">
        <f t="shared" si="184"/>
        <v>8.0362094319997121E-2</v>
      </c>
      <c r="DA100" s="97">
        <f>VSM!F603</f>
        <v>7.79</v>
      </c>
      <c r="DB100" s="97">
        <f>ABS(VSM!G603)</f>
        <v>26.73</v>
      </c>
      <c r="DC100" s="99">
        <f t="shared" si="185"/>
        <v>3.4313222079589218</v>
      </c>
      <c r="DD100" s="97">
        <f>VSM!H603</f>
        <v>326.2</v>
      </c>
      <c r="DE100" s="97">
        <f>VSM!K603</f>
        <v>6.3</v>
      </c>
      <c r="DF100" s="30"/>
      <c r="DG100" s="30"/>
      <c r="DH100" s="30"/>
      <c r="DI100" s="30"/>
      <c r="DJ100" s="30"/>
      <c r="DK100" s="30"/>
      <c r="DL100" s="30"/>
      <c r="DM100" s="30"/>
    </row>
    <row r="101" spans="1:117" ht="16.5" customHeight="1">
      <c r="A101" s="81">
        <v>93</v>
      </c>
      <c r="B101" s="82" t="str">
        <f>Lokalizacje!D95</f>
        <v>52° 14.262'N</v>
      </c>
      <c r="C101" s="82" t="str">
        <f>Lokalizacje!C95</f>
        <v>21° 03.041'E</v>
      </c>
      <c r="D101" s="83">
        <f>Lokalizacje!B95</f>
        <v>45187</v>
      </c>
      <c r="E101" s="84">
        <f>'Analiza sitowa'!B94</f>
        <v>803.78</v>
      </c>
      <c r="F101" s="84">
        <f>'Analiza sitowa'!C94</f>
        <v>45.78</v>
      </c>
      <c r="G101" s="84">
        <f>'Analiza sitowa'!D94</f>
        <v>161.24</v>
      </c>
      <c r="H101" s="84">
        <f>'Analiza sitowa'!E94</f>
        <v>317.56</v>
      </c>
      <c r="I101" s="84">
        <f>'Analiza sitowa'!F94</f>
        <v>208.1</v>
      </c>
      <c r="J101" s="84">
        <f>'Analiza sitowa'!G94</f>
        <v>70.42</v>
      </c>
      <c r="K101" s="85">
        <f t="shared" si="124"/>
        <v>803.1</v>
      </c>
      <c r="L101" s="85">
        <f t="shared" si="125"/>
        <v>0.67999999999994998</v>
      </c>
      <c r="M101" s="86">
        <f t="shared" si="126"/>
        <v>100</v>
      </c>
      <c r="N101" s="86">
        <f t="shared" si="127"/>
        <v>5.695588345069547</v>
      </c>
      <c r="O101" s="86">
        <f t="shared" si="128"/>
        <v>20.060215481848267</v>
      </c>
      <c r="P101" s="86">
        <f t="shared" si="129"/>
        <v>39.50832317300754</v>
      </c>
      <c r="Q101" s="86">
        <f t="shared" si="130"/>
        <v>25.890168951703203</v>
      </c>
      <c r="R101" s="86">
        <f t="shared" si="131"/>
        <v>8.7611037846176831</v>
      </c>
      <c r="S101" s="87">
        <f>'Masa Warszawa'!D95</f>
        <v>10.41</v>
      </c>
      <c r="T101" s="87">
        <f>'Masa Warszawa'!G95</f>
        <v>9.82</v>
      </c>
      <c r="U101" s="87">
        <f>'Masa Warszawa'!J95</f>
        <v>10.579999999999998</v>
      </c>
      <c r="V101" s="87">
        <f>'Masa Warszawa'!M95</f>
        <v>9.99</v>
      </c>
      <c r="W101" s="87">
        <f>'Masa Warszawa'!P95</f>
        <v>10.120000000000001</v>
      </c>
      <c r="X101" s="87">
        <f>'Masa Warszawa'!S95</f>
        <v>8.0799999999999983</v>
      </c>
      <c r="Y101" s="88">
        <f t="shared" ca="1" si="132"/>
        <v>3.5730666666666674E-3</v>
      </c>
      <c r="Z101" s="88">
        <f t="shared" ca="1" si="133"/>
        <v>6.5160000000000001E-3</v>
      </c>
      <c r="AA101" s="88">
        <f t="shared" ca="1" si="134"/>
        <v>3.5046000000000001E-3</v>
      </c>
      <c r="AB101" s="88">
        <f t="shared" ca="1" si="135"/>
        <v>2.7582000000000001E-3</v>
      </c>
      <c r="AC101" s="88">
        <f t="shared" ca="1" si="136"/>
        <v>2.6710000000000002E-3</v>
      </c>
      <c r="AD101" s="88">
        <f t="shared" ca="1" si="137"/>
        <v>5.1251666666666668E-3</v>
      </c>
      <c r="AE101" s="89">
        <f t="shared" ca="1" si="138"/>
        <v>3.5730666666666673E-5</v>
      </c>
      <c r="AF101" s="89">
        <f t="shared" ca="1" si="139"/>
        <v>6.5160000000000006E-5</v>
      </c>
      <c r="AG101" s="89">
        <f t="shared" ca="1" si="140"/>
        <v>3.5046000000000003E-5</v>
      </c>
      <c r="AH101" s="89">
        <f t="shared" ca="1" si="141"/>
        <v>2.7582000000000001E-5</v>
      </c>
      <c r="AI101" s="89">
        <f t="shared" ca="1" si="142"/>
        <v>2.6710000000000003E-5</v>
      </c>
      <c r="AJ101" s="89">
        <f t="shared" ca="1" si="143"/>
        <v>5.1251666666666669E-5</v>
      </c>
      <c r="AK101" s="90">
        <f t="shared" ca="1" si="144"/>
        <v>343.23406980467507</v>
      </c>
      <c r="AL101" s="90">
        <f t="shared" ca="1" si="145"/>
        <v>663.5437881873728</v>
      </c>
      <c r="AM101" s="90">
        <f t="shared" ca="1" si="146"/>
        <v>331.24763705103976</v>
      </c>
      <c r="AN101" s="90">
        <f t="shared" ca="1" si="147"/>
        <v>276.09609609609612</v>
      </c>
      <c r="AO101" s="90">
        <f t="shared" ca="1" si="148"/>
        <v>263.93280632411069</v>
      </c>
      <c r="AP101" s="90">
        <f t="shared" ca="1" si="149"/>
        <v>634.30280528052822</v>
      </c>
      <c r="AQ101" s="90">
        <f t="shared" ca="1" si="150"/>
        <v>2512.3572027438227</v>
      </c>
      <c r="AR101" s="91">
        <f t="shared" ca="1" si="151"/>
        <v>13.661833971292719</v>
      </c>
      <c r="AS101" s="91">
        <f t="shared" ca="1" si="152"/>
        <v>26.411204086054969</v>
      </c>
      <c r="AT101" s="91">
        <f t="shared" ca="1" si="153"/>
        <v>13.184734905103223</v>
      </c>
      <c r="AU101" s="91">
        <f t="shared" ca="1" si="154"/>
        <v>10.989523933721012</v>
      </c>
      <c r="AV101" s="91">
        <f t="shared" ca="1" si="155"/>
        <v>10.505385382136806</v>
      </c>
      <c r="AW101" s="91">
        <f t="shared" ca="1" si="156"/>
        <v>25.247317721691271</v>
      </c>
      <c r="AX101" s="89">
        <f ca="1">'F3 Warszawa'!AK94</f>
        <v>3.4699999999999996E-3</v>
      </c>
      <c r="AY101" s="89">
        <f t="shared" ca="1" si="157"/>
        <v>3.4699999999999996E-5</v>
      </c>
      <c r="AZ101" s="90">
        <f t="shared" ca="1" si="158"/>
        <v>333.33333333333331</v>
      </c>
      <c r="BA101" s="90">
        <f t="shared" ca="1" si="159"/>
        <v>2.8845436226584358</v>
      </c>
      <c r="BB101" s="89">
        <f>ARM!G98</f>
        <v>2.6242769442534258E-2</v>
      </c>
      <c r="BC101" s="89">
        <f t="shared" si="160"/>
        <v>2.6242769442534257E-8</v>
      </c>
      <c r="BD101" s="92">
        <f t="shared" si="161"/>
        <v>7.3246485377384502E-7</v>
      </c>
      <c r="BE101" s="93">
        <f t="shared" si="162"/>
        <v>73.246485377384502</v>
      </c>
      <c r="BF101" s="89">
        <f>ARM!G111</f>
        <v>4.6017899816108064E-2</v>
      </c>
      <c r="BG101" s="89">
        <f t="shared" si="163"/>
        <v>4.6017899816108065E-8</v>
      </c>
      <c r="BH101" s="94">
        <f t="shared" si="164"/>
        <v>1.2844107148673717E-6</v>
      </c>
      <c r="BI101" s="93">
        <f t="shared" si="165"/>
        <v>128.44107148673717</v>
      </c>
      <c r="BJ101" s="95">
        <f>ARM!G245</f>
        <v>1.6809843517075502E-2</v>
      </c>
      <c r="BK101" s="89">
        <f t="shared" si="166"/>
        <v>1.68098435170755E-8</v>
      </c>
      <c r="BL101" s="94">
        <f t="shared" si="167"/>
        <v>4.6918141016548504E-7</v>
      </c>
      <c r="BM101" s="93">
        <f t="shared" si="168"/>
        <v>46.918141016548503</v>
      </c>
      <c r="BN101" s="95">
        <f>ARM!G246</f>
        <v>1.0585600754039158E-2</v>
      </c>
      <c r="BO101" s="95">
        <f t="shared" si="169"/>
        <v>1.0585600754039158E-8</v>
      </c>
      <c r="BP101" s="95">
        <f t="shared" si="170"/>
        <v>2.9545587882384849E-7</v>
      </c>
      <c r="BQ101" s="96">
        <f t="shared" si="171"/>
        <v>29.545587882384851</v>
      </c>
      <c r="BR101" s="95">
        <f>ARM!G247</f>
        <v>1.4429049412918525E-2</v>
      </c>
      <c r="BS101" s="95">
        <f t="shared" si="172"/>
        <v>1.4429049412918525E-8</v>
      </c>
      <c r="BT101" s="95">
        <f t="shared" si="173"/>
        <v>4.0273080139168154E-7</v>
      </c>
      <c r="BU101" s="96">
        <f t="shared" si="174"/>
        <v>40.273080139168151</v>
      </c>
      <c r="BV101" s="89">
        <f>ARM!G124</f>
        <v>3.0074872342638708E-2</v>
      </c>
      <c r="BW101" s="89">
        <f t="shared" si="175"/>
        <v>3.0074872342638706E-8</v>
      </c>
      <c r="BX101" s="94">
        <f t="shared" si="176"/>
        <v>8.3942310360787141E-7</v>
      </c>
      <c r="BY101" s="93">
        <f t="shared" si="177"/>
        <v>83.942310360787147</v>
      </c>
      <c r="BZ101" s="97">
        <f>VSM!D94</f>
        <v>32.552999999999997</v>
      </c>
      <c r="CA101" s="97">
        <f>VSM!E94</f>
        <v>3.6419999999999999</v>
      </c>
      <c r="CB101" s="98">
        <f t="shared" si="178"/>
        <v>0.11187908948484011</v>
      </c>
      <c r="CC101" s="97">
        <f>VSM!F94</f>
        <v>8.99</v>
      </c>
      <c r="CD101" s="97">
        <f>ABS(VSM!G94)</f>
        <v>26.63</v>
      </c>
      <c r="CE101" s="99">
        <f t="shared" si="179"/>
        <v>2.9621802002224693</v>
      </c>
      <c r="CF101" s="97">
        <f>VSM!H94</f>
        <v>29.3</v>
      </c>
      <c r="CG101" s="97">
        <f>VSM!K94</f>
        <v>5</v>
      </c>
      <c r="CH101" s="97">
        <f>VSM!D196</f>
        <v>668.93399999999997</v>
      </c>
      <c r="CI101" s="97">
        <f>VSM!E196</f>
        <v>90.653999999999996</v>
      </c>
      <c r="CJ101" s="98">
        <f t="shared" si="180"/>
        <v>0.13552009615298372</v>
      </c>
      <c r="CK101" s="97">
        <f>VSM!F196</f>
        <v>9.49</v>
      </c>
      <c r="CL101" s="97">
        <f>ABS(VSM!G196)</f>
        <v>23.24</v>
      </c>
      <c r="CM101" s="99">
        <f t="shared" si="181"/>
        <v>2.4488935721812433</v>
      </c>
      <c r="CN101" s="97">
        <f>VSM!H196</f>
        <v>602.04999999999995</v>
      </c>
      <c r="CO101" s="97">
        <f>VSM!K196</f>
        <v>4.3</v>
      </c>
      <c r="CP101" s="97">
        <f>VSM!D298</f>
        <v>200.571</v>
      </c>
      <c r="CQ101" s="97">
        <f>VSM!E298</f>
        <v>22.786999999999999</v>
      </c>
      <c r="CR101" s="98">
        <f t="shared" si="182"/>
        <v>0.11361064161818009</v>
      </c>
      <c r="CS101" s="97">
        <f>VSM!F298</f>
        <v>7.57</v>
      </c>
      <c r="CT101" s="97">
        <f>ABS(VSM!G298)</f>
        <v>19.84</v>
      </c>
      <c r="CU101" s="99">
        <f t="shared" si="183"/>
        <v>2.6208718626155876</v>
      </c>
      <c r="CV101" s="97">
        <f>VSM!H298</f>
        <v>180.52</v>
      </c>
      <c r="CW101" s="97">
        <f>VSM!K298</f>
        <v>6.05</v>
      </c>
      <c r="CX101" s="97">
        <f>VSM!D604</f>
        <v>497.84399999999999</v>
      </c>
      <c r="CY101" s="97">
        <f>VSM!E604</f>
        <v>46.421999999999997</v>
      </c>
      <c r="CZ101" s="98">
        <f t="shared" si="184"/>
        <v>9.3246077084387882E-2</v>
      </c>
      <c r="DA101" s="97">
        <f>VSM!F604</f>
        <v>8.73</v>
      </c>
      <c r="DB101" s="97">
        <f>ABS(VSM!G604)</f>
        <v>28.74</v>
      </c>
      <c r="DC101" s="99">
        <f t="shared" si="185"/>
        <v>3.2920962199312713</v>
      </c>
      <c r="DD101" s="97">
        <f>VSM!H604</f>
        <v>448.07</v>
      </c>
      <c r="DE101" s="97">
        <f>VSM!K604</f>
        <v>5.2</v>
      </c>
      <c r="DF101" s="30"/>
      <c r="DG101" s="30"/>
      <c r="DH101" s="30"/>
      <c r="DI101" s="30"/>
      <c r="DJ101" s="30"/>
      <c r="DK101" s="30"/>
      <c r="DL101" s="30"/>
      <c r="DM101" s="30"/>
    </row>
    <row r="102" spans="1:117" ht="16.5" customHeight="1">
      <c r="A102" s="81">
        <v>94</v>
      </c>
      <c r="B102" s="82" t="str">
        <f>Lokalizacje!D96</f>
        <v>52° 13.920'N</v>
      </c>
      <c r="C102" s="82" t="str">
        <f>Lokalizacje!C96</f>
        <v>21° 02.190'E</v>
      </c>
      <c r="D102" s="83">
        <f>Lokalizacje!B96</f>
        <v>45187</v>
      </c>
      <c r="E102" s="84">
        <f>'Analiza sitowa'!B95</f>
        <v>869.96</v>
      </c>
      <c r="F102" s="84">
        <f>'Analiza sitowa'!C95</f>
        <v>15.34</v>
      </c>
      <c r="G102" s="84">
        <f>'Analiza sitowa'!D95</f>
        <v>36.340000000000003</v>
      </c>
      <c r="H102" s="84">
        <f>'Analiza sitowa'!E95</f>
        <v>243.98</v>
      </c>
      <c r="I102" s="84">
        <f>'Analiza sitowa'!F95</f>
        <v>405.92</v>
      </c>
      <c r="J102" s="84">
        <f>'Analiza sitowa'!G95</f>
        <v>167.21</v>
      </c>
      <c r="K102" s="85">
        <f t="shared" si="124"/>
        <v>868.79</v>
      </c>
      <c r="L102" s="85">
        <f t="shared" si="125"/>
        <v>1.1700000000000728</v>
      </c>
      <c r="M102" s="86">
        <f t="shared" si="126"/>
        <v>100</v>
      </c>
      <c r="N102" s="86">
        <f t="shared" si="127"/>
        <v>1.7632994620442317</v>
      </c>
      <c r="O102" s="86">
        <f t="shared" si="128"/>
        <v>4.1772035495884872</v>
      </c>
      <c r="P102" s="86">
        <f t="shared" si="129"/>
        <v>28.044967584716535</v>
      </c>
      <c r="Q102" s="86">
        <f t="shared" si="130"/>
        <v>46.659616534093523</v>
      </c>
      <c r="R102" s="86">
        <f t="shared" si="131"/>
        <v>19.220423927536899</v>
      </c>
      <c r="S102" s="87">
        <f>'Masa Warszawa'!D96</f>
        <v>9.0500000000000007</v>
      </c>
      <c r="T102" s="87">
        <f>'Masa Warszawa'!G96</f>
        <v>7.2700000000000005</v>
      </c>
      <c r="U102" s="87">
        <f>'Masa Warszawa'!J96</f>
        <v>9</v>
      </c>
      <c r="V102" s="87">
        <f>'Masa Warszawa'!M96</f>
        <v>9.86</v>
      </c>
      <c r="W102" s="87">
        <f>'Masa Warszawa'!P96</f>
        <v>9.3000000000000007</v>
      </c>
      <c r="X102" s="87">
        <f>'Masa Warszawa'!S96</f>
        <v>7.5600000000000005</v>
      </c>
      <c r="Y102" s="88">
        <f t="shared" ca="1" si="132"/>
        <v>2.0741333333333333E-3</v>
      </c>
      <c r="Z102" s="88">
        <f t="shared" ca="1" si="133"/>
        <v>1.2158333333333333E-3</v>
      </c>
      <c r="AA102" s="88">
        <f t="shared" ca="1" si="134"/>
        <v>1.0406999999999999E-3</v>
      </c>
      <c r="AB102" s="88">
        <f t="shared" ca="1" si="135"/>
        <v>1.3053333333333335E-3</v>
      </c>
      <c r="AC102" s="88">
        <f t="shared" ca="1" si="136"/>
        <v>1.7756666666666667E-3</v>
      </c>
      <c r="AD102" s="88">
        <f t="shared" ca="1" si="137"/>
        <v>2.6892999999999999E-3</v>
      </c>
      <c r="AE102" s="89">
        <f t="shared" ca="1" si="138"/>
        <v>2.0741333333333334E-5</v>
      </c>
      <c r="AF102" s="89">
        <f t="shared" ca="1" si="139"/>
        <v>1.2158333333333334E-5</v>
      </c>
      <c r="AG102" s="89">
        <f t="shared" ca="1" si="140"/>
        <v>1.0406999999999999E-5</v>
      </c>
      <c r="AH102" s="89">
        <f t="shared" ca="1" si="141"/>
        <v>1.3053333333333334E-5</v>
      </c>
      <c r="AI102" s="89">
        <f t="shared" ca="1" si="142"/>
        <v>1.7756666666666665E-5</v>
      </c>
      <c r="AJ102" s="89">
        <f t="shared" ca="1" si="143"/>
        <v>2.6892999999999998E-5</v>
      </c>
      <c r="AK102" s="90">
        <f t="shared" ca="1" si="144"/>
        <v>229.18600368324127</v>
      </c>
      <c r="AL102" s="90">
        <f t="shared" ca="1" si="145"/>
        <v>167.23979825767995</v>
      </c>
      <c r="AM102" s="90">
        <f t="shared" ca="1" si="146"/>
        <v>115.63333333333333</v>
      </c>
      <c r="AN102" s="90">
        <f t="shared" ca="1" si="147"/>
        <v>132.38674780256932</v>
      </c>
      <c r="AO102" s="90">
        <f t="shared" ca="1" si="148"/>
        <v>190.93189964157702</v>
      </c>
      <c r="AP102" s="90">
        <f t="shared" ca="1" si="149"/>
        <v>355.72751322751316</v>
      </c>
      <c r="AQ102" s="90">
        <f t="shared" ca="1" si="150"/>
        <v>1191.1052959459141</v>
      </c>
      <c r="AR102" s="91">
        <f t="shared" ca="1" si="151"/>
        <v>19.241456188911794</v>
      </c>
      <c r="AS102" s="91">
        <f t="shared" ca="1" si="152"/>
        <v>14.040723253175258</v>
      </c>
      <c r="AT102" s="91">
        <f t="shared" ca="1" si="153"/>
        <v>9.7080697841665895</v>
      </c>
      <c r="AU102" s="91">
        <f t="shared" ca="1" si="154"/>
        <v>11.11461331363107</v>
      </c>
      <c r="AV102" s="91">
        <f t="shared" ca="1" si="155"/>
        <v>16.029808640045445</v>
      </c>
      <c r="AW102" s="91">
        <f t="shared" ca="1" si="156"/>
        <v>29.865328820069831</v>
      </c>
      <c r="AX102" s="89">
        <f ca="1">'F3 Warszawa'!AK95</f>
        <v>1.99E-3</v>
      </c>
      <c r="AY102" s="89">
        <f t="shared" ca="1" si="157"/>
        <v>1.9899999999999999E-5</v>
      </c>
      <c r="AZ102" s="90">
        <f t="shared" ca="1" si="158"/>
        <v>219.88950276243091</v>
      </c>
      <c r="BA102" s="90">
        <f t="shared" ca="1" si="159"/>
        <v>4.0563126767806841</v>
      </c>
      <c r="BB102" s="89">
        <f>ARM!G99</f>
        <v>1.3653188942441842E-2</v>
      </c>
      <c r="BC102" s="89">
        <f t="shared" si="160"/>
        <v>1.3653188942441842E-8</v>
      </c>
      <c r="BD102" s="92">
        <f t="shared" si="161"/>
        <v>3.8107567359348787E-7</v>
      </c>
      <c r="BE102" s="93">
        <f t="shared" si="162"/>
        <v>38.107567359348785</v>
      </c>
      <c r="BF102" s="1" t="s">
        <v>18</v>
      </c>
      <c r="BG102" s="89" t="e">
        <f t="shared" si="163"/>
        <v>#VALUE!</v>
      </c>
      <c r="BH102" s="94" t="e">
        <f t="shared" si="164"/>
        <v>#VALUE!</v>
      </c>
      <c r="BI102" s="93" t="e">
        <f t="shared" si="165"/>
        <v>#VALUE!</v>
      </c>
      <c r="BJ102" s="1" t="s">
        <v>18</v>
      </c>
      <c r="BK102" s="89" t="e">
        <f t="shared" si="166"/>
        <v>#VALUE!</v>
      </c>
      <c r="BL102" s="94" t="e">
        <f t="shared" si="167"/>
        <v>#VALUE!</v>
      </c>
      <c r="BM102" s="93" t="e">
        <f t="shared" si="168"/>
        <v>#VALUE!</v>
      </c>
      <c r="BN102" s="1"/>
      <c r="BO102" s="95">
        <f t="shared" si="169"/>
        <v>0</v>
      </c>
      <c r="BP102" s="95">
        <f t="shared" si="170"/>
        <v>0</v>
      </c>
      <c r="BQ102" s="96">
        <f t="shared" si="171"/>
        <v>0</v>
      </c>
      <c r="BR102" s="1"/>
      <c r="BS102" s="95">
        <f t="shared" si="172"/>
        <v>0</v>
      </c>
      <c r="BT102" s="95">
        <f t="shared" si="173"/>
        <v>0</v>
      </c>
      <c r="BU102" s="96">
        <f t="shared" si="174"/>
        <v>0</v>
      </c>
      <c r="BV102" s="95">
        <f>ARM!G248</f>
        <v>2.1083110081261801E-2</v>
      </c>
      <c r="BW102" s="89">
        <f t="shared" si="175"/>
        <v>2.1083110081261803E-8</v>
      </c>
      <c r="BX102" s="94">
        <f t="shared" si="176"/>
        <v>5.8845302804588497E-7</v>
      </c>
      <c r="BY102" s="93">
        <f t="shared" si="177"/>
        <v>58.845302804588499</v>
      </c>
      <c r="BZ102" s="97">
        <f>VSM!D95</f>
        <v>172.77500000000001</v>
      </c>
      <c r="CA102" s="97">
        <f>VSM!E95</f>
        <v>14.933999999999999</v>
      </c>
      <c r="CB102" s="98">
        <f t="shared" si="178"/>
        <v>8.6436116336275501E-2</v>
      </c>
      <c r="CC102" s="97">
        <f>VSM!F95</f>
        <v>7.81</v>
      </c>
      <c r="CD102" s="97">
        <f>ABS(VSM!G95)</f>
        <v>27.93</v>
      </c>
      <c r="CE102" s="99">
        <f t="shared" si="179"/>
        <v>3.5761843790012806</v>
      </c>
      <c r="CF102" s="97">
        <f>VSM!H95</f>
        <v>155.5</v>
      </c>
      <c r="CG102" s="97">
        <f>VSM!K95</f>
        <v>6.5</v>
      </c>
      <c r="CH102" s="97" t="str">
        <f>VSM!D197</f>
        <v>NaN</v>
      </c>
      <c r="CI102" s="97" t="str">
        <f>VSM!E197</f>
        <v>NaN</v>
      </c>
      <c r="CJ102" s="98" t="e">
        <f t="shared" si="180"/>
        <v>#VALUE!</v>
      </c>
      <c r="CK102" s="97" t="str">
        <f>VSM!F197</f>
        <v>NaN</v>
      </c>
      <c r="CL102" s="97" t="e">
        <f>ABS(VSM!G197)</f>
        <v>#VALUE!</v>
      </c>
      <c r="CM102" s="99" t="e">
        <f t="shared" si="181"/>
        <v>#VALUE!</v>
      </c>
      <c r="CN102" s="97" t="str">
        <f>VSM!H197</f>
        <v>NaN</v>
      </c>
      <c r="CO102" s="97" t="str">
        <f>VSM!K197</f>
        <v>NaN</v>
      </c>
      <c r="CP102" s="97" t="str">
        <f>VSM!D299</f>
        <v>NaN</v>
      </c>
      <c r="CQ102" s="97" t="str">
        <f>VSM!E299</f>
        <v>NaN</v>
      </c>
      <c r="CR102" s="98" t="e">
        <f t="shared" si="182"/>
        <v>#VALUE!</v>
      </c>
      <c r="CS102" s="97" t="str">
        <f>VSM!F299</f>
        <v>NaN</v>
      </c>
      <c r="CT102" s="97" t="e">
        <f>ABS(VSM!G299)</f>
        <v>#VALUE!</v>
      </c>
      <c r="CU102" s="99" t="e">
        <f t="shared" si="183"/>
        <v>#VALUE!</v>
      </c>
      <c r="CV102" s="97" t="str">
        <f>VSM!H299</f>
        <v>NaN</v>
      </c>
      <c r="CW102" s="97" t="str">
        <f>VSM!K299</f>
        <v>NaN</v>
      </c>
      <c r="CX102" s="97">
        <f>VSM!D605</f>
        <v>172.489</v>
      </c>
      <c r="CY102" s="97">
        <f>VSM!E605</f>
        <v>14.583</v>
      </c>
      <c r="CZ102" s="98">
        <f t="shared" si="184"/>
        <v>8.4544521679643339E-2</v>
      </c>
      <c r="DA102" s="97">
        <f>VSM!F605</f>
        <v>7.13</v>
      </c>
      <c r="DB102" s="97">
        <f>ABS(VSM!G605)</f>
        <v>28.81</v>
      </c>
      <c r="DC102" s="99">
        <f t="shared" si="185"/>
        <v>4.0406732117812059</v>
      </c>
      <c r="DD102" s="97">
        <f>VSM!H605</f>
        <v>155.24</v>
      </c>
      <c r="DE102" s="97">
        <f>VSM!K605</f>
        <v>7.05</v>
      </c>
      <c r="DF102" s="30"/>
      <c r="DG102" s="30"/>
      <c r="DH102" s="30"/>
      <c r="DI102" s="30"/>
      <c r="DJ102" s="30"/>
      <c r="DK102" s="30"/>
      <c r="DL102" s="30"/>
      <c r="DM102" s="30"/>
    </row>
    <row r="103" spans="1:117" ht="16.5" customHeight="1">
      <c r="A103" s="81">
        <v>95</v>
      </c>
      <c r="B103" s="82" t="str">
        <f>Lokalizacje!D97</f>
        <v>52° 13.242'N</v>
      </c>
      <c r="C103" s="82" t="str">
        <f>Lokalizacje!C97</f>
        <v>21° 02.169'E</v>
      </c>
      <c r="D103" s="83">
        <f>Lokalizacje!B97</f>
        <v>45187</v>
      </c>
      <c r="E103" s="84">
        <f>'Analiza sitowa'!B96</f>
        <v>920.45</v>
      </c>
      <c r="F103" s="84">
        <f>'Analiza sitowa'!C96</f>
        <v>26.93</v>
      </c>
      <c r="G103" s="84">
        <f>'Analiza sitowa'!D96</f>
        <v>67.3</v>
      </c>
      <c r="H103" s="84">
        <f>'Analiza sitowa'!E96</f>
        <v>204.82</v>
      </c>
      <c r="I103" s="84">
        <f>'Analiza sitowa'!F96</f>
        <v>437.08</v>
      </c>
      <c r="J103" s="84">
        <f>'Analiza sitowa'!G96</f>
        <v>183.74</v>
      </c>
      <c r="K103" s="85">
        <f t="shared" si="124"/>
        <v>919.86999999999989</v>
      </c>
      <c r="L103" s="85">
        <f t="shared" si="125"/>
        <v>0.58000000000015461</v>
      </c>
      <c r="M103" s="86">
        <f t="shared" si="126"/>
        <v>100</v>
      </c>
      <c r="N103" s="86">
        <f t="shared" si="127"/>
        <v>2.9257428431745338</v>
      </c>
      <c r="O103" s="86">
        <f t="shared" si="128"/>
        <v>7.3116410451409628</v>
      </c>
      <c r="P103" s="86">
        <f t="shared" si="129"/>
        <v>22.25215926992232</v>
      </c>
      <c r="Q103" s="86">
        <f t="shared" si="130"/>
        <v>47.485469064044757</v>
      </c>
      <c r="R103" s="86">
        <f t="shared" si="131"/>
        <v>19.961975120864793</v>
      </c>
      <c r="S103" s="87">
        <f>'Masa Warszawa'!D97</f>
        <v>10.57</v>
      </c>
      <c r="T103" s="87">
        <f>'Masa Warszawa'!G97</f>
        <v>9.8500000000000014</v>
      </c>
      <c r="U103" s="87">
        <f>'Masa Warszawa'!J97</f>
        <v>9.48</v>
      </c>
      <c r="V103" s="87">
        <f>'Masa Warszawa'!M97</f>
        <v>10.330000000000002</v>
      </c>
      <c r="W103" s="87">
        <f>'Masa Warszawa'!P97</f>
        <v>10.09</v>
      </c>
      <c r="X103" s="87">
        <f>'Masa Warszawa'!S97</f>
        <v>8.9699999999999989</v>
      </c>
      <c r="Y103" s="88">
        <f t="shared" ca="1" si="132"/>
        <v>1.4544666666666667E-3</v>
      </c>
      <c r="Z103" s="88">
        <f t="shared" ca="1" si="133"/>
        <v>4.8401666666666671E-3</v>
      </c>
      <c r="AA103" s="88">
        <f t="shared" ca="1" si="134"/>
        <v>2.0657666666666669E-3</v>
      </c>
      <c r="AB103" s="88">
        <f t="shared" ca="1" si="135"/>
        <v>9.6039000000000009E-4</v>
      </c>
      <c r="AC103" s="88">
        <f t="shared" ca="1" si="136"/>
        <v>8.9841666666666672E-4</v>
      </c>
      <c r="AD103" s="88">
        <f t="shared" ca="1" si="137"/>
        <v>1.9100333333333334E-3</v>
      </c>
      <c r="AE103" s="89">
        <f t="shared" ca="1" si="138"/>
        <v>1.4544666666666666E-5</v>
      </c>
      <c r="AF103" s="89">
        <f t="shared" ca="1" si="139"/>
        <v>4.8401666666666668E-5</v>
      </c>
      <c r="AG103" s="89">
        <f t="shared" ca="1" si="140"/>
        <v>2.065766666666667E-5</v>
      </c>
      <c r="AH103" s="89">
        <f t="shared" ca="1" si="141"/>
        <v>9.6039000000000013E-6</v>
      </c>
      <c r="AI103" s="89">
        <f t="shared" ca="1" si="142"/>
        <v>8.9841666666666678E-6</v>
      </c>
      <c r="AJ103" s="89">
        <f t="shared" ca="1" si="143"/>
        <v>1.9100333333333334E-5</v>
      </c>
      <c r="AK103" s="90">
        <f t="shared" ca="1" si="144"/>
        <v>137.60327972248501</v>
      </c>
      <c r="AL103" s="90">
        <f t="shared" ca="1" si="145"/>
        <v>491.38747884940767</v>
      </c>
      <c r="AM103" s="90">
        <f t="shared" ca="1" si="146"/>
        <v>217.90787623066106</v>
      </c>
      <c r="AN103" s="90">
        <f t="shared" ca="1" si="147"/>
        <v>92.970958373668921</v>
      </c>
      <c r="AO103" s="90">
        <f t="shared" ca="1" si="148"/>
        <v>89.040303931285109</v>
      </c>
      <c r="AP103" s="90">
        <f t="shared" ca="1" si="149"/>
        <v>212.93571163136383</v>
      </c>
      <c r="AQ103" s="90">
        <f t="shared" ca="1" si="150"/>
        <v>1241.8456087388715</v>
      </c>
      <c r="AR103" s="91">
        <f t="shared" ca="1" si="151"/>
        <v>11.080546466820859</v>
      </c>
      <c r="AS103" s="91">
        <f t="shared" ca="1" si="152"/>
        <v>39.569128029403366</v>
      </c>
      <c r="AT103" s="91">
        <f t="shared" ca="1" si="153"/>
        <v>17.547098825912226</v>
      </c>
      <c r="AU103" s="91">
        <f t="shared" ca="1" si="154"/>
        <v>7.4865150482018041</v>
      </c>
      <c r="AV103" s="91">
        <f t="shared" ca="1" si="155"/>
        <v>7.1699978890055416</v>
      </c>
      <c r="AW103" s="91">
        <f t="shared" ca="1" si="156"/>
        <v>17.146713740656207</v>
      </c>
      <c r="AX103" s="89">
        <f ca="1">'F3 Warszawa'!AK96</f>
        <v>1.4400000000000001E-3</v>
      </c>
      <c r="AY103" s="89">
        <f t="shared" ca="1" si="157"/>
        <v>1.4400000000000001E-5</v>
      </c>
      <c r="AZ103" s="90">
        <f t="shared" ca="1" si="158"/>
        <v>136.23462630085146</v>
      </c>
      <c r="BA103" s="90">
        <f t="shared" ca="1" si="159"/>
        <v>0.99463720951551482</v>
      </c>
      <c r="BB103" s="89">
        <f>ARM!G100</f>
        <v>3.8927131061930985E-3</v>
      </c>
      <c r="BC103" s="89">
        <f t="shared" si="160"/>
        <v>3.8927131061930988E-9</v>
      </c>
      <c r="BD103" s="92">
        <f t="shared" si="161"/>
        <v>1.0864994803063404E-7</v>
      </c>
      <c r="BE103" s="93">
        <f t="shared" si="162"/>
        <v>10.864994803063404</v>
      </c>
      <c r="BF103" s="89">
        <f>ARM!G127</f>
        <v>4.3107928639606212E-2</v>
      </c>
      <c r="BG103" s="89">
        <f t="shared" si="163"/>
        <v>4.3107928639606213E-8</v>
      </c>
      <c r="BH103" s="94">
        <f t="shared" si="164"/>
        <v>1.2031901860298979E-6</v>
      </c>
      <c r="BI103" s="93">
        <f t="shared" si="165"/>
        <v>120.31901860298979</v>
      </c>
      <c r="BJ103" s="1" t="s">
        <v>18</v>
      </c>
      <c r="BK103" s="89" t="e">
        <f t="shared" si="166"/>
        <v>#VALUE!</v>
      </c>
      <c r="BL103" s="94" t="e">
        <f t="shared" si="167"/>
        <v>#VALUE!</v>
      </c>
      <c r="BM103" s="93" t="e">
        <f t="shared" si="168"/>
        <v>#VALUE!</v>
      </c>
      <c r="BN103" s="1"/>
      <c r="BO103" s="95">
        <f t="shared" si="169"/>
        <v>0</v>
      </c>
      <c r="BP103" s="95">
        <f t="shared" si="170"/>
        <v>0</v>
      </c>
      <c r="BQ103" s="96">
        <f t="shared" si="171"/>
        <v>0</v>
      </c>
      <c r="BR103" s="1"/>
      <c r="BS103" s="95">
        <f t="shared" si="172"/>
        <v>0</v>
      </c>
      <c r="BT103" s="95">
        <f t="shared" si="173"/>
        <v>0</v>
      </c>
      <c r="BU103" s="96">
        <f t="shared" si="174"/>
        <v>0</v>
      </c>
      <c r="BV103" s="1" t="s">
        <v>18</v>
      </c>
      <c r="BW103" s="89" t="e">
        <f t="shared" si="175"/>
        <v>#VALUE!</v>
      </c>
      <c r="BX103" s="94" t="e">
        <f t="shared" si="176"/>
        <v>#VALUE!</v>
      </c>
      <c r="BY103" s="93" t="e">
        <f t="shared" si="177"/>
        <v>#VALUE!</v>
      </c>
      <c r="BZ103" s="97">
        <f>VSM!D96</f>
        <v>139.12700000000001</v>
      </c>
      <c r="CA103" s="97">
        <f>VSM!E96</f>
        <v>13.384</v>
      </c>
      <c r="CB103" s="98">
        <f t="shared" si="178"/>
        <v>9.6199874934412441E-2</v>
      </c>
      <c r="CC103" s="97">
        <f>VSM!F96</f>
        <v>8.2899999999999991</v>
      </c>
      <c r="CD103" s="97">
        <f>ABS(VSM!G96)</f>
        <v>24.57</v>
      </c>
      <c r="CE103" s="99">
        <f t="shared" si="179"/>
        <v>2.9638118214716531</v>
      </c>
      <c r="CF103" s="97">
        <f>VSM!H96</f>
        <v>125.22</v>
      </c>
      <c r="CG103" s="97">
        <f>VSM!K96</f>
        <v>4.5</v>
      </c>
      <c r="CH103" s="97">
        <f>VSM!D198</f>
        <v>426.702</v>
      </c>
      <c r="CI103" s="97">
        <f>VSM!E198</f>
        <v>86.606999999999999</v>
      </c>
      <c r="CJ103" s="98">
        <f t="shared" si="180"/>
        <v>0.20296834793368673</v>
      </c>
      <c r="CK103" s="97">
        <f>VSM!F198</f>
        <v>13.02</v>
      </c>
      <c r="CL103" s="97">
        <f>ABS(VSM!G198)</f>
        <v>26.04</v>
      </c>
      <c r="CM103" s="99">
        <f t="shared" si="181"/>
        <v>2</v>
      </c>
      <c r="CN103" s="97">
        <f>VSM!H198</f>
        <v>384.03</v>
      </c>
      <c r="CO103" s="97">
        <f>VSM!K198</f>
        <v>3.7</v>
      </c>
      <c r="CP103" s="97" t="str">
        <f>VSM!D300</f>
        <v>NaN</v>
      </c>
      <c r="CQ103" s="97" t="str">
        <f>VSM!E300</f>
        <v>NaN</v>
      </c>
      <c r="CR103" s="98" t="e">
        <f t="shared" si="182"/>
        <v>#VALUE!</v>
      </c>
      <c r="CS103" s="97" t="str">
        <f>VSM!F300</f>
        <v>NaN</v>
      </c>
      <c r="CT103" s="97" t="e">
        <f>ABS(VSM!G300)</f>
        <v>#VALUE!</v>
      </c>
      <c r="CU103" s="99" t="e">
        <f t="shared" si="183"/>
        <v>#VALUE!</v>
      </c>
      <c r="CV103" s="97" t="str">
        <f>VSM!H300</f>
        <v>NaN</v>
      </c>
      <c r="CW103" s="97" t="str">
        <f>VSM!K300</f>
        <v>NaN</v>
      </c>
      <c r="CX103" s="97" t="str">
        <f>VSM!D606</f>
        <v>NaN</v>
      </c>
      <c r="CY103" s="97" t="str">
        <f>VSM!E606</f>
        <v>NaN</v>
      </c>
      <c r="CZ103" s="98" t="e">
        <f t="shared" si="184"/>
        <v>#VALUE!</v>
      </c>
      <c r="DA103" s="97" t="str">
        <f>VSM!F606</f>
        <v>NaN</v>
      </c>
      <c r="DB103" s="97" t="e">
        <f>ABS(VSM!G606)</f>
        <v>#VALUE!</v>
      </c>
      <c r="DC103" s="99" t="e">
        <f t="shared" si="185"/>
        <v>#VALUE!</v>
      </c>
      <c r="DD103" s="97" t="str">
        <f>VSM!H606</f>
        <v>NaN</v>
      </c>
      <c r="DE103" s="97" t="str">
        <f>VSM!K606</f>
        <v>NaN</v>
      </c>
      <c r="DF103" s="30"/>
      <c r="DG103" s="30"/>
      <c r="DH103" s="30"/>
      <c r="DI103" s="30"/>
      <c r="DJ103" s="30"/>
      <c r="DK103" s="30"/>
      <c r="DL103" s="30"/>
      <c r="DM103" s="30"/>
    </row>
    <row r="104" spans="1:117" ht="16.5" customHeight="1">
      <c r="A104" s="81">
        <v>96</v>
      </c>
      <c r="B104" s="82" t="str">
        <f>Lokalizacje!D98</f>
        <v>52° 12.867'N</v>
      </c>
      <c r="C104" s="82" t="str">
        <f>Lokalizacje!C98</f>
        <v>21° 02.772'E</v>
      </c>
      <c r="D104" s="83">
        <f>Lokalizacje!B98</f>
        <v>45187</v>
      </c>
      <c r="E104" s="84">
        <f>'Analiza sitowa'!B97</f>
        <v>956.5</v>
      </c>
      <c r="F104" s="84">
        <f>'Analiza sitowa'!C97</f>
        <v>30.65</v>
      </c>
      <c r="G104" s="84">
        <f>'Analiza sitowa'!D97</f>
        <v>87.68</v>
      </c>
      <c r="H104" s="84">
        <f>'Analiza sitowa'!E97</f>
        <v>318.07</v>
      </c>
      <c r="I104" s="84">
        <f>'Analiza sitowa'!F97</f>
        <v>373.36</v>
      </c>
      <c r="J104" s="84">
        <f>'Analiza sitowa'!G97</f>
        <v>146.44</v>
      </c>
      <c r="K104" s="85">
        <f t="shared" si="124"/>
        <v>956.2</v>
      </c>
      <c r="L104" s="85">
        <f t="shared" si="125"/>
        <v>0.29999999999995453</v>
      </c>
      <c r="M104" s="86">
        <f t="shared" si="126"/>
        <v>100</v>
      </c>
      <c r="N104" s="86">
        <f t="shared" si="127"/>
        <v>3.2043910088865655</v>
      </c>
      <c r="O104" s="86">
        <f t="shared" si="128"/>
        <v>9.1667537898588609</v>
      </c>
      <c r="P104" s="86">
        <f t="shared" si="129"/>
        <v>33.253528489283845</v>
      </c>
      <c r="Q104" s="86">
        <f t="shared" si="130"/>
        <v>39.033978044955568</v>
      </c>
      <c r="R104" s="86">
        <f t="shared" si="131"/>
        <v>15.309984317825403</v>
      </c>
      <c r="S104" s="87">
        <f>'Masa Warszawa'!D98</f>
        <v>9.98</v>
      </c>
      <c r="T104" s="87">
        <f>'Masa Warszawa'!G98</f>
        <v>8.870000000000001</v>
      </c>
      <c r="U104" s="87">
        <f>'Masa Warszawa'!J98</f>
        <v>9.64</v>
      </c>
      <c r="V104" s="87">
        <f>'Masa Warszawa'!M98</f>
        <v>9.9499999999999993</v>
      </c>
      <c r="W104" s="87">
        <f>'Masa Warszawa'!P98</f>
        <v>9.91</v>
      </c>
      <c r="X104" s="87">
        <f>'Masa Warszawa'!S98</f>
        <v>7.83</v>
      </c>
      <c r="Y104" s="88">
        <f t="shared" ca="1" si="132"/>
        <v>2.2425000000000001E-3</v>
      </c>
      <c r="Z104" s="88">
        <f t="shared" ca="1" si="133"/>
        <v>4.0263666666666663E-3</v>
      </c>
      <c r="AA104" s="88">
        <f t="shared" ca="1" si="134"/>
        <v>2.7971999999999997E-3</v>
      </c>
      <c r="AB104" s="88">
        <f t="shared" ca="1" si="135"/>
        <v>1.647E-3</v>
      </c>
      <c r="AC104" s="88">
        <f t="shared" ca="1" si="136"/>
        <v>1.9534333333333332E-3</v>
      </c>
      <c r="AD104" s="88">
        <f t="shared" ca="1" si="137"/>
        <v>2.9154333333333334E-3</v>
      </c>
      <c r="AE104" s="89">
        <f t="shared" ca="1" si="138"/>
        <v>2.2425000000000003E-5</v>
      </c>
      <c r="AF104" s="89">
        <f t="shared" ca="1" si="139"/>
        <v>4.0263666666666665E-5</v>
      </c>
      <c r="AG104" s="89">
        <f t="shared" ca="1" si="140"/>
        <v>2.7971999999999996E-5</v>
      </c>
      <c r="AH104" s="89">
        <f t="shared" ca="1" si="141"/>
        <v>1.647E-5</v>
      </c>
      <c r="AI104" s="89">
        <f t="shared" ca="1" si="142"/>
        <v>1.9534333333333334E-5</v>
      </c>
      <c r="AJ104" s="89">
        <f t="shared" ca="1" si="143"/>
        <v>2.9154333333333333E-5</v>
      </c>
      <c r="AK104" s="90">
        <f t="shared" ca="1" si="144"/>
        <v>224.69939879759519</v>
      </c>
      <c r="AL104" s="90">
        <f t="shared" ca="1" si="145"/>
        <v>453.93085306275827</v>
      </c>
      <c r="AM104" s="90">
        <f t="shared" ca="1" si="146"/>
        <v>290.16597510373441</v>
      </c>
      <c r="AN104" s="90">
        <f t="shared" ca="1" si="147"/>
        <v>165.52763819095478</v>
      </c>
      <c r="AO104" s="90">
        <f t="shared" ca="1" si="148"/>
        <v>197.11738984191055</v>
      </c>
      <c r="AP104" s="90">
        <f t="shared" ca="1" si="149"/>
        <v>372.34142188165174</v>
      </c>
      <c r="AQ104" s="90">
        <f t="shared" ca="1" si="150"/>
        <v>1703.7826768786051</v>
      </c>
      <c r="AR104" s="91">
        <f t="shared" ca="1" si="151"/>
        <v>13.188266428982191</v>
      </c>
      <c r="AS104" s="91">
        <f t="shared" ca="1" si="152"/>
        <v>26.642532479223053</v>
      </c>
      <c r="AT104" s="91">
        <f t="shared" ca="1" si="153"/>
        <v>17.030691709774253</v>
      </c>
      <c r="AU104" s="91">
        <f t="shared" ca="1" si="154"/>
        <v>9.7153023350494276</v>
      </c>
      <c r="AV104" s="91">
        <f t="shared" ca="1" si="155"/>
        <v>11.569397465822174</v>
      </c>
      <c r="AW104" s="91">
        <f t="shared" ca="1" si="156"/>
        <v>21.853809581148894</v>
      </c>
      <c r="AX104" s="89">
        <f ca="1">'F3 Warszawa'!AK97</f>
        <v>2.1700000000000001E-3</v>
      </c>
      <c r="AY104" s="89">
        <f t="shared" ca="1" si="157"/>
        <v>2.1699999999999999E-5</v>
      </c>
      <c r="AZ104" s="90">
        <f t="shared" ca="1" si="158"/>
        <v>217.43486973947893</v>
      </c>
      <c r="BA104" s="90">
        <f t="shared" ca="1" si="159"/>
        <v>3.2329988851728135</v>
      </c>
      <c r="BB104" s="89">
        <f>ARM!G101</f>
        <v>1.359328085075831E-2</v>
      </c>
      <c r="BC104" s="89">
        <f t="shared" si="160"/>
        <v>1.359328085075831E-8</v>
      </c>
      <c r="BD104" s="92">
        <f t="shared" si="161"/>
        <v>3.7940357219005419E-7</v>
      </c>
      <c r="BE104" s="93">
        <f t="shared" si="162"/>
        <v>37.940357219005421</v>
      </c>
      <c r="BF104" s="89">
        <f>ARM!G141</f>
        <v>3.6715379948044476E-2</v>
      </c>
      <c r="BG104" s="89">
        <f t="shared" si="163"/>
        <v>3.6715379948044478E-8</v>
      </c>
      <c r="BH104" s="94">
        <f t="shared" si="164"/>
        <v>1.0247670492165303E-6</v>
      </c>
      <c r="BI104" s="93">
        <f t="shared" si="165"/>
        <v>102.47670492165304</v>
      </c>
      <c r="BJ104" s="1" t="s">
        <v>18</v>
      </c>
      <c r="BK104" s="89" t="e">
        <f t="shared" si="166"/>
        <v>#VALUE!</v>
      </c>
      <c r="BL104" s="94" t="e">
        <f t="shared" si="167"/>
        <v>#VALUE!</v>
      </c>
      <c r="BM104" s="93" t="e">
        <f t="shared" si="168"/>
        <v>#VALUE!</v>
      </c>
      <c r="BN104" s="1"/>
      <c r="BO104" s="95">
        <f t="shared" si="169"/>
        <v>0</v>
      </c>
      <c r="BP104" s="95">
        <f t="shared" si="170"/>
        <v>0</v>
      </c>
      <c r="BQ104" s="96">
        <f t="shared" si="171"/>
        <v>0</v>
      </c>
      <c r="BR104" s="1"/>
      <c r="BS104" s="95">
        <f t="shared" si="172"/>
        <v>0</v>
      </c>
      <c r="BT104" s="95">
        <f t="shared" si="173"/>
        <v>0</v>
      </c>
      <c r="BU104" s="96">
        <f t="shared" si="174"/>
        <v>0</v>
      </c>
      <c r="BV104" s="1" t="s">
        <v>18</v>
      </c>
      <c r="BW104" s="89" t="e">
        <f t="shared" si="175"/>
        <v>#VALUE!</v>
      </c>
      <c r="BX104" s="94" t="e">
        <f t="shared" si="176"/>
        <v>#VALUE!</v>
      </c>
      <c r="BY104" s="93" t="e">
        <f t="shared" si="177"/>
        <v>#VALUE!</v>
      </c>
      <c r="BZ104" s="97">
        <f>VSM!D97</f>
        <v>214.34</v>
      </c>
      <c r="CA104" s="97">
        <f>VSM!E97</f>
        <v>24.451000000000001</v>
      </c>
      <c r="CB104" s="98">
        <f t="shared" si="178"/>
        <v>0.11407576747224037</v>
      </c>
      <c r="CC104" s="97">
        <f>VSM!F97</f>
        <v>8.64</v>
      </c>
      <c r="CD104" s="97">
        <f>ABS(VSM!G97)</f>
        <v>23.46</v>
      </c>
      <c r="CE104" s="99">
        <f t="shared" si="179"/>
        <v>2.7152777777777777</v>
      </c>
      <c r="CF104" s="97">
        <f>VSM!H97</f>
        <v>192.91</v>
      </c>
      <c r="CG104" s="97">
        <f>VSM!K97</f>
        <v>4.5999999999999996</v>
      </c>
      <c r="CH104" s="97">
        <f>VSM!D199</f>
        <v>284.77199999999999</v>
      </c>
      <c r="CI104" s="97">
        <f>VSM!E199</f>
        <v>37.738</v>
      </c>
      <c r="CJ104" s="98">
        <f t="shared" si="180"/>
        <v>0.1325200511286222</v>
      </c>
      <c r="CK104" s="97">
        <f>VSM!F199</f>
        <v>8.5299999999999994</v>
      </c>
      <c r="CL104" s="97">
        <f>ABS(VSM!G199)</f>
        <v>22.57</v>
      </c>
      <c r="CM104" s="99">
        <f t="shared" si="181"/>
        <v>2.6459554513481831</v>
      </c>
      <c r="CN104" s="97">
        <f>VSM!H199</f>
        <v>256.29000000000002</v>
      </c>
      <c r="CO104" s="97">
        <f>VSM!K199</f>
        <v>5.3</v>
      </c>
      <c r="CP104" s="97" t="str">
        <f>VSM!D301</f>
        <v>NaN</v>
      </c>
      <c r="CQ104" s="97" t="str">
        <f>VSM!E301</f>
        <v>NaN</v>
      </c>
      <c r="CR104" s="98" t="e">
        <f t="shared" si="182"/>
        <v>#VALUE!</v>
      </c>
      <c r="CS104" s="97" t="str">
        <f>VSM!F301</f>
        <v>NaN</v>
      </c>
      <c r="CT104" s="97" t="e">
        <f>ABS(VSM!G301)</f>
        <v>#VALUE!</v>
      </c>
      <c r="CU104" s="99" t="e">
        <f t="shared" si="183"/>
        <v>#VALUE!</v>
      </c>
      <c r="CV104" s="97" t="str">
        <f>VSM!H301</f>
        <v>NaN</v>
      </c>
      <c r="CW104" s="97" t="str">
        <f>VSM!K301</f>
        <v>NaN</v>
      </c>
      <c r="CX104" s="97">
        <f>VSM!D607</f>
        <v>235.684</v>
      </c>
      <c r="CY104" s="97">
        <f>VSM!E607</f>
        <v>22.038</v>
      </c>
      <c r="CZ104" s="98">
        <f t="shared" si="184"/>
        <v>9.3506559630691946E-2</v>
      </c>
      <c r="DA104" s="97">
        <f>VSM!F607</f>
        <v>8.1199999999999992</v>
      </c>
      <c r="DB104" s="97">
        <f>ABS(VSM!G607)</f>
        <v>26.44</v>
      </c>
      <c r="DC104" s="99">
        <f t="shared" si="185"/>
        <v>3.2561576354679809</v>
      </c>
      <c r="DD104" s="97">
        <f>VSM!H607</f>
        <v>212.12</v>
      </c>
      <c r="DE104" s="97">
        <f>VSM!K607</f>
        <v>4.07</v>
      </c>
      <c r="DF104" s="30"/>
      <c r="DG104" s="30"/>
      <c r="DH104" s="30"/>
      <c r="DI104" s="30"/>
      <c r="DJ104" s="30"/>
      <c r="DK104" s="30"/>
      <c r="DL104" s="30"/>
      <c r="DM104" s="30"/>
    </row>
    <row r="105" spans="1:117" ht="16.5" customHeight="1">
      <c r="A105" s="81">
        <v>97</v>
      </c>
      <c r="B105" s="82" t="str">
        <f>Lokalizacje!D99</f>
        <v>52° 12.075'N</v>
      </c>
      <c r="C105" s="82" t="str">
        <f>Lokalizacje!C99</f>
        <v>21° 02.989'E</v>
      </c>
      <c r="D105" s="83">
        <f>Lokalizacje!B99</f>
        <v>45187</v>
      </c>
      <c r="E105" s="84">
        <f>'Analiza sitowa'!B98</f>
        <v>1027.67</v>
      </c>
      <c r="F105" s="84">
        <f>'Analiza sitowa'!C98</f>
        <v>71.62</v>
      </c>
      <c r="G105" s="84">
        <f>'Analiza sitowa'!D98</f>
        <v>226.4</v>
      </c>
      <c r="H105" s="84">
        <f>'Analiza sitowa'!E98</f>
        <v>386.35</v>
      </c>
      <c r="I105" s="84">
        <f>'Analiza sitowa'!F98</f>
        <v>265.20999999999998</v>
      </c>
      <c r="J105" s="84">
        <f>'Analiza sitowa'!G98</f>
        <v>77.83</v>
      </c>
      <c r="K105" s="85">
        <f t="shared" ref="K105:K136" si="186">SUM(F105:J105)</f>
        <v>1027.4099999999999</v>
      </c>
      <c r="L105" s="85">
        <f t="shared" ref="L105:L136" si="187">E105-K105</f>
        <v>0.26000000000021828</v>
      </c>
      <c r="M105" s="86">
        <f t="shared" si="126"/>
        <v>100</v>
      </c>
      <c r="N105" s="86">
        <f t="shared" si="127"/>
        <v>6.9691632527951572</v>
      </c>
      <c r="O105" s="86">
        <f t="shared" si="128"/>
        <v>22.03041832494867</v>
      </c>
      <c r="P105" s="86">
        <f t="shared" si="129"/>
        <v>37.594753179522613</v>
      </c>
      <c r="Q105" s="86">
        <f t="shared" si="130"/>
        <v>25.806922455652103</v>
      </c>
      <c r="R105" s="86">
        <f t="shared" si="131"/>
        <v>7.5734428367082813</v>
      </c>
      <c r="S105" s="87">
        <f>'Masa Warszawa'!D99</f>
        <v>11.14</v>
      </c>
      <c r="T105" s="87">
        <f>'Masa Warszawa'!G99</f>
        <v>10.210000000000001</v>
      </c>
      <c r="U105" s="87">
        <f>'Masa Warszawa'!J99</f>
        <v>10.440000000000001</v>
      </c>
      <c r="V105" s="87">
        <f>'Masa Warszawa'!M99</f>
        <v>11.2</v>
      </c>
      <c r="W105" s="87">
        <f>'Masa Warszawa'!P99</f>
        <v>10.120000000000001</v>
      </c>
      <c r="X105" s="87">
        <f>'Masa Warszawa'!S99</f>
        <v>9.41</v>
      </c>
      <c r="Y105" s="88">
        <f t="shared" ref="Y105:Y136" ca="1" si="188">INDIRECT("'F1 Warszawa'!AK"&amp;2+ROW(B97)*6-6)</f>
        <v>1.9984333333333336E-3</v>
      </c>
      <c r="Z105" s="88">
        <f t="shared" ref="Z105:Z136" ca="1" si="189">INDIRECT("'F1 Warszawa'!AK"&amp;3+ROW(C97)*6-6)</f>
        <v>3.6143999999999998E-3</v>
      </c>
      <c r="AA105" s="88">
        <f t="shared" ref="AA105:AA136" ca="1" si="190">INDIRECT("'F1 Warszawa'!AK"&amp;4+ROW(D97)*6-6)</f>
        <v>2.3413333333333337E-3</v>
      </c>
      <c r="AB105" s="88">
        <f t="shared" ref="AB105:AB136" ca="1" si="191">INDIRECT("'F1 Warszawa'!AK"&amp;5+ROW(E97)*6-6)</f>
        <v>1.6395333333333335E-3</v>
      </c>
      <c r="AC105" s="88">
        <f t="shared" ref="AC105:AC136" ca="1" si="192">INDIRECT("'F1 Warszawa'!AK"&amp;6+ROW(F97)*6-6)</f>
        <v>1.4511000000000001E-3</v>
      </c>
      <c r="AD105" s="88">
        <f t="shared" ref="AD105:AD136" ca="1" si="193">INDIRECT("'F1 Warszawa'!AK"&amp;7+ROW(G97)*6-6)</f>
        <v>3.5285333333333335E-3</v>
      </c>
      <c r="AE105" s="89">
        <f t="shared" ca="1" si="138"/>
        <v>1.9984333333333334E-5</v>
      </c>
      <c r="AF105" s="89">
        <f t="shared" ca="1" si="139"/>
        <v>3.6143999999999998E-5</v>
      </c>
      <c r="AG105" s="89">
        <f t="shared" ca="1" si="140"/>
        <v>2.3413333333333338E-5</v>
      </c>
      <c r="AH105" s="89">
        <f t="shared" ca="1" si="141"/>
        <v>1.6395333333333335E-5</v>
      </c>
      <c r="AI105" s="89">
        <f t="shared" ca="1" si="142"/>
        <v>1.4511E-5</v>
      </c>
      <c r="AJ105" s="89">
        <f t="shared" ca="1" si="143"/>
        <v>3.5285333333333333E-5</v>
      </c>
      <c r="AK105" s="90">
        <f t="shared" ca="1" si="144"/>
        <v>179.39257929383604</v>
      </c>
      <c r="AL105" s="90">
        <f t="shared" ca="1" si="145"/>
        <v>354.00587659157685</v>
      </c>
      <c r="AM105" s="90">
        <f t="shared" ca="1" si="146"/>
        <v>224.26564495530016</v>
      </c>
      <c r="AN105" s="90">
        <f t="shared" ca="1" si="147"/>
        <v>146.38690476190479</v>
      </c>
      <c r="AO105" s="90">
        <f t="shared" ca="1" si="148"/>
        <v>143.38932806324109</v>
      </c>
      <c r="AP105" s="90">
        <f t="shared" ca="1" si="149"/>
        <v>374.97697484945093</v>
      </c>
      <c r="AQ105" s="90">
        <f t="shared" ref="AQ105:AQ136" ca="1" si="194">SUM(AK105:AP105)</f>
        <v>1422.4173085153097</v>
      </c>
      <c r="AR105" s="91">
        <f t="shared" ca="1" si="151"/>
        <v>12.611810768886267</v>
      </c>
      <c r="AS105" s="91">
        <f t="shared" ca="1" si="152"/>
        <v>24.887624361171547</v>
      </c>
      <c r="AT105" s="91">
        <f t="shared" ca="1" si="153"/>
        <v>15.766515467207304</v>
      </c>
      <c r="AU105" s="91">
        <f t="shared" ca="1" si="154"/>
        <v>10.291417566810999</v>
      </c>
      <c r="AV105" s="91">
        <f t="shared" ca="1" si="155"/>
        <v>10.080679362156241</v>
      </c>
      <c r="AW105" s="91">
        <f t="shared" ca="1" si="156"/>
        <v>26.361952473767651</v>
      </c>
      <c r="AX105" s="89">
        <f ca="1">'F3 Warszawa'!AK98</f>
        <v>1.9499999999999997E-3</v>
      </c>
      <c r="AY105" s="89">
        <f t="shared" ref="AY105:AY136" ca="1" si="195">AX105/100</f>
        <v>1.9499999999999996E-5</v>
      </c>
      <c r="AZ105" s="90">
        <f t="shared" ref="AZ105:AZ136" ca="1" si="196">AY105/S105*100000000</f>
        <v>175.0448833034111</v>
      </c>
      <c r="BA105" s="90">
        <f t="shared" ref="BA105:BA136" ca="1" si="197">(AK105-AZ105)/AK105*100</f>
        <v>2.4235651260154025</v>
      </c>
      <c r="BB105" s="89">
        <f>ARM!G102</f>
        <v>1.0840107960485774E-2</v>
      </c>
      <c r="BC105" s="89">
        <f t="shared" ref="BC105:BC136" si="198">BB105/1000000</f>
        <v>1.0840107960485774E-8</v>
      </c>
      <c r="BD105" s="92">
        <f t="shared" ref="BD105:BD136" si="199">BC105/$BC$5/$BC$4</f>
        <v>3.0255945774155847E-7</v>
      </c>
      <c r="BE105" s="93">
        <f t="shared" ref="BE105:BE136" si="200">BD105*100000000</f>
        <v>30.255945774155848</v>
      </c>
      <c r="BF105" s="95">
        <f>ARM!G255</f>
        <v>5.5994330075921979E-2</v>
      </c>
      <c r="BG105" s="89">
        <f t="shared" ref="BG105:BG136" si="201">BF105/1000000</f>
        <v>5.5994330075921976E-8</v>
      </c>
      <c r="BH105" s="94">
        <f t="shared" ref="BH105:BH136" si="202">BG105/$BC$5/$BC$4</f>
        <v>1.5628639683412889E-6</v>
      </c>
      <c r="BI105" s="93">
        <f t="shared" ref="BI105:BI136" si="203">BH105*100000000</f>
        <v>156.28639683412888</v>
      </c>
      <c r="BJ105" s="95">
        <f>ARM!G254</f>
        <v>1.4869601725699901E-2</v>
      </c>
      <c r="BK105" s="89">
        <f t="shared" ref="BK105:BK136" si="204">BJ105/1000000</f>
        <v>1.4869601725699902E-8</v>
      </c>
      <c r="BL105" s="94">
        <f t="shared" ref="BL105:BL136" si="205">BK105/$BC$5/$BC$4</f>
        <v>4.1502710594397943E-7</v>
      </c>
      <c r="BM105" s="93">
        <f t="shared" ref="BM105:BM136" si="206">BL105*100000000</f>
        <v>41.502710594397939</v>
      </c>
      <c r="BN105" s="95">
        <f>ARM!G253</f>
        <v>2.744277019376093E-3</v>
      </c>
      <c r="BO105" s="95">
        <f t="shared" ref="BO105:BO136" si="207">BN105/1000000</f>
        <v>2.7442770193760932E-9</v>
      </c>
      <c r="BP105" s="95">
        <f t="shared" ref="BP105:BP136" si="208">BO105/$BC$5/$BC$4</f>
        <v>7.6595820807474962E-8</v>
      </c>
      <c r="BQ105" s="96">
        <f t="shared" ref="BQ105:BQ136" si="209">BP105*100000000</f>
        <v>7.6595820807474961</v>
      </c>
      <c r="BR105" s="95">
        <f>ARM!G252</f>
        <v>7.701243192988423E-3</v>
      </c>
      <c r="BS105" s="95">
        <f t="shared" ref="BS105:BS136" si="210">BR105/1000000</f>
        <v>7.7012431929884238E-9</v>
      </c>
      <c r="BT105" s="95">
        <f t="shared" ref="BT105:BT136" si="211">BS105/$BC$5/$BC$4</f>
        <v>2.1495025445318798E-7</v>
      </c>
      <c r="BU105" s="96">
        <f t="shared" ref="BU105:BU136" si="212">BT105*100000000</f>
        <v>21.495025445318799</v>
      </c>
      <c r="BV105" s="95">
        <f>ARM!G243</f>
        <v>1.7644362680517393E-2</v>
      </c>
      <c r="BW105" s="89">
        <f t="shared" ref="BW105:BW136" si="213">BV105/1000000</f>
        <v>1.7644362680517392E-8</v>
      </c>
      <c r="BX105" s="94">
        <f t="shared" ref="BX105:BX136" si="214">BW105/$BC$5/$BC$4</f>
        <v>4.9247376726066324E-7</v>
      </c>
      <c r="BY105" s="93">
        <f t="shared" ref="BY105:BY136" si="215">BX105*100000000</f>
        <v>49.247376726066321</v>
      </c>
      <c r="BZ105" s="97">
        <f>VSM!D98</f>
        <v>96.992000000000004</v>
      </c>
      <c r="CA105" s="97">
        <f>VSM!E98</f>
        <v>9.5250000000000004</v>
      </c>
      <c r="CB105" s="98">
        <f t="shared" ref="CB105:CB136" si="216">CA105/BZ105</f>
        <v>9.8203975585615305E-2</v>
      </c>
      <c r="CC105" s="97">
        <f>VSM!F98</f>
        <v>6.71</v>
      </c>
      <c r="CD105" s="97">
        <f>ABS(VSM!G98)</f>
        <v>19.78</v>
      </c>
      <c r="CE105" s="99">
        <f t="shared" ref="CE105:CE136" si="217">CD105/CC105</f>
        <v>2.9478390461997019</v>
      </c>
      <c r="CF105" s="97">
        <f>VSM!H98</f>
        <v>87.29</v>
      </c>
      <c r="CG105" s="97">
        <f>VSM!K98</f>
        <v>6.2</v>
      </c>
      <c r="CH105" s="97">
        <f>VSM!D200</f>
        <v>482.10199999999998</v>
      </c>
      <c r="CI105" s="97">
        <f>VSM!E200</f>
        <v>56.933</v>
      </c>
      <c r="CJ105" s="98">
        <f t="shared" ref="CJ105:CJ136" si="218">CI105/CH105</f>
        <v>0.11809326657014492</v>
      </c>
      <c r="CK105" s="97">
        <f>VSM!F200</f>
        <v>9.51</v>
      </c>
      <c r="CL105" s="97">
        <f>ABS(VSM!G200)</f>
        <v>25.38</v>
      </c>
      <c r="CM105" s="99">
        <f t="shared" ref="CM105:CM136" si="219">CL105/CK105</f>
        <v>2.6687697160883279</v>
      </c>
      <c r="CN105" s="97">
        <f>VSM!H200</f>
        <v>433.89</v>
      </c>
      <c r="CO105" s="97">
        <f>VSM!K200</f>
        <v>4.07</v>
      </c>
      <c r="CP105" s="97">
        <f>VSM!D302</f>
        <v>153.06700000000001</v>
      </c>
      <c r="CQ105" s="97">
        <f>VSM!E302</f>
        <v>21.273</v>
      </c>
      <c r="CR105" s="98">
        <f t="shared" ref="CR105:CR136" si="220">CQ105/CP105</f>
        <v>0.13897835588337132</v>
      </c>
      <c r="CS105" s="97">
        <f>VSM!F302</f>
        <v>11.7</v>
      </c>
      <c r="CT105" s="97">
        <f>ABS(VSM!G302)</f>
        <v>28.61</v>
      </c>
      <c r="CU105" s="99">
        <f t="shared" ref="CU105:CU136" si="221">CT105/CS105</f>
        <v>2.4452991452991455</v>
      </c>
      <c r="CV105" s="97">
        <f>VSM!H302</f>
        <v>137.76</v>
      </c>
      <c r="CW105" s="97">
        <f>VSM!K302</f>
        <v>3.03</v>
      </c>
      <c r="CX105" s="97">
        <f>VSM!D608</f>
        <v>277.47699999999998</v>
      </c>
      <c r="CY105" s="97">
        <f>VSM!E608</f>
        <v>23.774999999999999</v>
      </c>
      <c r="CZ105" s="98">
        <f t="shared" ref="CZ105:CZ136" si="222">CY105/CX105</f>
        <v>8.5682777311272648E-2</v>
      </c>
      <c r="DA105" s="97">
        <f>VSM!F608</f>
        <v>7.7</v>
      </c>
      <c r="DB105" s="97">
        <f>ABS(VSM!G608)</f>
        <v>24.81</v>
      </c>
      <c r="DC105" s="99">
        <f t="shared" ref="DC105:DC136" si="223">DB105/DA105</f>
        <v>3.2220779220779217</v>
      </c>
      <c r="DD105" s="97">
        <f>VSM!H608</f>
        <v>249.73</v>
      </c>
      <c r="DE105" s="97">
        <f>VSM!K608</f>
        <v>5.03</v>
      </c>
      <c r="DF105" s="30"/>
      <c r="DG105" s="30"/>
      <c r="DH105" s="30"/>
      <c r="DI105" s="30"/>
      <c r="DJ105" s="30"/>
      <c r="DK105" s="30"/>
      <c r="DL105" s="30"/>
      <c r="DM105" s="30"/>
    </row>
    <row r="106" spans="1:117" ht="16.5" customHeight="1">
      <c r="A106" s="81">
        <v>98</v>
      </c>
      <c r="B106" s="82" t="str">
        <f>Lokalizacje!D100</f>
        <v>52° 13.640'N</v>
      </c>
      <c r="C106" s="82" t="str">
        <f>Lokalizacje!C100</f>
        <v>21° 03.546'E</v>
      </c>
      <c r="D106" s="83">
        <f>Lokalizacje!B100</f>
        <v>45187</v>
      </c>
      <c r="E106" s="84">
        <f>'Analiza sitowa'!B99</f>
        <v>852.01</v>
      </c>
      <c r="F106" s="84">
        <f>'Analiza sitowa'!C99</f>
        <v>30.24</v>
      </c>
      <c r="G106" s="84">
        <f>'Analiza sitowa'!D99</f>
        <v>73.73</v>
      </c>
      <c r="H106" s="84">
        <f>'Analiza sitowa'!E99</f>
        <v>252.89</v>
      </c>
      <c r="I106" s="84">
        <f>'Analiza sitowa'!F99</f>
        <v>292.01</v>
      </c>
      <c r="J106" s="84">
        <f>'Analiza sitowa'!G99</f>
        <v>202.46</v>
      </c>
      <c r="K106" s="85">
        <f t="shared" si="186"/>
        <v>851.33</v>
      </c>
      <c r="L106" s="85">
        <f t="shared" si="187"/>
        <v>0.67999999999994998</v>
      </c>
      <c r="M106" s="86">
        <f t="shared" si="126"/>
        <v>100</v>
      </c>
      <c r="N106" s="86">
        <f t="shared" si="127"/>
        <v>3.5492541167357188</v>
      </c>
      <c r="O106" s="86">
        <f t="shared" si="128"/>
        <v>8.6536542998321622</v>
      </c>
      <c r="P106" s="86">
        <f t="shared" si="129"/>
        <v>29.681576507317985</v>
      </c>
      <c r="Q106" s="86">
        <f t="shared" si="130"/>
        <v>34.273071912301504</v>
      </c>
      <c r="R106" s="86">
        <f t="shared" si="131"/>
        <v>23.762631893991855</v>
      </c>
      <c r="S106" s="87">
        <f>'Masa Warszawa'!D100</f>
        <v>9.8000000000000007</v>
      </c>
      <c r="T106" s="87">
        <f>'Masa Warszawa'!G100</f>
        <v>9.48</v>
      </c>
      <c r="U106" s="87">
        <f>'Masa Warszawa'!J100</f>
        <v>9.91</v>
      </c>
      <c r="V106" s="87">
        <f>'Masa Warszawa'!M100</f>
        <v>10.220000000000001</v>
      </c>
      <c r="W106" s="87">
        <f>'Masa Warszawa'!P100</f>
        <v>9.5399999999999991</v>
      </c>
      <c r="X106" s="87">
        <f>'Masa Warszawa'!S100</f>
        <v>7.379999999999999</v>
      </c>
      <c r="Y106" s="88">
        <f t="shared" ca="1" si="188"/>
        <v>1.3799666666666668E-3</v>
      </c>
      <c r="Z106" s="88">
        <f t="shared" ca="1" si="189"/>
        <v>1.0953E-3</v>
      </c>
      <c r="AA106" s="88">
        <f t="shared" ca="1" si="190"/>
        <v>1.2331666666666665E-3</v>
      </c>
      <c r="AB106" s="88">
        <f t="shared" ca="1" si="191"/>
        <v>9.3714333333333336E-4</v>
      </c>
      <c r="AC106" s="88">
        <f t="shared" ca="1" si="192"/>
        <v>1.1628333333333334E-3</v>
      </c>
      <c r="AD106" s="88">
        <f t="shared" ca="1" si="193"/>
        <v>1.8193333333333332E-3</v>
      </c>
      <c r="AE106" s="89">
        <f t="shared" ca="1" si="138"/>
        <v>1.3799666666666668E-5</v>
      </c>
      <c r="AF106" s="89">
        <f t="shared" ca="1" si="139"/>
        <v>1.0953E-5</v>
      </c>
      <c r="AG106" s="89">
        <f t="shared" ca="1" si="140"/>
        <v>1.2331666666666664E-5</v>
      </c>
      <c r="AH106" s="89">
        <f t="shared" ca="1" si="141"/>
        <v>9.3714333333333332E-6</v>
      </c>
      <c r="AI106" s="89">
        <f t="shared" ca="1" si="142"/>
        <v>1.1628333333333334E-5</v>
      </c>
      <c r="AJ106" s="89">
        <f t="shared" ca="1" si="143"/>
        <v>1.8193333333333331E-5</v>
      </c>
      <c r="AK106" s="90">
        <f t="shared" ca="1" si="144"/>
        <v>140.81292517006804</v>
      </c>
      <c r="AL106" s="90">
        <f t="shared" ca="1" si="145"/>
        <v>115.53797468354431</v>
      </c>
      <c r="AM106" s="90">
        <f t="shared" ca="1" si="146"/>
        <v>124.43659603094515</v>
      </c>
      <c r="AN106" s="90">
        <f t="shared" ca="1" si="147"/>
        <v>91.696999347684283</v>
      </c>
      <c r="AO106" s="90">
        <f t="shared" ca="1" si="148"/>
        <v>121.89028651292803</v>
      </c>
      <c r="AP106" s="90">
        <f t="shared" ca="1" si="149"/>
        <v>246.52213188798555</v>
      </c>
      <c r="AQ106" s="90">
        <f t="shared" ca="1" si="194"/>
        <v>840.89691363315535</v>
      </c>
      <c r="AR106" s="91">
        <f t="shared" ca="1" si="151"/>
        <v>16.745563324959264</v>
      </c>
      <c r="AS106" s="91">
        <f t="shared" ca="1" si="152"/>
        <v>13.739850011382989</v>
      </c>
      <c r="AT106" s="91">
        <f t="shared" ca="1" si="153"/>
        <v>14.798079766199631</v>
      </c>
      <c r="AU106" s="91">
        <f t="shared" ca="1" si="154"/>
        <v>10.9046659419287</v>
      </c>
      <c r="AV106" s="91">
        <f t="shared" ca="1" si="155"/>
        <v>14.495271006084721</v>
      </c>
      <c r="AW106" s="91">
        <f t="shared" ca="1" si="156"/>
        <v>29.316569949444698</v>
      </c>
      <c r="AX106" s="89">
        <f ca="1">'F3 Warszawa'!AK99</f>
        <v>1.32E-3</v>
      </c>
      <c r="AY106" s="89">
        <f t="shared" ca="1" si="195"/>
        <v>1.3200000000000001E-5</v>
      </c>
      <c r="AZ106" s="90">
        <f t="shared" ca="1" si="196"/>
        <v>134.69387755102042</v>
      </c>
      <c r="BA106" s="90">
        <f t="shared" ca="1" si="197"/>
        <v>4.3455155921640625</v>
      </c>
      <c r="BB106" s="89">
        <f>ARM!G103</f>
        <v>7.709438080361888E-3</v>
      </c>
      <c r="BC106" s="89">
        <f t="shared" si="198"/>
        <v>7.7094380803618873E-9</v>
      </c>
      <c r="BD106" s="92">
        <f t="shared" si="199"/>
        <v>2.1517898286521177E-7</v>
      </c>
      <c r="BE106" s="93">
        <f t="shared" si="200"/>
        <v>21.517898286521177</v>
      </c>
      <c r="BF106" s="1" t="s">
        <v>18</v>
      </c>
      <c r="BG106" s="89" t="e">
        <f t="shared" si="201"/>
        <v>#VALUE!</v>
      </c>
      <c r="BH106" s="94" t="e">
        <f t="shared" si="202"/>
        <v>#VALUE!</v>
      </c>
      <c r="BI106" s="93" t="e">
        <f t="shared" si="203"/>
        <v>#VALUE!</v>
      </c>
      <c r="BJ106" s="1" t="s">
        <v>18</v>
      </c>
      <c r="BK106" s="89" t="e">
        <f t="shared" si="204"/>
        <v>#VALUE!</v>
      </c>
      <c r="BL106" s="94" t="e">
        <f t="shared" si="205"/>
        <v>#VALUE!</v>
      </c>
      <c r="BM106" s="93" t="e">
        <f t="shared" si="206"/>
        <v>#VALUE!</v>
      </c>
      <c r="BN106" s="1"/>
      <c r="BO106" s="95">
        <f t="shared" si="207"/>
        <v>0</v>
      </c>
      <c r="BP106" s="95">
        <f t="shared" si="208"/>
        <v>0</v>
      </c>
      <c r="BQ106" s="96">
        <f t="shared" si="209"/>
        <v>0</v>
      </c>
      <c r="BR106" s="1"/>
      <c r="BS106" s="95">
        <f t="shared" si="210"/>
        <v>0</v>
      </c>
      <c r="BT106" s="95">
        <f t="shared" si="211"/>
        <v>0</v>
      </c>
      <c r="BU106" s="96">
        <f t="shared" si="212"/>
        <v>0</v>
      </c>
      <c r="BV106" s="1" t="s">
        <v>18</v>
      </c>
      <c r="BW106" s="89" t="e">
        <f t="shared" si="213"/>
        <v>#VALUE!</v>
      </c>
      <c r="BX106" s="94" t="e">
        <f t="shared" si="214"/>
        <v>#VALUE!</v>
      </c>
      <c r="BY106" s="93" t="e">
        <f t="shared" si="215"/>
        <v>#VALUE!</v>
      </c>
      <c r="BZ106" s="97">
        <f>VSM!D99</f>
        <v>99.65</v>
      </c>
      <c r="CA106" s="97">
        <f>VSM!E99</f>
        <v>8.2989999999999995</v>
      </c>
      <c r="CB106" s="98">
        <f t="shared" si="216"/>
        <v>8.3281485198193672E-2</v>
      </c>
      <c r="CC106" s="97">
        <f>VSM!F99</f>
        <v>7.66</v>
      </c>
      <c r="CD106" s="97">
        <f>ABS(VSM!G99)</f>
        <v>24.67</v>
      </c>
      <c r="CE106" s="99">
        <f t="shared" si="217"/>
        <v>3.2206266318537859</v>
      </c>
      <c r="CF106" s="97">
        <f>VSM!H99</f>
        <v>89.69</v>
      </c>
      <c r="CG106" s="97">
        <f>VSM!K99</f>
        <v>6</v>
      </c>
      <c r="CH106" s="97" t="str">
        <f>VSM!D201</f>
        <v>NaN</v>
      </c>
      <c r="CI106" s="97" t="str">
        <f>VSM!E201</f>
        <v>NaN</v>
      </c>
      <c r="CJ106" s="98" t="e">
        <f t="shared" si="218"/>
        <v>#VALUE!</v>
      </c>
      <c r="CK106" s="97" t="str">
        <f>VSM!F201</f>
        <v>NaN</v>
      </c>
      <c r="CL106" s="97" t="e">
        <f>ABS(VSM!G201)</f>
        <v>#VALUE!</v>
      </c>
      <c r="CM106" s="99" t="e">
        <f t="shared" si="219"/>
        <v>#VALUE!</v>
      </c>
      <c r="CN106" s="97" t="str">
        <f>VSM!H201</f>
        <v>NaN</v>
      </c>
      <c r="CO106" s="97" t="str">
        <f>VSM!K201</f>
        <v>NaN</v>
      </c>
      <c r="CP106" s="97" t="str">
        <f>VSM!D303</f>
        <v>NaN</v>
      </c>
      <c r="CQ106" s="97" t="str">
        <f>VSM!E303</f>
        <v>NaN</v>
      </c>
      <c r="CR106" s="98" t="e">
        <f t="shared" si="220"/>
        <v>#VALUE!</v>
      </c>
      <c r="CS106" s="97" t="str">
        <f>VSM!F303</f>
        <v>NaN</v>
      </c>
      <c r="CT106" s="97" t="e">
        <f>ABS(VSM!G303)</f>
        <v>#VALUE!</v>
      </c>
      <c r="CU106" s="99" t="e">
        <f t="shared" si="221"/>
        <v>#VALUE!</v>
      </c>
      <c r="CV106" s="97" t="str">
        <f>VSM!H303</f>
        <v>NaN</v>
      </c>
      <c r="CW106" s="97" t="str">
        <f>VSM!K303</f>
        <v>NaN</v>
      </c>
      <c r="CX106" s="97" t="str">
        <f>VSM!D609</f>
        <v>NaN</v>
      </c>
      <c r="CY106" s="97" t="str">
        <f>VSM!E609</f>
        <v>NaN</v>
      </c>
      <c r="CZ106" s="98" t="e">
        <f t="shared" si="222"/>
        <v>#VALUE!</v>
      </c>
      <c r="DA106" s="97" t="str">
        <f>VSM!F609</f>
        <v>NaN</v>
      </c>
      <c r="DB106" s="97" t="e">
        <f>ABS(VSM!G609)</f>
        <v>#VALUE!</v>
      </c>
      <c r="DC106" s="99" t="e">
        <f t="shared" si="223"/>
        <v>#VALUE!</v>
      </c>
      <c r="DD106" s="97" t="str">
        <f>VSM!H609</f>
        <v>NaN</v>
      </c>
      <c r="DE106" s="97" t="str">
        <f>VSM!K609</f>
        <v>NaN</v>
      </c>
      <c r="DF106" s="30"/>
      <c r="DG106" s="30"/>
      <c r="DH106" s="30"/>
      <c r="DI106" s="30"/>
      <c r="DJ106" s="30"/>
      <c r="DK106" s="30"/>
      <c r="DL106" s="30"/>
      <c r="DM106" s="30"/>
    </row>
    <row r="107" spans="1:117" ht="16.5" customHeight="1">
      <c r="A107" s="81">
        <v>99</v>
      </c>
      <c r="B107" s="82" t="str">
        <f>Lokalizacje!D101</f>
        <v>52° 13.978'N</v>
      </c>
      <c r="C107" s="82" t="str">
        <f>Lokalizacje!C101</f>
        <v>21° 04.004'E</v>
      </c>
      <c r="D107" s="83">
        <f>Lokalizacje!B101</f>
        <v>45187</v>
      </c>
      <c r="E107" s="84">
        <f>'Analiza sitowa'!B100</f>
        <v>761.77</v>
      </c>
      <c r="F107" s="84">
        <f>'Analiza sitowa'!C100</f>
        <v>44.08</v>
      </c>
      <c r="G107" s="84">
        <f>'Analiza sitowa'!D100</f>
        <v>100</v>
      </c>
      <c r="H107" s="84">
        <f>'Analiza sitowa'!E100</f>
        <v>184.14</v>
      </c>
      <c r="I107" s="84">
        <f>'Analiza sitowa'!F100</f>
        <v>262.14999999999998</v>
      </c>
      <c r="J107" s="84">
        <f>'Analiza sitowa'!G100</f>
        <v>170.75</v>
      </c>
      <c r="K107" s="85">
        <f t="shared" si="186"/>
        <v>761.11999999999989</v>
      </c>
      <c r="L107" s="85">
        <f t="shared" si="187"/>
        <v>0.65000000000009095</v>
      </c>
      <c r="M107" s="86">
        <f t="shared" si="126"/>
        <v>100</v>
      </c>
      <c r="N107" s="86">
        <f t="shared" si="127"/>
        <v>5.786523491342531</v>
      </c>
      <c r="O107" s="86">
        <f t="shared" si="128"/>
        <v>13.12732189506019</v>
      </c>
      <c r="P107" s="86">
        <f t="shared" si="129"/>
        <v>24.172650537563829</v>
      </c>
      <c r="Q107" s="86">
        <f t="shared" si="130"/>
        <v>34.413274347900277</v>
      </c>
      <c r="R107" s="86">
        <f t="shared" si="131"/>
        <v>22.414902135815275</v>
      </c>
      <c r="S107" s="87">
        <f>'Masa Warszawa'!D101</f>
        <v>8.44</v>
      </c>
      <c r="T107" s="87">
        <f>'Masa Warszawa'!G101</f>
        <v>7.54</v>
      </c>
      <c r="U107" s="87">
        <f>'Masa Warszawa'!J101</f>
        <v>8.92</v>
      </c>
      <c r="V107" s="87">
        <f>'Masa Warszawa'!M101</f>
        <v>8.7999999999999989</v>
      </c>
      <c r="W107" s="87">
        <f>'Masa Warszawa'!P101</f>
        <v>8.2200000000000006</v>
      </c>
      <c r="X107" s="87">
        <f>'Masa Warszawa'!S101</f>
        <v>6.11</v>
      </c>
      <c r="Y107" s="88">
        <f t="shared" ca="1" si="188"/>
        <v>2.0126666666666665E-3</v>
      </c>
      <c r="Z107" s="88">
        <f t="shared" ca="1" si="189"/>
        <v>1.4340333333333333E-3</v>
      </c>
      <c r="AA107" s="88">
        <f t="shared" ca="1" si="190"/>
        <v>1.1684666666666665E-3</v>
      </c>
      <c r="AB107" s="88">
        <f t="shared" ca="1" si="191"/>
        <v>1.2393666666666667E-3</v>
      </c>
      <c r="AC107" s="88">
        <f t="shared" ca="1" si="192"/>
        <v>2.007766666666667E-3</v>
      </c>
      <c r="AD107" s="88">
        <f t="shared" ca="1" si="193"/>
        <v>2.6114666666666665E-3</v>
      </c>
      <c r="AE107" s="89">
        <f t="shared" ca="1" si="138"/>
        <v>2.0126666666666665E-5</v>
      </c>
      <c r="AF107" s="89">
        <f t="shared" ca="1" si="139"/>
        <v>1.4340333333333332E-5</v>
      </c>
      <c r="AG107" s="89">
        <f t="shared" ca="1" si="140"/>
        <v>1.1684666666666665E-5</v>
      </c>
      <c r="AH107" s="89">
        <f t="shared" ca="1" si="141"/>
        <v>1.2393666666666668E-5</v>
      </c>
      <c r="AI107" s="89">
        <f t="shared" ca="1" si="142"/>
        <v>2.0077666666666669E-5</v>
      </c>
      <c r="AJ107" s="89">
        <f t="shared" ca="1" si="143"/>
        <v>2.6114666666666666E-5</v>
      </c>
      <c r="AK107" s="90">
        <f t="shared" ca="1" si="144"/>
        <v>238.46761453396525</v>
      </c>
      <c r="AL107" s="90">
        <f t="shared" ca="1" si="145"/>
        <v>190.19009725906278</v>
      </c>
      <c r="AM107" s="90">
        <f t="shared" ca="1" si="146"/>
        <v>130.99402092675632</v>
      </c>
      <c r="AN107" s="90">
        <f t="shared" ca="1" si="147"/>
        <v>140.83712121212125</v>
      </c>
      <c r="AO107" s="90">
        <f t="shared" ca="1" si="148"/>
        <v>244.25385239253851</v>
      </c>
      <c r="AP107" s="90">
        <f t="shared" ca="1" si="149"/>
        <v>427.40861974904527</v>
      </c>
      <c r="AQ107" s="90">
        <f t="shared" ca="1" si="194"/>
        <v>1372.1513260734894</v>
      </c>
      <c r="AR107" s="91">
        <f t="shared" ca="1" si="151"/>
        <v>17.379104622254577</v>
      </c>
      <c r="AS107" s="91">
        <f t="shared" ca="1" si="152"/>
        <v>13.860723204874608</v>
      </c>
      <c r="AT107" s="91">
        <f t="shared" ca="1" si="153"/>
        <v>9.5466162104441654</v>
      </c>
      <c r="AU107" s="91">
        <f t="shared" ca="1" si="154"/>
        <v>10.263964224349575</v>
      </c>
      <c r="AV107" s="91">
        <f t="shared" ca="1" si="155"/>
        <v>17.800795564691004</v>
      </c>
      <c r="AW107" s="91">
        <f t="shared" ca="1" si="156"/>
        <v>31.148796173386067</v>
      </c>
      <c r="AX107" s="89">
        <f ca="1">'F3 Warszawa'!AK100</f>
        <v>1.92E-3</v>
      </c>
      <c r="AY107" s="89">
        <f t="shared" ca="1" si="195"/>
        <v>1.9199999999999999E-5</v>
      </c>
      <c r="AZ107" s="90">
        <f t="shared" ca="1" si="196"/>
        <v>227.48815165876778</v>
      </c>
      <c r="BA107" s="90">
        <f t="shared" ca="1" si="197"/>
        <v>4.6041735674064252</v>
      </c>
      <c r="BB107" s="89">
        <f>ARM!G104</f>
        <v>2.4645869433931367E-2</v>
      </c>
      <c r="BC107" s="89">
        <f t="shared" si="198"/>
        <v>2.4645869433931368E-8</v>
      </c>
      <c r="BD107" s="92">
        <f t="shared" si="199"/>
        <v>6.8789360020039549E-7</v>
      </c>
      <c r="BE107" s="93">
        <f t="shared" si="200"/>
        <v>68.789360020039553</v>
      </c>
      <c r="BF107" s="1" t="s">
        <v>18</v>
      </c>
      <c r="BG107" s="89" t="e">
        <f t="shared" si="201"/>
        <v>#VALUE!</v>
      </c>
      <c r="BH107" s="94" t="e">
        <f t="shared" si="202"/>
        <v>#VALUE!</v>
      </c>
      <c r="BI107" s="93" t="e">
        <f t="shared" si="203"/>
        <v>#VALUE!</v>
      </c>
      <c r="BJ107" s="1" t="s">
        <v>18</v>
      </c>
      <c r="BK107" s="89" t="e">
        <f t="shared" si="204"/>
        <v>#VALUE!</v>
      </c>
      <c r="BL107" s="94" t="e">
        <f t="shared" si="205"/>
        <v>#VALUE!</v>
      </c>
      <c r="BM107" s="93" t="e">
        <f t="shared" si="206"/>
        <v>#VALUE!</v>
      </c>
      <c r="BN107" s="1"/>
      <c r="BO107" s="95">
        <f t="shared" si="207"/>
        <v>0</v>
      </c>
      <c r="BP107" s="95">
        <f t="shared" si="208"/>
        <v>0</v>
      </c>
      <c r="BQ107" s="96">
        <f t="shared" si="209"/>
        <v>0</v>
      </c>
      <c r="BR107" s="1"/>
      <c r="BS107" s="95">
        <f t="shared" si="210"/>
        <v>0</v>
      </c>
      <c r="BT107" s="95">
        <f t="shared" si="211"/>
        <v>0</v>
      </c>
      <c r="BU107" s="96">
        <f t="shared" si="212"/>
        <v>0</v>
      </c>
      <c r="BV107" s="1" t="s">
        <v>18</v>
      </c>
      <c r="BW107" s="89" t="e">
        <f t="shared" si="213"/>
        <v>#VALUE!</v>
      </c>
      <c r="BX107" s="94" t="e">
        <f t="shared" si="214"/>
        <v>#VALUE!</v>
      </c>
      <c r="BY107" s="93" t="e">
        <f t="shared" si="215"/>
        <v>#VALUE!</v>
      </c>
      <c r="BZ107" s="97">
        <f>VSM!D100</f>
        <v>252.89</v>
      </c>
      <c r="CA107" s="97">
        <f>VSM!E100</f>
        <v>30.03</v>
      </c>
      <c r="CB107" s="98">
        <f t="shared" si="216"/>
        <v>0.11874728142670728</v>
      </c>
      <c r="CC107" s="97">
        <f>VSM!F100</f>
        <v>8.67</v>
      </c>
      <c r="CD107" s="97">
        <f>ABS(VSM!G100)</f>
        <v>21.11</v>
      </c>
      <c r="CE107" s="99">
        <f t="shared" si="217"/>
        <v>2.4348327566320647</v>
      </c>
      <c r="CF107" s="97">
        <f>VSM!H100</f>
        <v>227.6</v>
      </c>
      <c r="CG107" s="97">
        <f>VSM!K100</f>
        <v>4.3</v>
      </c>
      <c r="CH107" s="97" t="str">
        <f>VSM!D202</f>
        <v>NaN</v>
      </c>
      <c r="CI107" s="97" t="str">
        <f>VSM!E202</f>
        <v>NaN</v>
      </c>
      <c r="CJ107" s="98" t="e">
        <f t="shared" si="218"/>
        <v>#VALUE!</v>
      </c>
      <c r="CK107" s="97" t="str">
        <f>VSM!F202</f>
        <v>NaN</v>
      </c>
      <c r="CL107" s="97" t="e">
        <f>ABS(VSM!G202)</f>
        <v>#VALUE!</v>
      </c>
      <c r="CM107" s="99" t="e">
        <f t="shared" si="219"/>
        <v>#VALUE!</v>
      </c>
      <c r="CN107" s="97" t="str">
        <f>VSM!H202</f>
        <v>NaN</v>
      </c>
      <c r="CO107" s="97" t="str">
        <f>VSM!K202</f>
        <v>NaN</v>
      </c>
      <c r="CP107" s="97" t="str">
        <f>VSM!D304</f>
        <v>NaN</v>
      </c>
      <c r="CQ107" s="97" t="str">
        <f>VSM!E304</f>
        <v>NaN</v>
      </c>
      <c r="CR107" s="98" t="e">
        <f t="shared" si="220"/>
        <v>#VALUE!</v>
      </c>
      <c r="CS107" s="97" t="str">
        <f>VSM!F304</f>
        <v>NaN</v>
      </c>
      <c r="CT107" s="97" t="e">
        <f>ABS(VSM!G304)</f>
        <v>#VALUE!</v>
      </c>
      <c r="CU107" s="99" t="e">
        <f t="shared" si="221"/>
        <v>#VALUE!</v>
      </c>
      <c r="CV107" s="97" t="str">
        <f>VSM!H304</f>
        <v>NaN</v>
      </c>
      <c r="CW107" s="97" t="str">
        <f>VSM!K304</f>
        <v>NaN</v>
      </c>
      <c r="CX107" s="97" t="str">
        <f>VSM!D610</f>
        <v>NaN</v>
      </c>
      <c r="CY107" s="97" t="str">
        <f>VSM!E610</f>
        <v>NaN</v>
      </c>
      <c r="CZ107" s="98" t="e">
        <f t="shared" si="222"/>
        <v>#VALUE!</v>
      </c>
      <c r="DA107" s="97" t="str">
        <f>VSM!F610</f>
        <v>NaN</v>
      </c>
      <c r="DB107" s="97" t="e">
        <f>ABS(VSM!G610)</f>
        <v>#VALUE!</v>
      </c>
      <c r="DC107" s="99" t="e">
        <f t="shared" si="223"/>
        <v>#VALUE!</v>
      </c>
      <c r="DD107" s="97" t="str">
        <f>VSM!H610</f>
        <v>NaN</v>
      </c>
      <c r="DE107" s="97" t="str">
        <f>VSM!K610</f>
        <v>NaN</v>
      </c>
      <c r="DF107" s="30"/>
      <c r="DG107" s="30"/>
      <c r="DH107" s="30"/>
      <c r="DI107" s="30"/>
      <c r="DJ107" s="30"/>
      <c r="DK107" s="30"/>
      <c r="DL107" s="30"/>
      <c r="DM107" s="30"/>
    </row>
    <row r="108" spans="1:117" ht="16.5" customHeight="1">
      <c r="A108" s="81">
        <v>100</v>
      </c>
      <c r="B108" s="82" t="str">
        <f>Lokalizacje!D102</f>
        <v>52° 14.569'N</v>
      </c>
      <c r="C108" s="82" t="str">
        <f>Lokalizacje!C102</f>
        <v>21° 04.559'E</v>
      </c>
      <c r="D108" s="83">
        <f>Lokalizacje!B102</f>
        <v>45187</v>
      </c>
      <c r="E108" s="84">
        <f>'Analiza sitowa'!B101</f>
        <v>893.76</v>
      </c>
      <c r="F108" s="84">
        <f>'Analiza sitowa'!C101</f>
        <v>21.06</v>
      </c>
      <c r="G108" s="84">
        <f>'Analiza sitowa'!D101</f>
        <v>53.94</v>
      </c>
      <c r="H108" s="84">
        <f>'Analiza sitowa'!E101</f>
        <v>149.69</v>
      </c>
      <c r="I108" s="84">
        <f>'Analiza sitowa'!F101</f>
        <v>378.07</v>
      </c>
      <c r="J108" s="84">
        <f>'Analiza sitowa'!G101</f>
        <v>289.42</v>
      </c>
      <c r="K108" s="85">
        <f t="shared" si="186"/>
        <v>892.18000000000006</v>
      </c>
      <c r="L108" s="85">
        <f t="shared" si="187"/>
        <v>1.5799999999999272</v>
      </c>
      <c r="M108" s="86">
        <f t="shared" si="126"/>
        <v>100</v>
      </c>
      <c r="N108" s="86">
        <f t="shared" si="127"/>
        <v>2.3563372717508058</v>
      </c>
      <c r="O108" s="86">
        <f t="shared" si="128"/>
        <v>6.0351772287862513</v>
      </c>
      <c r="P108" s="86">
        <f t="shared" si="129"/>
        <v>16.748344074471895</v>
      </c>
      <c r="Q108" s="86">
        <f t="shared" si="130"/>
        <v>42.301065162907271</v>
      </c>
      <c r="R108" s="86">
        <f t="shared" si="131"/>
        <v>32.382295023272469</v>
      </c>
      <c r="S108" s="87">
        <f>'Masa Warszawa'!D102</f>
        <v>10.16</v>
      </c>
      <c r="T108" s="87">
        <f>'Masa Warszawa'!G102</f>
        <v>8.91</v>
      </c>
      <c r="U108" s="87">
        <f>'Masa Warszawa'!J102</f>
        <v>9.5100000000000016</v>
      </c>
      <c r="V108" s="87">
        <f>'Masa Warszawa'!M102</f>
        <v>9.81</v>
      </c>
      <c r="W108" s="87">
        <f>'Masa Warszawa'!P102</f>
        <v>9.92</v>
      </c>
      <c r="X108" s="87">
        <f>'Masa Warszawa'!S102</f>
        <v>7.58</v>
      </c>
      <c r="Y108" s="88">
        <f t="shared" ca="1" si="188"/>
        <v>1.8821666666666665E-3</v>
      </c>
      <c r="Z108" s="88">
        <f t="shared" ca="1" si="189"/>
        <v>1.4209333333333335E-3</v>
      </c>
      <c r="AA108" s="88">
        <f t="shared" ca="1" si="190"/>
        <v>9.8967999999999994E-4</v>
      </c>
      <c r="AB108" s="88">
        <f t="shared" ca="1" si="191"/>
        <v>7.9124000000000002E-4</v>
      </c>
      <c r="AC108" s="88">
        <f t="shared" ca="1" si="192"/>
        <v>1.6795266666666667E-3</v>
      </c>
      <c r="AD108" s="88">
        <f t="shared" ca="1" si="193"/>
        <v>3.2204E-3</v>
      </c>
      <c r="AE108" s="89">
        <f t="shared" ca="1" si="138"/>
        <v>1.8821666666666666E-5</v>
      </c>
      <c r="AF108" s="89">
        <f t="shared" ca="1" si="139"/>
        <v>1.4209333333333335E-5</v>
      </c>
      <c r="AG108" s="89">
        <f t="shared" ca="1" si="140"/>
        <v>9.8967999999999998E-6</v>
      </c>
      <c r="AH108" s="89">
        <f t="shared" ca="1" si="141"/>
        <v>7.9124000000000007E-6</v>
      </c>
      <c r="AI108" s="89">
        <f t="shared" ca="1" si="142"/>
        <v>1.6795266666666668E-5</v>
      </c>
      <c r="AJ108" s="89">
        <f t="shared" ca="1" si="143"/>
        <v>3.2203999999999999E-5</v>
      </c>
      <c r="AK108" s="90">
        <f t="shared" ca="1" si="144"/>
        <v>185.25262467191598</v>
      </c>
      <c r="AL108" s="90">
        <f t="shared" ca="1" si="145"/>
        <v>159.47624392068838</v>
      </c>
      <c r="AM108" s="90">
        <f t="shared" ca="1" si="146"/>
        <v>104.06729758149314</v>
      </c>
      <c r="AN108" s="90">
        <f t="shared" ca="1" si="147"/>
        <v>80.656472986748227</v>
      </c>
      <c r="AO108" s="90">
        <f t="shared" ca="1" si="148"/>
        <v>169.30712365591401</v>
      </c>
      <c r="AP108" s="90">
        <f t="shared" ca="1" si="149"/>
        <v>424.85488126649079</v>
      </c>
      <c r="AQ108" s="90">
        <f t="shared" ca="1" si="194"/>
        <v>1123.6146440832504</v>
      </c>
      <c r="AR108" s="91">
        <f t="shared" ca="1" si="151"/>
        <v>16.487202765416285</v>
      </c>
      <c r="AS108" s="91">
        <f t="shared" ca="1" si="152"/>
        <v>14.193143953797788</v>
      </c>
      <c r="AT108" s="91">
        <f t="shared" ca="1" si="153"/>
        <v>9.261831725804976</v>
      </c>
      <c r="AU108" s="91">
        <f t="shared" ca="1" si="154"/>
        <v>7.1783038260911329</v>
      </c>
      <c r="AV108" s="91">
        <f t="shared" ca="1" si="155"/>
        <v>15.068077347287561</v>
      </c>
      <c r="AW108" s="91">
        <f t="shared" ca="1" si="156"/>
        <v>37.811440381602274</v>
      </c>
      <c r="AX108" s="89">
        <f ca="1">'F3 Warszawa'!AK101</f>
        <v>1.97E-3</v>
      </c>
      <c r="AY108" s="89">
        <f t="shared" ca="1" si="195"/>
        <v>1.9700000000000001E-5</v>
      </c>
      <c r="AZ108" s="90">
        <f t="shared" ca="1" si="196"/>
        <v>193.89763779527559</v>
      </c>
      <c r="BA108" s="100">
        <f t="shared" ca="1" si="197"/>
        <v>-4.6666076330470343</v>
      </c>
      <c r="BB108" s="89">
        <f>ARM!G105</f>
        <v>9.2808051893840688E-3</v>
      </c>
      <c r="BC108" s="89">
        <f t="shared" si="198"/>
        <v>9.2808051893840695E-9</v>
      </c>
      <c r="BD108" s="92">
        <f t="shared" si="199"/>
        <v>2.5903758484147535E-7</v>
      </c>
      <c r="BE108" s="93">
        <f t="shared" si="200"/>
        <v>25.903758484147534</v>
      </c>
      <c r="BF108" s="1" t="s">
        <v>18</v>
      </c>
      <c r="BG108" s="89" t="e">
        <f t="shared" si="201"/>
        <v>#VALUE!</v>
      </c>
      <c r="BH108" s="94" t="e">
        <f t="shared" si="202"/>
        <v>#VALUE!</v>
      </c>
      <c r="BI108" s="93" t="e">
        <f t="shared" si="203"/>
        <v>#VALUE!</v>
      </c>
      <c r="BJ108" s="95">
        <f>ARM!G259</f>
        <v>8.0168629013513976E-3</v>
      </c>
      <c r="BK108" s="89">
        <f t="shared" si="204"/>
        <v>8.0168629013513973E-9</v>
      </c>
      <c r="BL108" s="94">
        <f t="shared" si="205"/>
        <v>2.2375955120216342E-7</v>
      </c>
      <c r="BM108" s="93">
        <f t="shared" si="206"/>
        <v>22.375955120216343</v>
      </c>
      <c r="BN108" s="95">
        <f>ARM!G258</f>
        <v>7.0893074783209562E-3</v>
      </c>
      <c r="BO108" s="95">
        <f t="shared" si="207"/>
        <v>7.0893074783209563E-9</v>
      </c>
      <c r="BP108" s="95">
        <f t="shared" si="208"/>
        <v>1.9787044872824716E-7</v>
      </c>
      <c r="BQ108" s="96">
        <f t="shared" si="209"/>
        <v>19.787044872824715</v>
      </c>
      <c r="BR108" s="95">
        <f>ARM!G257</f>
        <v>6.9088327273232573E-3</v>
      </c>
      <c r="BS108" s="95">
        <f t="shared" si="210"/>
        <v>6.9088327273232576E-9</v>
      </c>
      <c r="BT108" s="95">
        <f t="shared" si="211"/>
        <v>1.9283319790040022E-7</v>
      </c>
      <c r="BU108" s="96">
        <f t="shared" si="212"/>
        <v>19.283319790040022</v>
      </c>
      <c r="BV108" s="95">
        <f>ARM!G256</f>
        <v>2.3971072850005434E-2</v>
      </c>
      <c r="BW108" s="89">
        <f t="shared" si="213"/>
        <v>2.3971072850005434E-8</v>
      </c>
      <c r="BX108" s="94">
        <f t="shared" si="214"/>
        <v>6.6905927776904054E-7</v>
      </c>
      <c r="BY108" s="93">
        <f t="shared" si="215"/>
        <v>66.905927776904051</v>
      </c>
      <c r="BZ108" s="97">
        <f>VSM!D101</f>
        <v>123.83199999999999</v>
      </c>
      <c r="CA108" s="97">
        <f>VSM!E101</f>
        <v>10.976000000000001</v>
      </c>
      <c r="CB108" s="98">
        <f t="shared" si="216"/>
        <v>8.8636216809871451E-2</v>
      </c>
      <c r="CC108" s="97">
        <f>VSM!F101</f>
        <v>8</v>
      </c>
      <c r="CD108" s="97">
        <f>ABS(VSM!G101)</f>
        <v>24.83</v>
      </c>
      <c r="CE108" s="99">
        <f t="shared" si="217"/>
        <v>3.1037499999999998</v>
      </c>
      <c r="CF108" s="97">
        <f>VSM!H101</f>
        <v>111.45</v>
      </c>
      <c r="CG108" s="97">
        <f>VSM!K101</f>
        <v>5.9</v>
      </c>
      <c r="CH108" s="97" t="str">
        <f>VSM!D203</f>
        <v>NaN</v>
      </c>
      <c r="CI108" s="97" t="str">
        <f>VSM!E203</f>
        <v>NaN</v>
      </c>
      <c r="CJ108" s="98" t="e">
        <f t="shared" si="218"/>
        <v>#VALUE!</v>
      </c>
      <c r="CK108" s="97" t="str">
        <f>VSM!F203</f>
        <v>NaN</v>
      </c>
      <c r="CL108" s="97" t="e">
        <f>ABS(VSM!G203)</f>
        <v>#VALUE!</v>
      </c>
      <c r="CM108" s="99" t="e">
        <f t="shared" si="219"/>
        <v>#VALUE!</v>
      </c>
      <c r="CN108" s="97" t="str">
        <f>VSM!H203</f>
        <v>NaN</v>
      </c>
      <c r="CO108" s="97" t="str">
        <f>VSM!K203</f>
        <v>NaN</v>
      </c>
      <c r="CP108" s="97">
        <f>VSM!D305</f>
        <v>257.23899999999998</v>
      </c>
      <c r="CQ108" s="97">
        <f>VSM!E305</f>
        <v>7.8860000000000001</v>
      </c>
      <c r="CR108" s="98">
        <f t="shared" si="220"/>
        <v>3.0656315721955072E-2</v>
      </c>
      <c r="CS108" s="97">
        <f>VSM!F305</f>
        <v>4.4800000000000004</v>
      </c>
      <c r="CT108" s="97">
        <f>ABS(VSM!G305)</f>
        <v>21.02</v>
      </c>
      <c r="CU108" s="99">
        <f t="shared" si="221"/>
        <v>4.6919642857142856</v>
      </c>
      <c r="CV108" s="97">
        <f>VSM!H305</f>
        <v>231.51</v>
      </c>
      <c r="CW108" s="97">
        <f>VSM!K305</f>
        <v>11</v>
      </c>
      <c r="CX108" s="97">
        <f>VSM!D611</f>
        <v>157.815</v>
      </c>
      <c r="CY108" s="97">
        <f>VSM!E611</f>
        <v>12.766</v>
      </c>
      <c r="CZ108" s="98">
        <f t="shared" si="222"/>
        <v>8.0892183886195859E-2</v>
      </c>
      <c r="DA108" s="97">
        <f>VSM!F611</f>
        <v>7.12</v>
      </c>
      <c r="DB108" s="97">
        <f>ABS(VSM!G611)</f>
        <v>27.27</v>
      </c>
      <c r="DC108" s="99">
        <f t="shared" si="223"/>
        <v>3.8300561797752808</v>
      </c>
      <c r="DD108" s="97">
        <f>VSM!H611</f>
        <v>142.03</v>
      </c>
      <c r="DE108" s="97">
        <f>VSM!K611</f>
        <v>6.05</v>
      </c>
      <c r="DF108" s="30"/>
      <c r="DG108" s="30"/>
      <c r="DH108" s="30"/>
      <c r="DI108" s="30"/>
      <c r="DJ108" s="30"/>
      <c r="DK108" s="30"/>
      <c r="DL108" s="30"/>
      <c r="DM108" s="30"/>
    </row>
    <row r="109" spans="1:117" ht="16.5" customHeight="1">
      <c r="A109" s="81"/>
      <c r="B109" s="81"/>
      <c r="C109" s="81"/>
      <c r="D109" s="83"/>
      <c r="E109" s="106"/>
      <c r="F109" s="107"/>
      <c r="G109" s="107"/>
      <c r="H109" s="107"/>
      <c r="I109" s="107"/>
      <c r="J109" s="107"/>
      <c r="K109" s="107"/>
      <c r="L109" s="107"/>
      <c r="M109" s="108" t="s">
        <v>150</v>
      </c>
      <c r="N109" s="109">
        <f>MIN('Pył drogowy Hori'!N9:N108)</f>
        <v>0.73698049112840536</v>
      </c>
      <c r="O109" s="109">
        <f>MIN('Pył drogowy Hori'!O9:O108)</f>
        <v>2.2061434233127657</v>
      </c>
      <c r="P109" s="109">
        <f>MIN('Pył drogowy Hori'!P9:P108)</f>
        <v>8.0348146513257035</v>
      </c>
      <c r="Q109" s="109">
        <f>MIN('Pył drogowy Hori'!Q9:Q108)</f>
        <v>21.53688173883279</v>
      </c>
      <c r="R109" s="109">
        <f>MIN('Pył drogowy Hori'!R9:R108)</f>
        <v>3.9812513660759823</v>
      </c>
      <c r="S109" s="2"/>
      <c r="T109" s="2"/>
      <c r="U109" s="2"/>
      <c r="V109" s="2"/>
      <c r="W109" s="2"/>
      <c r="X109" s="2"/>
      <c r="Y109" s="88"/>
      <c r="Z109" s="88"/>
      <c r="AA109" s="88"/>
      <c r="AB109" s="88"/>
      <c r="AC109" s="88"/>
      <c r="AD109" s="88"/>
      <c r="AE109" s="89"/>
      <c r="AF109" s="89"/>
      <c r="AG109" s="89"/>
      <c r="AH109" s="89"/>
      <c r="AI109" s="89"/>
      <c r="AJ109" s="110" t="s">
        <v>150</v>
      </c>
      <c r="AK109" s="109">
        <f t="shared" ref="AK109:AP109" ca="1" si="224">MIN(AK9:AK108)</f>
        <v>30.435592185592192</v>
      </c>
      <c r="AL109" s="109">
        <f t="shared" ca="1" si="224"/>
        <v>68.483000350508235</v>
      </c>
      <c r="AM109" s="109">
        <f t="shared" ca="1" si="224"/>
        <v>37.305277221108881</v>
      </c>
      <c r="AN109" s="109">
        <f t="shared" ca="1" si="224"/>
        <v>21.883977900552487</v>
      </c>
      <c r="AO109" s="109">
        <f t="shared" ca="1" si="224"/>
        <v>19.835958005249342</v>
      </c>
      <c r="AP109" s="109">
        <f t="shared" ca="1" si="224"/>
        <v>43.110465116279059</v>
      </c>
      <c r="AR109" s="109">
        <f t="shared" ref="AR109:AW109" ca="1" si="225">MIN(AR9:AR108)</f>
        <v>10.862127573101697</v>
      </c>
      <c r="AS109" s="109">
        <f t="shared" ca="1" si="225"/>
        <v>10.081790579411768</v>
      </c>
      <c r="AT109" s="109">
        <f t="shared" ca="1" si="225"/>
        <v>6.9415696823459712</v>
      </c>
      <c r="AU109" s="109">
        <f t="shared" ca="1" si="225"/>
        <v>6.1727551114391188</v>
      </c>
      <c r="AV109" s="109">
        <f t="shared" ca="1" si="225"/>
        <v>7.1389859207526403</v>
      </c>
      <c r="AW109" s="109">
        <f t="shared" ca="1" si="225"/>
        <v>14.824716473992371</v>
      </c>
      <c r="AZ109" s="109">
        <f ca="1">MIN(AZ9:AZ108)</f>
        <v>29.356227106227109</v>
      </c>
      <c r="BE109" s="109">
        <f>MIN(BE9:BE108)</f>
        <v>6.1917137441930157</v>
      </c>
      <c r="BZ109" s="109">
        <f>MIN(BZ9:BZ108)</f>
        <v>22.294</v>
      </c>
      <c r="CA109" s="109">
        <f>MIN(CA9:CA108)</f>
        <v>2.0190000000000001</v>
      </c>
      <c r="CB109" s="109"/>
      <c r="CC109" s="109">
        <f>MIN(CC9:CC108)</f>
        <v>5.54</v>
      </c>
      <c r="CD109" s="109">
        <f>MIN(CD9:CD108)</f>
        <v>17.190000000000001</v>
      </c>
      <c r="CE109" s="109"/>
      <c r="CF109" s="109">
        <f>MIN(CF9:CF108)</f>
        <v>20.059999999999999</v>
      </c>
      <c r="CG109" s="109">
        <f>MIN(CG9:CG108)</f>
        <v>0.4</v>
      </c>
      <c r="DF109" s="30"/>
      <c r="DG109" s="30"/>
      <c r="DH109" s="30"/>
      <c r="DI109" s="30"/>
      <c r="DJ109" s="30"/>
      <c r="DK109" s="30"/>
      <c r="DL109" s="30"/>
      <c r="DM109" s="30"/>
    </row>
    <row r="110" spans="1:117" ht="16.5" customHeight="1">
      <c r="A110" s="81"/>
      <c r="B110" s="81"/>
      <c r="C110" s="81"/>
      <c r="D110" s="83"/>
      <c r="E110" s="106"/>
      <c r="F110" s="107"/>
      <c r="G110" s="107"/>
      <c r="H110" s="107"/>
      <c r="I110" s="107"/>
      <c r="J110" s="107"/>
      <c r="K110" s="107"/>
      <c r="L110" s="107"/>
      <c r="M110" s="108" t="s">
        <v>151</v>
      </c>
      <c r="N110" s="109">
        <f>MAX('Pył drogowy Hori'!N9:N108)</f>
        <v>13.115408751212277</v>
      </c>
      <c r="O110" s="109">
        <f>MAX('Pył drogowy Hori'!O9:O108)</f>
        <v>27.302184950653203</v>
      </c>
      <c r="P110" s="109">
        <f>MAX('Pył drogowy Hori'!P9:P108)</f>
        <v>64.467452986748057</v>
      </c>
      <c r="Q110" s="109">
        <f>MAX('Pył drogowy Hori'!Q9:Q108)</f>
        <v>59.691226852855714</v>
      </c>
      <c r="R110" s="109">
        <f>MAX('Pył drogowy Hori'!R9:R108)</f>
        <v>50.433062047338161</v>
      </c>
      <c r="S110" s="2"/>
      <c r="T110" s="2"/>
      <c r="U110" s="2"/>
      <c r="V110" s="2"/>
      <c r="W110" s="2"/>
      <c r="X110" s="2"/>
      <c r="Y110" s="88"/>
      <c r="Z110" s="88"/>
      <c r="AA110" s="88"/>
      <c r="AB110" s="88"/>
      <c r="AC110" s="88"/>
      <c r="AD110" s="88"/>
      <c r="AE110" s="89"/>
      <c r="AF110" s="89"/>
      <c r="AG110" s="89"/>
      <c r="AH110" s="89"/>
      <c r="AI110" s="89"/>
      <c r="AJ110" s="110" t="s">
        <v>151</v>
      </c>
      <c r="AK110" s="109">
        <f t="shared" ref="AK110:AP110" ca="1" si="226">MAX(AK9:AK108)</f>
        <v>545.27720739219717</v>
      </c>
      <c r="AL110" s="109">
        <f t="shared" ca="1" si="226"/>
        <v>676.3446475195824</v>
      </c>
      <c r="AM110" s="109">
        <f t="shared" ca="1" si="226"/>
        <v>466.93077230892362</v>
      </c>
      <c r="AN110" s="109">
        <f t="shared" ca="1" si="226"/>
        <v>276.72263681592045</v>
      </c>
      <c r="AO110" s="109">
        <f t="shared" ca="1" si="226"/>
        <v>421.5124489037533</v>
      </c>
      <c r="AP110" s="109">
        <f t="shared" ca="1" si="226"/>
        <v>1068.2521367521369</v>
      </c>
      <c r="AR110" s="109">
        <f t="shared" ref="AR110:AW110" ca="1" si="227">MAX(AR9:AR108)</f>
        <v>26.086803365615108</v>
      </c>
      <c r="AS110" s="109">
        <f t="shared" ca="1" si="227"/>
        <v>39.569128029403366</v>
      </c>
      <c r="AT110" s="109">
        <f t="shared" ca="1" si="227"/>
        <v>20.438611166312679</v>
      </c>
      <c r="AU110" s="109">
        <f t="shared" ca="1" si="227"/>
        <v>13.558367012092157</v>
      </c>
      <c r="AV110" s="109">
        <f t="shared" ca="1" si="227"/>
        <v>18.824882348620044</v>
      </c>
      <c r="AW110" s="109">
        <f t="shared" ca="1" si="227"/>
        <v>44.333714234955302</v>
      </c>
      <c r="AZ110" s="109">
        <f ca="1">MAX(AZ9:AZ108)</f>
        <v>533.88090349075969</v>
      </c>
      <c r="BE110" s="109">
        <f>MAX(BE9:BE108)</f>
        <v>73.246485377384502</v>
      </c>
      <c r="BZ110" s="109">
        <f>MAX(BZ9:BZ108)</f>
        <v>441.61500000000001</v>
      </c>
      <c r="CA110" s="109">
        <f>MAX(CA9:CA108)</f>
        <v>53.317</v>
      </c>
      <c r="CB110" s="109"/>
      <c r="CC110" s="109">
        <f>MAX(CC9:CC108)</f>
        <v>10.48</v>
      </c>
      <c r="CD110" s="109">
        <f>MAX(CD9:CD108)</f>
        <v>37.14</v>
      </c>
      <c r="CE110" s="109"/>
      <c r="CF110" s="109">
        <f>MAX(CF9:CF108)</f>
        <v>397.46</v>
      </c>
      <c r="CG110" s="109">
        <f>MAX(CG9:CG108)</f>
        <v>10.4</v>
      </c>
      <c r="DF110" s="30"/>
      <c r="DG110" s="30"/>
      <c r="DH110" s="30"/>
      <c r="DI110" s="30"/>
      <c r="DJ110" s="30"/>
      <c r="DK110" s="30"/>
      <c r="DL110" s="30"/>
      <c r="DM110" s="30"/>
    </row>
    <row r="111" spans="1:117" ht="16.5" customHeight="1">
      <c r="A111" s="81"/>
      <c r="B111" s="81"/>
      <c r="C111" s="81"/>
      <c r="D111" s="83"/>
      <c r="E111" s="106"/>
      <c r="F111" s="107"/>
      <c r="G111" s="107"/>
      <c r="H111" s="107"/>
      <c r="I111" s="107"/>
      <c r="J111" s="107"/>
      <c r="K111" s="107"/>
      <c r="L111" s="107"/>
      <c r="M111" s="108" t="s">
        <v>152</v>
      </c>
      <c r="N111" s="109">
        <f>AVERAGE('Pył drogowy Hori'!N9:N108)</f>
        <v>3.7033505732573428</v>
      </c>
      <c r="O111" s="109">
        <f>AVERAGE('Pył drogowy Hori'!O9:O108)</f>
        <v>8.627046833026931</v>
      </c>
      <c r="P111" s="109">
        <f>AVERAGE('Pył drogowy Hori'!P9:P108)</f>
        <v>26.279462993753285</v>
      </c>
      <c r="Q111" s="109">
        <f>AVERAGE('Pył drogowy Hori'!Q9:Q108)</f>
        <v>40.0569403520024</v>
      </c>
      <c r="R111" s="109">
        <f>AVERAGE('Pył drogowy Hori'!R9:R108)</f>
        <v>21.208495435431981</v>
      </c>
      <c r="S111" s="2"/>
      <c r="T111" s="2"/>
      <c r="U111" s="2"/>
      <c r="V111" s="2"/>
      <c r="W111" s="2"/>
      <c r="X111" s="2"/>
      <c r="Y111" s="88"/>
      <c r="Z111" s="88"/>
      <c r="AA111" s="88"/>
      <c r="AB111" s="88"/>
      <c r="AC111" s="88"/>
      <c r="AD111" s="88"/>
      <c r="AE111" s="89"/>
      <c r="AF111" s="89"/>
      <c r="AG111" s="89"/>
      <c r="AH111" s="89"/>
      <c r="AI111" s="89"/>
      <c r="AJ111" s="110" t="s">
        <v>152</v>
      </c>
      <c r="AK111" s="109">
        <f t="shared" ref="AK111:AP111" ca="1" si="228">AVERAGE(AK9:AK108)</f>
        <v>208.07541420402993</v>
      </c>
      <c r="AL111" s="109">
        <f t="shared" ca="1" si="228"/>
        <v>284.20915427458237</v>
      </c>
      <c r="AM111" s="109">
        <f t="shared" ca="1" si="228"/>
        <v>179.94345760042879</v>
      </c>
      <c r="AN111" s="109">
        <f t="shared" ca="1" si="228"/>
        <v>126.66092657834334</v>
      </c>
      <c r="AO111" s="109">
        <f t="shared" ca="1" si="228"/>
        <v>158.15390715489781</v>
      </c>
      <c r="AP111" s="109">
        <f t="shared" ca="1" si="228"/>
        <v>351.18545977875425</v>
      </c>
      <c r="AR111" s="109">
        <f t="shared" ref="AR111:AW111" ca="1" si="229">AVERAGE(AR9:AR108)</f>
        <v>15.85731824940545</v>
      </c>
      <c r="AS111" s="109">
        <f t="shared" ca="1" si="229"/>
        <v>21.813106262005327</v>
      </c>
      <c r="AT111" s="109">
        <f t="shared" ca="1" si="229"/>
        <v>13.649381127452767</v>
      </c>
      <c r="AU111" s="109">
        <f t="shared" ca="1" si="229"/>
        <v>9.5750901759193905</v>
      </c>
      <c r="AV111" s="109">
        <f t="shared" ca="1" si="229"/>
        <v>11.961891887258602</v>
      </c>
      <c r="AW111" s="109">
        <f t="shared" ca="1" si="229"/>
        <v>27.143212297958453</v>
      </c>
      <c r="AZ111" s="109">
        <f ca="1">AVERAGE(AZ9:AZ108)</f>
        <v>200.67980181200582</v>
      </c>
      <c r="BE111" s="109">
        <f>AVERAGE(BE9:BE108)</f>
        <v>33.199358267509524</v>
      </c>
      <c r="BZ111" s="109">
        <f>AVERAGE(BZ9:BZ108)</f>
        <v>167.71196999999995</v>
      </c>
      <c r="CA111" s="109">
        <f>AVERAGE(CA9:CA108)</f>
        <v>16.154550000000004</v>
      </c>
      <c r="CB111" s="109"/>
      <c r="CC111" s="109">
        <f>AVERAGE(CC9:CC108)</f>
        <v>8.3548999999999971</v>
      </c>
      <c r="CD111" s="109">
        <f>AVERAGE(CD9:CD108)</f>
        <v>25.606099999999998</v>
      </c>
      <c r="CE111" s="109"/>
      <c r="CF111" s="109">
        <f>AVERAGE(CF9:CF108)</f>
        <v>150.94090000000003</v>
      </c>
      <c r="CG111" s="109">
        <f>AVERAGE(CG9:CG108)</f>
        <v>5.073999999999999</v>
      </c>
      <c r="DF111" s="30"/>
      <c r="DG111" s="30"/>
      <c r="DH111" s="30"/>
      <c r="DI111" s="30"/>
      <c r="DJ111" s="30"/>
      <c r="DK111" s="30"/>
      <c r="DL111" s="30"/>
      <c r="DM111" s="30"/>
    </row>
    <row r="112" spans="1:117" ht="16.5" customHeight="1">
      <c r="A112" s="81"/>
      <c r="B112" s="81"/>
      <c r="C112" s="81"/>
      <c r="D112" s="83"/>
      <c r="E112" s="106"/>
      <c r="F112" s="107"/>
      <c r="G112" s="107"/>
      <c r="H112" s="107"/>
      <c r="I112" s="107"/>
      <c r="J112" s="107"/>
      <c r="K112" s="107"/>
      <c r="L112" s="107"/>
      <c r="M112" s="110" t="s">
        <v>153</v>
      </c>
      <c r="N112" s="109">
        <f>MEDIAN('Pył drogowy Hori'!N9:N108)</f>
        <v>3.4543291666647802</v>
      </c>
      <c r="O112" s="109">
        <f>MEDIAN('Pył drogowy Hori'!O9:O108)</f>
        <v>7.9176602299144028</v>
      </c>
      <c r="P112" s="109">
        <f>MEDIAN('Pył drogowy Hori'!P9:P108)</f>
        <v>25.840366164903976</v>
      </c>
      <c r="Q112" s="109">
        <f>MEDIAN('Pył drogowy Hori'!Q9:Q108)</f>
        <v>40.899432752955974</v>
      </c>
      <c r="R112" s="109">
        <f>MEDIAN('Pył drogowy Hori'!R9:R108)</f>
        <v>18.472625240025046</v>
      </c>
      <c r="S112" s="2"/>
      <c r="T112" s="2"/>
      <c r="U112" s="2"/>
      <c r="V112" s="2"/>
      <c r="W112" s="2"/>
      <c r="X112" s="2"/>
      <c r="Y112" s="88"/>
      <c r="Z112" s="88"/>
      <c r="AA112" s="88"/>
      <c r="AB112" s="88"/>
      <c r="AC112" s="88"/>
      <c r="AD112" s="88"/>
      <c r="AE112" s="89"/>
      <c r="AF112" s="89"/>
      <c r="AG112" s="89"/>
      <c r="AH112" s="89"/>
      <c r="AI112" s="89"/>
      <c r="AJ112" s="110" t="s">
        <v>153</v>
      </c>
      <c r="AK112" s="109">
        <f t="shared" ref="AK112:AP112" ca="1" si="230">MEDIAN(AK9:AK108)</f>
        <v>196.42909302132603</v>
      </c>
      <c r="AL112" s="109">
        <f t="shared" ca="1" si="230"/>
        <v>256.47650256317195</v>
      </c>
      <c r="AM112" s="109">
        <f t="shared" ca="1" si="230"/>
        <v>158.01358528325125</v>
      </c>
      <c r="AN112" s="109">
        <f t="shared" ca="1" si="230"/>
        <v>119.22505257639099</v>
      </c>
      <c r="AO112" s="109">
        <f t="shared" ca="1" si="230"/>
        <v>147.12512234556888</v>
      </c>
      <c r="AP112" s="109">
        <f t="shared" ca="1" si="230"/>
        <v>317.58094714056381</v>
      </c>
      <c r="AR112" s="109">
        <f t="shared" ref="AR112:AW112" ca="1" si="231">MEDIAN(AR9:AR108)</f>
        <v>15.8679059681418</v>
      </c>
      <c r="AS112" s="109">
        <f t="shared" ca="1" si="231"/>
        <v>21.240647594404031</v>
      </c>
      <c r="AT112" s="109">
        <f t="shared" ca="1" si="231"/>
        <v>13.920058974905698</v>
      </c>
      <c r="AU112" s="109">
        <f t="shared" ca="1" si="231"/>
        <v>9.701080127488904</v>
      </c>
      <c r="AV112" s="109">
        <f t="shared" ca="1" si="231"/>
        <v>11.716569762767319</v>
      </c>
      <c r="AW112" s="109">
        <f t="shared" ca="1" si="231"/>
        <v>27.23972393887221</v>
      </c>
      <c r="AZ112" s="109">
        <f ca="1">MEDIAN(AZ9:AZ108)</f>
        <v>190.40676847662144</v>
      </c>
      <c r="BE112" s="109">
        <f>MEDIAN(BE9:BE108)</f>
        <v>31.556751020056581</v>
      </c>
      <c r="BZ112" s="109">
        <f>MEDIAN(BZ9:BZ108)</f>
        <v>167.803</v>
      </c>
      <c r="CA112" s="109">
        <f>MEDIAN(CA9:CA108)</f>
        <v>14.597999999999999</v>
      </c>
      <c r="CB112" s="109"/>
      <c r="CC112" s="109">
        <f>MEDIAN(CC9:CC108)</f>
        <v>8.27</v>
      </c>
      <c r="CD112" s="109">
        <f>MEDIAN(CD9:CD108)</f>
        <v>25.909999999999997</v>
      </c>
      <c r="CE112" s="109"/>
      <c r="CF112" s="109">
        <f>MEDIAN(CF9:CF108)</f>
        <v>151.01999999999998</v>
      </c>
      <c r="CG112" s="109">
        <f>MEDIAN(CG9:CG108)</f>
        <v>5.2</v>
      </c>
      <c r="DF112" s="30"/>
      <c r="DG112" s="30"/>
      <c r="DH112" s="30"/>
      <c r="DI112" s="30"/>
      <c r="DJ112" s="30"/>
      <c r="DK112" s="30"/>
      <c r="DL112" s="30"/>
      <c r="DM112" s="30"/>
    </row>
    <row r="113" spans="1:117" ht="16.5" customHeight="1">
      <c r="A113" s="81"/>
      <c r="B113" s="81"/>
      <c r="C113" s="81"/>
      <c r="D113" s="83"/>
      <c r="E113" s="106"/>
      <c r="F113" s="107"/>
      <c r="G113" s="107"/>
      <c r="H113" s="107"/>
      <c r="I113" s="107"/>
      <c r="J113" s="107"/>
      <c r="K113" s="107"/>
      <c r="L113" s="107"/>
      <c r="M113" s="110"/>
      <c r="N113" s="109"/>
      <c r="O113" s="109"/>
      <c r="P113" s="109"/>
      <c r="Q113" s="109"/>
      <c r="R113" s="109"/>
      <c r="S113" s="2"/>
      <c r="T113" s="2"/>
      <c r="U113" s="2"/>
      <c r="V113" s="2"/>
      <c r="W113" s="2"/>
      <c r="X113" s="2"/>
      <c r="Y113" s="88"/>
      <c r="Z113" s="88"/>
      <c r="AA113" s="88"/>
      <c r="AB113" s="88"/>
      <c r="AC113" s="88"/>
      <c r="AD113" s="88"/>
      <c r="AE113" s="89"/>
      <c r="AF113" s="89"/>
      <c r="AG113" s="89"/>
      <c r="AH113" s="89"/>
      <c r="AI113" s="89"/>
      <c r="AJ113" s="110" t="s">
        <v>154</v>
      </c>
      <c r="AK113" s="109">
        <f t="shared" ref="AK113:AP113" ca="1" si="232">QUARTILE(AK9:AK108,3)</f>
        <v>246.25088090204366</v>
      </c>
      <c r="AL113" s="109">
        <f t="shared" ca="1" si="232"/>
        <v>356.56576430518948</v>
      </c>
      <c r="AM113" s="109">
        <f t="shared" ca="1" si="232"/>
        <v>228.31329008053149</v>
      </c>
      <c r="AN113" s="109">
        <f t="shared" ca="1" si="232"/>
        <v>154.4901243228656</v>
      </c>
      <c r="AO113" s="109">
        <f t="shared" ca="1" si="232"/>
        <v>200.21967036277013</v>
      </c>
      <c r="AP113" s="109">
        <f t="shared" ca="1" si="232"/>
        <v>422.27217613927286</v>
      </c>
      <c r="AR113" s="109">
        <f t="shared" ref="AR113:AW113" ca="1" si="233">QUARTILE(AR9:AR108,3)</f>
        <v>17.298994069637239</v>
      </c>
      <c r="AS113" s="109">
        <f t="shared" ca="1" si="233"/>
        <v>24.708949276838549</v>
      </c>
      <c r="AT113" s="109">
        <f t="shared" ca="1" si="233"/>
        <v>15.755282525311085</v>
      </c>
      <c r="AU113" s="109">
        <f t="shared" ca="1" si="233"/>
        <v>10.716544828870218</v>
      </c>
      <c r="AV113" s="109">
        <f t="shared" ca="1" si="233"/>
        <v>13.700797198209994</v>
      </c>
      <c r="AW113" s="109">
        <f t="shared" ca="1" si="233"/>
        <v>30.716439204148376</v>
      </c>
      <c r="AZ113" s="109">
        <f ca="1">QUARTILE(AZ9:AZ108,3)</f>
        <v>236.0010202686357</v>
      </c>
      <c r="BE113" s="109">
        <f>QUARTILE(BE9:BE108,3)</f>
        <v>41.31479162934648</v>
      </c>
      <c r="BZ113" s="109">
        <f>QUARTILE(BZ9:BZ108,3)</f>
        <v>215.24324999999999</v>
      </c>
      <c r="CA113" s="109">
        <f>QUARTILE(CA9:CA108,3)</f>
        <v>21.346249999999998</v>
      </c>
      <c r="CB113" s="109"/>
      <c r="CC113" s="109">
        <f>QUARTILE(CC9:CC108,3)</f>
        <v>8.99</v>
      </c>
      <c r="CD113" s="109">
        <f>QUARTILE(CD9:CD108,3)</f>
        <v>27.36</v>
      </c>
      <c r="CE113" s="109"/>
      <c r="CF113" s="109">
        <f>QUARTILE(CF9:CF108,3)</f>
        <v>193.7225</v>
      </c>
      <c r="CG113" s="109">
        <f>QUARTILE(CG9:CG108,3)</f>
        <v>5.9250000000000007</v>
      </c>
      <c r="DF113" s="30"/>
      <c r="DG113" s="30"/>
      <c r="DH113" s="30"/>
      <c r="DI113" s="30"/>
      <c r="DJ113" s="30"/>
      <c r="DK113" s="30"/>
      <c r="DL113" s="30"/>
      <c r="DM113" s="30"/>
    </row>
    <row r="114" spans="1:117" ht="16.5" customHeight="1">
      <c r="A114" s="81"/>
      <c r="B114" s="81"/>
      <c r="C114" s="81"/>
      <c r="D114" s="83"/>
      <c r="E114" s="106"/>
      <c r="F114" s="107"/>
      <c r="G114" s="107"/>
      <c r="H114" s="107"/>
      <c r="I114" s="107"/>
      <c r="J114" s="107"/>
      <c r="K114" s="107"/>
      <c r="L114" s="107"/>
      <c r="M114" s="108" t="s">
        <v>155</v>
      </c>
      <c r="N114" s="109">
        <f>STDEV('Pył drogowy Hori'!N9:N108)</f>
        <v>1.8264303019665715</v>
      </c>
      <c r="O114" s="109">
        <f>STDEV('Pył drogowy Hori'!O9:O108)</f>
        <v>4.4085686163433833</v>
      </c>
      <c r="P114" s="109">
        <f>STDEV('Pył drogowy Hori'!P9:P108)</f>
        <v>10.849327756909565</v>
      </c>
      <c r="Q114" s="109">
        <f>STDEV('Pył drogowy Hori'!Q9:Q108)</f>
        <v>7.2945870108764428</v>
      </c>
      <c r="R114" s="109">
        <f>STDEV('Pył drogowy Hori'!R9:R108)</f>
        <v>10.813998256688267</v>
      </c>
      <c r="S114" s="2"/>
      <c r="T114" s="2"/>
      <c r="U114" s="2"/>
      <c r="V114" s="2"/>
      <c r="W114" s="2"/>
      <c r="X114" s="2"/>
      <c r="Y114" s="88"/>
      <c r="Z114" s="88"/>
      <c r="AA114" s="88"/>
      <c r="AB114" s="88"/>
      <c r="AC114" s="88"/>
      <c r="AD114" s="88"/>
      <c r="AE114" s="89"/>
      <c r="AF114" s="89"/>
      <c r="AG114" s="89"/>
      <c r="AH114" s="89"/>
      <c r="AI114" s="89"/>
      <c r="AJ114" s="110" t="s">
        <v>155</v>
      </c>
      <c r="AK114" s="109">
        <f t="shared" ref="AK114:AP114" ca="1" si="234">STDEV(AK9:AK108)</f>
        <v>85.214905974974982</v>
      </c>
      <c r="AL114" s="109">
        <f t="shared" ca="1" si="234"/>
        <v>135.09721731935053</v>
      </c>
      <c r="AM114" s="109">
        <f t="shared" ca="1" si="234"/>
        <v>83.159601480294242</v>
      </c>
      <c r="AN114" s="109">
        <f t="shared" ca="1" si="234"/>
        <v>54.810866723410541</v>
      </c>
      <c r="AO114" s="109">
        <f t="shared" ca="1" si="234"/>
        <v>71.489983797339235</v>
      </c>
      <c r="AP114" s="109">
        <f t="shared" ca="1" si="234"/>
        <v>147.18648672789655</v>
      </c>
      <c r="AR114" s="109">
        <f t="shared" ref="AR114:AW114" ca="1" si="235">STDEV(AR9:AR108)</f>
        <v>2.475787806182316</v>
      </c>
      <c r="AS114" s="109">
        <f t="shared" ca="1" si="235"/>
        <v>5.9592252409688928</v>
      </c>
      <c r="AT114" s="109">
        <f t="shared" ca="1" si="235"/>
        <v>3.098142936417529</v>
      </c>
      <c r="AU114" s="109">
        <f t="shared" ca="1" si="235"/>
        <v>1.5413755707617054</v>
      </c>
      <c r="AV114" s="109">
        <f t="shared" ca="1" si="235"/>
        <v>2.4770196984655715</v>
      </c>
      <c r="AW114" s="109">
        <f t="shared" ca="1" si="235"/>
        <v>5.9460582734611842</v>
      </c>
      <c r="AZ114" s="109">
        <f ca="1">STDEV(AZ9:AZ108)</f>
        <v>82.418484317096102</v>
      </c>
      <c r="BE114" s="109">
        <f>STDEV(BE9:BE108)</f>
        <v>13.673603399011006</v>
      </c>
      <c r="BZ114" s="109">
        <f>STDEV(BZ9:BZ108)</f>
        <v>83.664874801584233</v>
      </c>
      <c r="CA114" s="109">
        <f>STDEV(CA9:CA108)</f>
        <v>8.8655659061257026</v>
      </c>
      <c r="CB114" s="109"/>
      <c r="CC114" s="109">
        <f>STDEV(CC9:CC108)</f>
        <v>0.93626864723648207</v>
      </c>
      <c r="CD114" s="109">
        <f>STDEV(CD9:CD108)</f>
        <v>3.1382498162337122</v>
      </c>
      <c r="CE114" s="109"/>
      <c r="CF114" s="109">
        <f>STDEV(CF9:CF108)</f>
        <v>75.299258988600442</v>
      </c>
      <c r="CG114" s="109">
        <f>STDEV(CG9:CG108)</f>
        <v>1.4953544223644291</v>
      </c>
      <c r="DF114" s="30"/>
      <c r="DG114" s="30"/>
      <c r="DH114" s="30"/>
      <c r="DI114" s="30"/>
      <c r="DJ114" s="30"/>
      <c r="DK114" s="30"/>
      <c r="DL114" s="30"/>
      <c r="DM114" s="30"/>
    </row>
    <row r="115" spans="1:117" ht="16.5" customHeight="1">
      <c r="A115" s="81"/>
      <c r="B115" s="81"/>
      <c r="C115" s="81"/>
      <c r="D115" s="83"/>
      <c r="E115" s="106"/>
      <c r="F115" s="107"/>
      <c r="G115" s="107"/>
      <c r="H115" s="107"/>
      <c r="I115" s="107"/>
      <c r="J115" s="107"/>
      <c r="K115" s="107"/>
      <c r="L115" s="107"/>
      <c r="M115" s="86"/>
      <c r="N115" s="86"/>
      <c r="O115" s="86"/>
      <c r="P115" s="86"/>
      <c r="Q115" s="86"/>
      <c r="R115" s="86"/>
      <c r="S115" s="2"/>
      <c r="T115" s="2"/>
      <c r="U115" s="2"/>
      <c r="V115" s="2"/>
      <c r="W115" s="2"/>
      <c r="X115" s="2"/>
      <c r="Y115" s="88"/>
      <c r="Z115" s="88"/>
      <c r="AA115" s="88"/>
      <c r="AB115" s="88"/>
      <c r="AC115" s="88"/>
      <c r="AD115" s="88"/>
      <c r="AE115" s="89"/>
      <c r="AF115" s="89"/>
      <c r="AG115" s="89"/>
      <c r="AH115" s="89"/>
      <c r="AI115" s="111" t="s">
        <v>156</v>
      </c>
      <c r="AJ115" s="112" t="s">
        <v>150</v>
      </c>
      <c r="AK115" s="113">
        <v>36.370078740157503</v>
      </c>
      <c r="AL115" s="113">
        <v>39.523784901757999</v>
      </c>
      <c r="AM115" s="113">
        <v>29.161057692307701</v>
      </c>
      <c r="AN115" s="113">
        <v>19.073429951690802</v>
      </c>
      <c r="AO115" s="113">
        <v>31.343283582089601</v>
      </c>
      <c r="AP115" s="113">
        <v>61.829599056603797</v>
      </c>
      <c r="AQ115" s="90"/>
      <c r="AR115" s="90"/>
      <c r="AS115" s="90"/>
      <c r="AT115" s="90"/>
      <c r="AU115" s="90"/>
      <c r="AV115" s="90"/>
      <c r="AW115" s="90"/>
      <c r="AX115" s="90"/>
      <c r="AY115" s="90"/>
      <c r="AZ115" s="89"/>
      <c r="BA115" s="89"/>
      <c r="BB115" s="89"/>
      <c r="BC115" s="89"/>
      <c r="BD115" s="30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</row>
    <row r="116" spans="1:117" ht="16.5" customHeight="1">
      <c r="A116" s="81"/>
      <c r="B116" s="81"/>
      <c r="C116" s="81"/>
      <c r="D116" s="83"/>
      <c r="E116" s="106"/>
      <c r="F116" s="107"/>
      <c r="G116" s="107"/>
      <c r="H116" s="107"/>
      <c r="I116" s="107"/>
      <c r="J116" s="107"/>
      <c r="K116" s="107"/>
      <c r="L116" s="107"/>
      <c r="M116" s="86"/>
      <c r="N116" s="86"/>
      <c r="O116" s="86"/>
      <c r="P116" s="86"/>
      <c r="Q116" s="86"/>
      <c r="R116" s="86"/>
      <c r="S116" s="2"/>
      <c r="T116" s="2"/>
      <c r="U116" s="2"/>
      <c r="V116" s="2"/>
      <c r="W116" s="2"/>
      <c r="X116" s="2"/>
      <c r="Y116" s="88"/>
      <c r="Z116" s="88"/>
      <c r="AA116" s="88"/>
      <c r="AB116" s="88"/>
      <c r="AC116" s="88"/>
      <c r="AD116" s="88"/>
      <c r="AE116" s="89"/>
      <c r="AF116" s="89"/>
      <c r="AG116" s="89"/>
      <c r="AH116" s="89"/>
      <c r="AI116" s="89"/>
      <c r="AJ116" s="112" t="s">
        <v>151</v>
      </c>
      <c r="AK116" s="113">
        <v>238.82146439317901</v>
      </c>
      <c r="AL116" s="113">
        <v>641.19693396226398</v>
      </c>
      <c r="AM116" s="113">
        <v>286.43523316062198</v>
      </c>
      <c r="AN116" s="113">
        <v>149.94375703037099</v>
      </c>
      <c r="AO116" s="113">
        <v>185.04156769596199</v>
      </c>
      <c r="AP116" s="113">
        <v>462.27755644090303</v>
      </c>
      <c r="AQ116" s="90"/>
      <c r="AR116" s="90"/>
      <c r="AS116" s="90"/>
      <c r="AT116" s="90"/>
      <c r="AU116" s="90"/>
      <c r="AV116" s="90"/>
      <c r="AW116" s="90"/>
      <c r="AX116" s="90"/>
      <c r="AY116" s="90"/>
      <c r="AZ116" s="89"/>
      <c r="BA116" s="89"/>
      <c r="BB116" s="89"/>
      <c r="BC116" s="89"/>
      <c r="BD116" s="30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</row>
    <row r="117" spans="1:117" ht="16.5" customHeight="1">
      <c r="A117" s="81"/>
      <c r="B117" s="81"/>
      <c r="C117" s="81"/>
      <c r="D117" s="83"/>
      <c r="E117" s="106"/>
      <c r="F117" s="107"/>
      <c r="G117" s="107"/>
      <c r="H117" s="107"/>
      <c r="I117" s="107"/>
      <c r="J117" s="107"/>
      <c r="K117" s="107"/>
      <c r="L117" s="107"/>
      <c r="M117" s="86"/>
      <c r="N117" s="86"/>
      <c r="O117" s="86"/>
      <c r="P117" s="86"/>
      <c r="Q117" s="86"/>
      <c r="R117" s="86"/>
      <c r="S117" s="2"/>
      <c r="T117" s="2"/>
      <c r="U117" s="2"/>
      <c r="V117" s="2"/>
      <c r="W117" s="2"/>
      <c r="X117" s="2"/>
      <c r="Y117" s="88"/>
      <c r="Z117" s="88"/>
      <c r="AA117" s="88"/>
      <c r="AB117" s="88"/>
      <c r="AC117" s="88"/>
      <c r="AD117" s="88"/>
      <c r="AE117" s="89"/>
      <c r="AF117" s="89"/>
      <c r="AG117" s="89"/>
      <c r="AH117" s="89"/>
      <c r="AI117" s="89"/>
      <c r="AJ117" s="112" t="s">
        <v>152</v>
      </c>
      <c r="AK117" s="113">
        <v>100.97174462447801</v>
      </c>
      <c r="AL117" s="113">
        <v>210.220416297057</v>
      </c>
      <c r="AM117" s="113">
        <v>118.90584266118501</v>
      </c>
      <c r="AN117" s="113">
        <v>69.227669926221694</v>
      </c>
      <c r="AO117" s="113">
        <v>78.750664132627904</v>
      </c>
      <c r="AP117" s="113">
        <v>195.46110552162099</v>
      </c>
      <c r="AQ117" s="90"/>
      <c r="AR117" s="90"/>
      <c r="AS117" s="90"/>
      <c r="AT117" s="90"/>
      <c r="AU117" s="90"/>
      <c r="AV117" s="90"/>
      <c r="AW117" s="90"/>
      <c r="AX117" s="90"/>
      <c r="AY117" s="90"/>
      <c r="AZ117" s="89"/>
      <c r="BA117" s="89"/>
      <c r="BB117" s="89"/>
      <c r="BC117" s="89"/>
      <c r="BD117" s="30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</row>
    <row r="118" spans="1:117" ht="16.5" customHeight="1">
      <c r="A118" s="81"/>
      <c r="B118" s="81"/>
      <c r="C118" s="81"/>
      <c r="D118" s="83"/>
      <c r="E118" s="106"/>
      <c r="F118" s="107"/>
      <c r="G118" s="107"/>
      <c r="H118" s="107"/>
      <c r="I118" s="107"/>
      <c r="J118" s="107"/>
      <c r="K118" s="107"/>
      <c r="L118" s="107"/>
      <c r="M118" s="86"/>
      <c r="N118" s="86"/>
      <c r="O118" s="86"/>
      <c r="P118" s="86"/>
      <c r="Q118" s="86"/>
      <c r="R118" s="86"/>
      <c r="S118" s="2"/>
      <c r="T118" s="2"/>
      <c r="U118" s="2"/>
      <c r="V118" s="2"/>
      <c r="W118" s="2"/>
      <c r="X118" s="2"/>
      <c r="Y118" s="88"/>
      <c r="Z118" s="88"/>
      <c r="AA118" s="88"/>
      <c r="AB118" s="88"/>
      <c r="AC118" s="88"/>
      <c r="AD118" s="88"/>
      <c r="AE118" s="89"/>
      <c r="AF118" s="89"/>
      <c r="AG118" s="89"/>
      <c r="AH118" s="89"/>
      <c r="AI118" s="89"/>
      <c r="AJ118" s="112" t="s">
        <v>153</v>
      </c>
      <c r="AK118" s="113">
        <v>82.747596153846203</v>
      </c>
      <c r="AL118" s="113">
        <v>160.49206349206301</v>
      </c>
      <c r="AM118" s="113">
        <v>100.05176767676799</v>
      </c>
      <c r="AN118" s="113">
        <v>66.294294294294303</v>
      </c>
      <c r="AO118" s="113">
        <v>72.155471289274104</v>
      </c>
      <c r="AP118" s="113">
        <v>159.987908101572</v>
      </c>
      <c r="AQ118" s="90"/>
      <c r="AR118" s="90"/>
      <c r="AS118" s="90"/>
      <c r="AT118" s="90"/>
      <c r="AU118" s="90"/>
      <c r="AV118" s="90"/>
      <c r="AW118" s="90"/>
      <c r="AX118" s="90"/>
      <c r="AY118" s="90"/>
      <c r="AZ118" s="89"/>
      <c r="BA118" s="89"/>
      <c r="BB118" s="89"/>
      <c r="BC118" s="89"/>
      <c r="BD118" s="30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</row>
    <row r="119" spans="1:117" ht="16.5" customHeight="1">
      <c r="A119" s="81"/>
      <c r="B119" s="81"/>
      <c r="C119" s="81"/>
      <c r="D119" s="83"/>
      <c r="E119" s="106"/>
      <c r="F119" s="107"/>
      <c r="G119" s="107"/>
      <c r="H119" s="107"/>
      <c r="I119" s="107"/>
      <c r="J119" s="107"/>
      <c r="K119" s="107"/>
      <c r="L119" s="107"/>
      <c r="M119" s="86"/>
      <c r="N119" s="86"/>
      <c r="O119" s="86"/>
      <c r="P119" s="86"/>
      <c r="Q119" s="86"/>
      <c r="R119" s="86"/>
      <c r="S119" s="2"/>
      <c r="T119" s="2"/>
      <c r="U119" s="2"/>
      <c r="V119" s="2"/>
      <c r="W119" s="2"/>
      <c r="X119" s="2"/>
      <c r="Y119" s="88"/>
      <c r="Z119" s="88"/>
      <c r="AA119" s="88"/>
      <c r="AB119" s="88"/>
      <c r="AC119" s="88"/>
      <c r="AD119" s="88"/>
      <c r="AE119" s="89"/>
      <c r="AF119" s="89"/>
      <c r="AG119" s="89"/>
      <c r="AH119" s="89"/>
      <c r="AI119" s="89"/>
      <c r="AJ119" s="112" t="s">
        <v>154</v>
      </c>
      <c r="AK119" s="113">
        <v>138.96782320409201</v>
      </c>
      <c r="AL119" s="113">
        <v>268.38797714674303</v>
      </c>
      <c r="AM119" s="113">
        <v>134.96060765340101</v>
      </c>
      <c r="AN119" s="113">
        <v>90.295480781050699</v>
      </c>
      <c r="AO119" s="113">
        <v>96.884503538014201</v>
      </c>
      <c r="AP119" s="113">
        <v>267.93423694779102</v>
      </c>
      <c r="AQ119" s="90"/>
      <c r="AR119" s="90"/>
      <c r="AS119" s="90"/>
      <c r="AT119" s="90"/>
      <c r="AU119" s="90"/>
      <c r="AV119" s="90"/>
      <c r="AW119" s="90"/>
      <c r="AX119" s="90"/>
      <c r="AY119" s="90"/>
      <c r="AZ119" s="89"/>
      <c r="BA119" s="84"/>
      <c r="BB119" s="89"/>
      <c r="BC119" s="89"/>
      <c r="BD119" s="30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</row>
    <row r="120" spans="1:117" ht="16.5" customHeight="1">
      <c r="A120" s="81"/>
      <c r="B120" s="81"/>
      <c r="C120" s="81"/>
      <c r="D120" s="83"/>
      <c r="E120" s="106"/>
      <c r="F120" s="107"/>
      <c r="G120" s="107"/>
      <c r="H120" s="107"/>
      <c r="I120" s="107"/>
      <c r="J120" s="107"/>
      <c r="K120" s="107"/>
      <c r="L120" s="107"/>
      <c r="M120" s="86"/>
      <c r="N120" s="86"/>
      <c r="O120" s="86"/>
      <c r="P120" s="86"/>
      <c r="Q120" s="86"/>
      <c r="R120" s="86"/>
      <c r="S120" s="2"/>
      <c r="T120" s="2"/>
      <c r="U120" s="2"/>
      <c r="V120" s="2"/>
      <c r="W120" s="2"/>
      <c r="X120" s="2"/>
      <c r="Y120" s="88"/>
      <c r="Z120" s="88"/>
      <c r="AA120" s="88"/>
      <c r="AB120" s="88"/>
      <c r="AC120" s="88"/>
      <c r="AD120" s="88"/>
      <c r="AE120" s="89"/>
      <c r="AF120" s="89"/>
      <c r="AG120" s="89"/>
      <c r="AH120" s="89"/>
      <c r="AI120" s="89"/>
      <c r="AJ120" s="112" t="s">
        <v>155</v>
      </c>
      <c r="AK120" s="113">
        <v>51.657711476383803</v>
      </c>
      <c r="AL120" s="113">
        <v>135.70348691882899</v>
      </c>
      <c r="AM120" s="113">
        <v>66.752998289378695</v>
      </c>
      <c r="AN120" s="113">
        <v>32.618244738440701</v>
      </c>
      <c r="AO120" s="113">
        <v>37.964221276505398</v>
      </c>
      <c r="AP120" s="113">
        <v>110.48574906258899</v>
      </c>
      <c r="AQ120" s="90"/>
      <c r="AR120" s="90"/>
      <c r="AS120" s="90"/>
      <c r="AT120" s="90"/>
      <c r="AU120" s="90"/>
      <c r="AV120" s="90"/>
      <c r="AW120" s="90"/>
      <c r="AX120" s="90"/>
      <c r="AY120" s="90"/>
      <c r="AZ120" s="89"/>
      <c r="BA120" s="89"/>
      <c r="BB120" s="89"/>
      <c r="BC120" s="89"/>
      <c r="BD120" s="30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</row>
    <row r="121" spans="1:117" ht="16.5" customHeight="1">
      <c r="A121" s="81"/>
      <c r="B121" s="81"/>
      <c r="C121" s="81"/>
      <c r="D121" s="83"/>
      <c r="E121" s="106"/>
      <c r="F121" s="107"/>
      <c r="G121" s="107"/>
      <c r="H121" s="107"/>
      <c r="I121" s="107"/>
      <c r="J121" s="107"/>
      <c r="K121" s="107"/>
      <c r="L121" s="107"/>
      <c r="M121" s="86"/>
      <c r="N121" s="86"/>
      <c r="O121" s="86"/>
      <c r="P121" s="86"/>
      <c r="Q121" s="86"/>
      <c r="R121" s="86"/>
      <c r="S121" s="2"/>
      <c r="T121" s="2"/>
      <c r="U121" s="2"/>
      <c r="V121" s="2"/>
      <c r="W121" s="2"/>
      <c r="X121" s="2"/>
      <c r="Y121" s="88"/>
      <c r="Z121" s="88"/>
      <c r="AA121" s="88"/>
      <c r="AB121" s="88"/>
      <c r="AC121" s="88"/>
      <c r="AD121" s="88"/>
      <c r="AE121" s="89"/>
      <c r="AF121" s="89"/>
      <c r="AG121" s="89"/>
      <c r="AH121" s="89"/>
      <c r="AI121" s="115" t="s">
        <v>157</v>
      </c>
      <c r="AJ121" s="116" t="s">
        <v>150</v>
      </c>
      <c r="AK121" s="117">
        <f t="shared" ref="AK121:AP126" ca="1" si="236">AVERAGE(AK109,AK115)</f>
        <v>33.402835462874847</v>
      </c>
      <c r="AL121" s="117">
        <f t="shared" ca="1" si="236"/>
        <v>54.00339262613312</v>
      </c>
      <c r="AM121" s="117">
        <f t="shared" ca="1" si="236"/>
        <v>33.233167456708287</v>
      </c>
      <c r="AN121" s="117">
        <f t="shared" ca="1" si="236"/>
        <v>20.478703926121646</v>
      </c>
      <c r="AO121" s="117">
        <f t="shared" ca="1" si="236"/>
        <v>25.589620793669472</v>
      </c>
      <c r="AP121" s="117">
        <f t="shared" ca="1" si="236"/>
        <v>52.470032086441428</v>
      </c>
      <c r="AQ121" s="90"/>
      <c r="AR121" s="90"/>
      <c r="AS121" s="90"/>
      <c r="AT121" s="90"/>
      <c r="AU121" s="90"/>
      <c r="AV121" s="90"/>
      <c r="AW121" s="90"/>
      <c r="AX121" s="90"/>
      <c r="AY121" s="90"/>
      <c r="AZ121" s="89"/>
      <c r="BA121" s="89"/>
      <c r="BB121" s="89"/>
      <c r="BC121" s="89"/>
      <c r="BD121" s="30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</row>
    <row r="122" spans="1:117" ht="16.5" customHeight="1">
      <c r="A122" s="81"/>
      <c r="B122" s="81"/>
      <c r="C122" s="81"/>
      <c r="D122" s="83"/>
      <c r="E122" s="106"/>
      <c r="F122" s="107"/>
      <c r="G122" s="107"/>
      <c r="H122" s="107"/>
      <c r="I122" s="107"/>
      <c r="J122" s="107"/>
      <c r="K122" s="107"/>
      <c r="L122" s="107"/>
      <c r="M122" s="86"/>
      <c r="N122" s="86"/>
      <c r="O122" s="86"/>
      <c r="P122" s="86"/>
      <c r="Q122" s="86"/>
      <c r="R122" s="86"/>
      <c r="S122" s="2"/>
      <c r="T122" s="2"/>
      <c r="U122" s="2"/>
      <c r="V122" s="2"/>
      <c r="W122" s="2"/>
      <c r="X122" s="2"/>
      <c r="Y122" s="88"/>
      <c r="Z122" s="88"/>
      <c r="AA122" s="88"/>
      <c r="AB122" s="88"/>
      <c r="AC122" s="88"/>
      <c r="AD122" s="88"/>
      <c r="AE122" s="89"/>
      <c r="AF122" s="89"/>
      <c r="AG122" s="89"/>
      <c r="AH122" s="89"/>
      <c r="AI122" s="89"/>
      <c r="AJ122" s="116" t="s">
        <v>151</v>
      </c>
      <c r="AK122" s="117">
        <f t="shared" ca="1" si="236"/>
        <v>392.04933589268808</v>
      </c>
      <c r="AL122" s="117">
        <f t="shared" ca="1" si="236"/>
        <v>658.77079074092319</v>
      </c>
      <c r="AM122" s="117">
        <f t="shared" ca="1" si="236"/>
        <v>376.6830027347728</v>
      </c>
      <c r="AN122" s="117">
        <f t="shared" ca="1" si="236"/>
        <v>213.33319692314572</v>
      </c>
      <c r="AO122" s="117">
        <f t="shared" ca="1" si="236"/>
        <v>303.27700829985764</v>
      </c>
      <c r="AP122" s="117">
        <f t="shared" ca="1" si="236"/>
        <v>765.26484659651999</v>
      </c>
      <c r="AQ122" s="90"/>
      <c r="AR122" s="90"/>
      <c r="AS122" s="90"/>
      <c r="AT122" s="90"/>
      <c r="AU122" s="90"/>
      <c r="AV122" s="90"/>
      <c r="AW122" s="90"/>
      <c r="AX122" s="90"/>
      <c r="AY122" s="90"/>
      <c r="AZ122" s="89"/>
      <c r="BA122" s="89"/>
      <c r="BB122" s="89"/>
      <c r="BC122" s="89"/>
      <c r="BD122" s="30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</row>
    <row r="123" spans="1:117" ht="16.5" customHeight="1">
      <c r="A123" s="81"/>
      <c r="B123" s="81"/>
      <c r="C123" s="81"/>
      <c r="D123" s="83"/>
      <c r="E123" s="106"/>
      <c r="F123" s="107"/>
      <c r="G123" s="107"/>
      <c r="H123" s="107"/>
      <c r="I123" s="107"/>
      <c r="J123" s="107"/>
      <c r="K123" s="107"/>
      <c r="L123" s="107"/>
      <c r="M123" s="86"/>
      <c r="N123" s="86"/>
      <c r="O123" s="86"/>
      <c r="P123" s="86"/>
      <c r="Q123" s="86"/>
      <c r="R123" s="86"/>
      <c r="S123" s="2"/>
      <c r="T123" s="2"/>
      <c r="U123" s="2"/>
      <c r="V123" s="2"/>
      <c r="W123" s="2"/>
      <c r="X123" s="2"/>
      <c r="Y123" s="88"/>
      <c r="Z123" s="88"/>
      <c r="AA123" s="88"/>
      <c r="AB123" s="88"/>
      <c r="AC123" s="88"/>
      <c r="AD123" s="88"/>
      <c r="AE123" s="89"/>
      <c r="AF123" s="89"/>
      <c r="AG123" s="89"/>
      <c r="AH123" s="89"/>
      <c r="AI123" s="89"/>
      <c r="AJ123" s="116" t="s">
        <v>152</v>
      </c>
      <c r="AK123" s="117">
        <f t="shared" ca="1" si="236"/>
        <v>154.52357941425396</v>
      </c>
      <c r="AL123" s="117">
        <f t="shared" ca="1" si="236"/>
        <v>247.21478528581969</v>
      </c>
      <c r="AM123" s="117">
        <f t="shared" ca="1" si="236"/>
        <v>149.4246501308069</v>
      </c>
      <c r="AN123" s="117">
        <f t="shared" ca="1" si="236"/>
        <v>97.944298252282522</v>
      </c>
      <c r="AO123" s="117">
        <f t="shared" ca="1" si="236"/>
        <v>118.45228564376285</v>
      </c>
      <c r="AP123" s="117">
        <f t="shared" ca="1" si="236"/>
        <v>273.32328265018759</v>
      </c>
      <c r="AQ123" s="90"/>
      <c r="AR123" s="90"/>
      <c r="AS123" s="90"/>
      <c r="AT123" s="90"/>
      <c r="AU123" s="90"/>
      <c r="AV123" s="90"/>
      <c r="AW123" s="90"/>
      <c r="AX123" s="90"/>
      <c r="AY123" s="90"/>
      <c r="AZ123" s="89"/>
      <c r="BA123" s="89"/>
      <c r="BB123" s="89"/>
      <c r="BC123" s="89"/>
      <c r="BD123" s="30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</row>
    <row r="124" spans="1:117" ht="16.5" customHeight="1">
      <c r="A124" s="81"/>
      <c r="B124" s="81"/>
      <c r="C124" s="81"/>
      <c r="D124" s="83"/>
      <c r="E124" s="106"/>
      <c r="F124" s="107"/>
      <c r="G124" s="107"/>
      <c r="H124" s="107"/>
      <c r="I124" s="107"/>
      <c r="J124" s="107"/>
      <c r="K124" s="107"/>
      <c r="L124" s="107"/>
      <c r="M124" s="86"/>
      <c r="N124" s="86"/>
      <c r="O124" s="86"/>
      <c r="P124" s="86"/>
      <c r="Q124" s="86"/>
      <c r="R124" s="86"/>
      <c r="S124" s="2"/>
      <c r="T124" s="2"/>
      <c r="U124" s="2"/>
      <c r="V124" s="2"/>
      <c r="W124" s="2"/>
      <c r="X124" s="2"/>
      <c r="Y124" s="88"/>
      <c r="Z124" s="88"/>
      <c r="AA124" s="88"/>
      <c r="AB124" s="88"/>
      <c r="AC124" s="88"/>
      <c r="AD124" s="88"/>
      <c r="AE124" s="89"/>
      <c r="AF124" s="89"/>
      <c r="AG124" s="89"/>
      <c r="AH124" s="89"/>
      <c r="AI124" s="89"/>
      <c r="AJ124" s="116" t="s">
        <v>153</v>
      </c>
      <c r="AK124" s="117">
        <f t="shared" ca="1" si="236"/>
        <v>139.58834458758611</v>
      </c>
      <c r="AL124" s="117">
        <f t="shared" ca="1" si="236"/>
        <v>208.48428302761749</v>
      </c>
      <c r="AM124" s="117">
        <f t="shared" ca="1" si="236"/>
        <v>129.03267648000963</v>
      </c>
      <c r="AN124" s="117">
        <f t="shared" ca="1" si="236"/>
        <v>92.759673435342648</v>
      </c>
      <c r="AO124" s="117">
        <f t="shared" ca="1" si="236"/>
        <v>109.6402968174215</v>
      </c>
      <c r="AP124" s="117">
        <f t="shared" ca="1" si="236"/>
        <v>238.78442762106789</v>
      </c>
      <c r="AQ124" s="90"/>
      <c r="AR124" s="90"/>
      <c r="AS124" s="90"/>
      <c r="AT124" s="90"/>
      <c r="AU124" s="90"/>
      <c r="AV124" s="90"/>
      <c r="AW124" s="90"/>
      <c r="AX124" s="90"/>
      <c r="AY124" s="90"/>
      <c r="AZ124" s="89"/>
      <c r="BA124" s="89"/>
      <c r="BB124" s="89"/>
      <c r="BC124" s="89"/>
      <c r="BD124" s="30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</row>
    <row r="125" spans="1:117" ht="16.5" customHeight="1">
      <c r="A125" s="81"/>
      <c r="B125" s="81"/>
      <c r="C125" s="81"/>
      <c r="D125" s="83"/>
      <c r="E125" s="106"/>
      <c r="F125" s="107"/>
      <c r="G125" s="107"/>
      <c r="H125" s="107"/>
      <c r="I125" s="107"/>
      <c r="J125" s="107"/>
      <c r="K125" s="107"/>
      <c r="L125" s="107"/>
      <c r="M125" s="86"/>
      <c r="N125" s="86"/>
      <c r="O125" s="86"/>
      <c r="P125" s="86"/>
      <c r="Q125" s="86"/>
      <c r="R125" s="86"/>
      <c r="S125" s="2"/>
      <c r="T125" s="2"/>
      <c r="U125" s="2"/>
      <c r="V125" s="2"/>
      <c r="W125" s="2"/>
      <c r="X125" s="2"/>
      <c r="Y125" s="88"/>
      <c r="Z125" s="88"/>
      <c r="AA125" s="88"/>
      <c r="AB125" s="88"/>
      <c r="AC125" s="88"/>
      <c r="AD125" s="88"/>
      <c r="AE125" s="89"/>
      <c r="AF125" s="89"/>
      <c r="AG125" s="89"/>
      <c r="AH125" s="89"/>
      <c r="AI125" s="89"/>
      <c r="AJ125" s="116" t="s">
        <v>154</v>
      </c>
      <c r="AK125" s="117">
        <f t="shared" ca="1" si="236"/>
        <v>192.60935205306782</v>
      </c>
      <c r="AL125" s="117">
        <f t="shared" ca="1" si="236"/>
        <v>312.47687072596625</v>
      </c>
      <c r="AM125" s="117">
        <f t="shared" ca="1" si="236"/>
        <v>181.63694886696624</v>
      </c>
      <c r="AN125" s="117">
        <f t="shared" ca="1" si="236"/>
        <v>122.39280255195814</v>
      </c>
      <c r="AO125" s="117">
        <f t="shared" ca="1" si="236"/>
        <v>148.55208695039215</v>
      </c>
      <c r="AP125" s="117">
        <f t="shared" ca="1" si="236"/>
        <v>345.10320654353194</v>
      </c>
      <c r="AQ125" s="90"/>
      <c r="AR125" s="90"/>
      <c r="AS125" s="90"/>
      <c r="AT125" s="90"/>
      <c r="AU125" s="90"/>
      <c r="AV125" s="90"/>
      <c r="AW125" s="90"/>
      <c r="AX125" s="90"/>
      <c r="AY125" s="90"/>
      <c r="AZ125" s="89"/>
      <c r="BA125" s="84"/>
      <c r="BB125" s="89"/>
      <c r="BC125" s="89"/>
      <c r="BD125" s="30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</row>
    <row r="126" spans="1:117" ht="16.5" customHeight="1">
      <c r="A126" s="81"/>
      <c r="B126" s="81"/>
      <c r="C126" s="81"/>
      <c r="D126" s="83"/>
      <c r="E126" s="106"/>
      <c r="F126" s="107"/>
      <c r="G126" s="107"/>
      <c r="H126" s="107"/>
      <c r="I126" s="107"/>
      <c r="J126" s="107"/>
      <c r="K126" s="107"/>
      <c r="L126" s="107"/>
      <c r="M126" s="86"/>
      <c r="N126" s="86"/>
      <c r="O126" s="86"/>
      <c r="P126" s="86"/>
      <c r="Q126" s="86"/>
      <c r="R126" s="86"/>
      <c r="S126" s="2"/>
      <c r="T126" s="2"/>
      <c r="U126" s="2"/>
      <c r="V126" s="2"/>
      <c r="W126" s="2"/>
      <c r="X126" s="2"/>
      <c r="Y126" s="88"/>
      <c r="Z126" s="88"/>
      <c r="AA126" s="88"/>
      <c r="AB126" s="88"/>
      <c r="AC126" s="88"/>
      <c r="AD126" s="88"/>
      <c r="AE126" s="89"/>
      <c r="AF126" s="89"/>
      <c r="AG126" s="89"/>
      <c r="AH126" s="89"/>
      <c r="AI126" s="89"/>
      <c r="AJ126" s="116" t="s">
        <v>155</v>
      </c>
      <c r="AK126" s="117">
        <f t="shared" ca="1" si="236"/>
        <v>68.436308725679396</v>
      </c>
      <c r="AL126" s="117">
        <f t="shared" ca="1" si="236"/>
        <v>135.40035211908975</v>
      </c>
      <c r="AM126" s="117">
        <f t="shared" ca="1" si="236"/>
        <v>74.956299884836469</v>
      </c>
      <c r="AN126" s="117">
        <f t="shared" ca="1" si="236"/>
        <v>43.714555730925625</v>
      </c>
      <c r="AO126" s="117">
        <f t="shared" ca="1" si="236"/>
        <v>54.727102536922317</v>
      </c>
      <c r="AP126" s="117">
        <f t="shared" ca="1" si="236"/>
        <v>128.83611789524278</v>
      </c>
      <c r="AQ126" s="90"/>
      <c r="AR126" s="90"/>
      <c r="AS126" s="90"/>
      <c r="AT126" s="90"/>
      <c r="AU126" s="90"/>
      <c r="AV126" s="90"/>
      <c r="AW126" s="90"/>
      <c r="AX126" s="90"/>
      <c r="AY126" s="90"/>
      <c r="AZ126" s="89"/>
      <c r="BA126" s="89"/>
      <c r="BB126" s="89"/>
      <c r="BC126" s="89"/>
      <c r="BD126" s="30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</row>
    <row r="127" spans="1:117" ht="16.5" customHeight="1">
      <c r="A127" s="81"/>
      <c r="B127" s="81"/>
      <c r="C127" s="81"/>
      <c r="D127" s="83"/>
      <c r="E127" s="106"/>
      <c r="F127" s="107"/>
      <c r="G127" s="107"/>
      <c r="H127" s="107"/>
      <c r="I127" s="107"/>
      <c r="J127" s="107"/>
      <c r="K127" s="107"/>
      <c r="L127" s="107"/>
      <c r="M127" s="86"/>
      <c r="N127" s="86"/>
      <c r="O127" s="86"/>
      <c r="P127" s="86"/>
      <c r="Q127" s="86"/>
      <c r="R127" s="86"/>
      <c r="S127" s="2"/>
      <c r="T127" s="2"/>
      <c r="U127" s="2"/>
      <c r="V127" s="2"/>
      <c r="W127" s="2"/>
      <c r="X127" s="2"/>
      <c r="Y127" s="88"/>
      <c r="Z127" s="88"/>
      <c r="AA127" s="88"/>
      <c r="AB127" s="88"/>
      <c r="AC127" s="88"/>
      <c r="AD127" s="88"/>
      <c r="AE127" s="89"/>
      <c r="AF127" s="89"/>
      <c r="AG127" s="89"/>
      <c r="AH127" s="89"/>
      <c r="AI127" s="89"/>
      <c r="AJ127" s="89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89"/>
      <c r="BA127" s="89"/>
      <c r="BB127" s="89"/>
      <c r="BC127" s="89"/>
      <c r="BD127" s="30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</row>
    <row r="128" spans="1:117" ht="16.5" customHeight="1">
      <c r="A128" s="81"/>
      <c r="B128" s="81"/>
      <c r="C128" s="81"/>
      <c r="D128" s="83"/>
      <c r="E128" s="106"/>
      <c r="F128" s="107"/>
      <c r="G128" s="107"/>
      <c r="H128" s="107"/>
      <c r="I128" s="107"/>
      <c r="J128" s="107"/>
      <c r="K128" s="107"/>
      <c r="L128" s="107"/>
      <c r="M128" s="86"/>
      <c r="N128" s="86"/>
      <c r="O128" s="86"/>
      <c r="P128" s="86"/>
      <c r="Q128" s="86"/>
      <c r="R128" s="86"/>
      <c r="S128" s="2"/>
      <c r="T128" s="2"/>
      <c r="U128" s="2"/>
      <c r="V128" s="2"/>
      <c r="W128" s="2"/>
      <c r="X128" s="2"/>
      <c r="Y128" s="88"/>
      <c r="Z128" s="88"/>
      <c r="AA128" s="88"/>
      <c r="AB128" s="88"/>
      <c r="AC128" s="88"/>
      <c r="AD128" s="88"/>
      <c r="AE128" s="89"/>
      <c r="AF128" s="89"/>
      <c r="AG128" s="89"/>
      <c r="AH128" s="89"/>
      <c r="AI128" s="89"/>
      <c r="AJ128" s="89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89"/>
      <c r="BA128" s="89"/>
      <c r="BB128" s="89"/>
      <c r="BC128" s="89"/>
      <c r="BD128" s="30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</row>
    <row r="129" spans="1:178" ht="16.5" customHeight="1">
      <c r="A129" s="81"/>
      <c r="B129" s="81"/>
      <c r="C129" s="81"/>
      <c r="D129" s="83"/>
      <c r="E129" s="106"/>
      <c r="F129" s="107"/>
      <c r="G129" s="107"/>
      <c r="H129" s="107"/>
      <c r="I129" s="107"/>
      <c r="J129" s="107"/>
      <c r="K129" s="107"/>
      <c r="L129" s="107"/>
      <c r="M129" s="86"/>
      <c r="N129" s="86"/>
      <c r="O129" s="86"/>
      <c r="P129" s="86"/>
      <c r="Q129" s="86"/>
      <c r="R129" s="86"/>
      <c r="S129" s="2"/>
      <c r="T129" s="2"/>
      <c r="U129" s="2"/>
      <c r="V129" s="2"/>
      <c r="W129" s="2"/>
      <c r="X129" s="2"/>
      <c r="Y129" s="88"/>
      <c r="Z129" s="88"/>
      <c r="AA129" s="88"/>
      <c r="AB129" s="88"/>
      <c r="AC129" s="88"/>
      <c r="AD129" s="88"/>
      <c r="AE129" s="89"/>
      <c r="AF129" s="89"/>
      <c r="AG129" s="89"/>
      <c r="AH129" s="89"/>
      <c r="AI129" s="89"/>
      <c r="AJ129" s="89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89"/>
      <c r="BA129" s="89"/>
      <c r="BB129" s="89"/>
      <c r="BC129" s="89"/>
      <c r="BD129" s="30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EN129" s="118"/>
      <c r="ER129" s="118"/>
    </row>
    <row r="130" spans="1:178" ht="16.5" customHeight="1">
      <c r="A130" s="81"/>
      <c r="B130" s="81"/>
      <c r="C130" s="81"/>
      <c r="D130" s="83"/>
      <c r="E130" s="106"/>
      <c r="F130" s="107"/>
      <c r="G130" s="107"/>
      <c r="H130" s="107"/>
      <c r="I130" s="107"/>
      <c r="J130" s="107"/>
      <c r="K130" s="107"/>
      <c r="L130" s="107"/>
      <c r="M130" s="86"/>
      <c r="N130" s="86"/>
      <c r="O130" s="86"/>
      <c r="P130" s="86"/>
      <c r="Q130" s="86"/>
      <c r="R130" s="86"/>
      <c r="S130" s="2"/>
      <c r="T130" s="2"/>
      <c r="U130" s="2"/>
      <c r="V130" s="2"/>
      <c r="W130" s="2"/>
      <c r="X130" s="2"/>
      <c r="Y130" s="88"/>
      <c r="Z130" s="88"/>
      <c r="AA130" s="88"/>
      <c r="AB130" s="88"/>
      <c r="AC130" s="88"/>
      <c r="AD130" s="88"/>
      <c r="AE130" s="89"/>
      <c r="AF130" s="89"/>
      <c r="AG130" s="89"/>
      <c r="AH130" s="89"/>
      <c r="AI130" s="89"/>
      <c r="AJ130" s="89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89"/>
      <c r="BA130" s="89"/>
      <c r="BB130" s="89"/>
      <c r="BC130" s="89"/>
      <c r="BD130" s="118"/>
      <c r="BE130" s="119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19"/>
      <c r="BR130" s="119"/>
      <c r="BS130" s="119"/>
      <c r="BT130" s="119"/>
      <c r="BU130" s="119"/>
      <c r="BV130" s="119"/>
      <c r="BW130" s="119"/>
      <c r="BX130" s="119"/>
      <c r="BY130" s="119"/>
      <c r="BZ130" s="118"/>
      <c r="CF130" s="118"/>
      <c r="DK130" s="118"/>
      <c r="DO130" s="118"/>
      <c r="DS130" s="118"/>
      <c r="DW130" s="118"/>
      <c r="EI130" s="118"/>
      <c r="EN130" s="118"/>
      <c r="ER130" s="118"/>
      <c r="FI130" s="118">
        <v>768.64</v>
      </c>
      <c r="FJ130" s="118">
        <v>803.58</v>
      </c>
      <c r="FK130" s="118">
        <v>634.25</v>
      </c>
      <c r="FL130" s="118">
        <v>1048.71</v>
      </c>
      <c r="FM130" s="118">
        <v>500.46</v>
      </c>
      <c r="FN130" s="118">
        <v>863.88</v>
      </c>
      <c r="FO130" s="118">
        <v>803.78</v>
      </c>
      <c r="FP130" s="118">
        <v>869.96</v>
      </c>
      <c r="FQ130" s="118">
        <v>920.45</v>
      </c>
      <c r="FR130" s="118">
        <v>956.5</v>
      </c>
      <c r="FS130" s="118">
        <v>1027.67</v>
      </c>
      <c r="FT130" s="118">
        <v>852.01</v>
      </c>
      <c r="FU130" s="118">
        <v>761.77</v>
      </c>
      <c r="FV130" s="118">
        <v>893.76</v>
      </c>
    </row>
    <row r="131" spans="1:178" ht="16.5" customHeight="1">
      <c r="A131" s="81"/>
      <c r="B131" s="81"/>
      <c r="C131" s="81"/>
      <c r="D131" s="83"/>
      <c r="E131" s="106"/>
      <c r="F131" s="107"/>
      <c r="G131" s="107"/>
      <c r="H131" s="107"/>
      <c r="I131" s="107"/>
      <c r="J131" s="107"/>
      <c r="K131" s="107"/>
      <c r="L131" s="107"/>
      <c r="M131" s="86"/>
      <c r="N131" s="86"/>
      <c r="O131" s="86"/>
      <c r="P131" s="86"/>
      <c r="Q131" s="86"/>
      <c r="R131" s="86"/>
      <c r="S131" s="2"/>
      <c r="T131" s="2"/>
      <c r="U131" s="2"/>
      <c r="V131" s="2"/>
      <c r="W131" s="2"/>
      <c r="X131" s="2"/>
      <c r="Y131" s="88"/>
      <c r="Z131" s="88"/>
      <c r="AA131" s="88"/>
      <c r="AB131" s="88"/>
      <c r="AC131" s="88"/>
      <c r="AD131" s="88"/>
      <c r="AE131" s="89"/>
      <c r="AF131" s="89"/>
      <c r="AG131" s="89"/>
      <c r="AH131" s="89"/>
      <c r="AI131" s="89"/>
      <c r="AJ131" s="89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89"/>
      <c r="BA131" s="84"/>
      <c r="BB131" s="89"/>
      <c r="BC131" s="89"/>
      <c r="BD131" s="118"/>
      <c r="BE131" s="119"/>
      <c r="BF131" s="119"/>
      <c r="BG131" s="119"/>
      <c r="BH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  <c r="BR131" s="119"/>
      <c r="BS131" s="119"/>
      <c r="BT131" s="119"/>
      <c r="BU131" s="119"/>
      <c r="BV131" s="119"/>
      <c r="BW131" s="119"/>
      <c r="BX131" s="119"/>
      <c r="BY131" s="119"/>
      <c r="BZ131" s="118"/>
      <c r="CF131" s="118"/>
      <c r="DK131" s="118"/>
      <c r="DO131" s="118"/>
      <c r="DS131" s="118"/>
      <c r="DW131" s="118"/>
      <c r="EI131" s="118"/>
      <c r="EN131" s="118"/>
      <c r="ER131" s="118"/>
      <c r="FI131" s="118">
        <v>37.94</v>
      </c>
      <c r="FJ131" s="118">
        <v>20.94</v>
      </c>
      <c r="FK131" s="118">
        <v>25.28</v>
      </c>
      <c r="FL131" s="118">
        <v>66.77</v>
      </c>
      <c r="FM131" s="118">
        <v>23.85</v>
      </c>
      <c r="FN131" s="118">
        <v>12.83</v>
      </c>
      <c r="FO131" s="118">
        <v>45.78</v>
      </c>
      <c r="FP131" s="118">
        <v>15.34</v>
      </c>
      <c r="FQ131" s="118">
        <v>26.93</v>
      </c>
      <c r="FR131" s="118">
        <v>30.65</v>
      </c>
      <c r="FS131" s="118">
        <v>71.62</v>
      </c>
      <c r="FT131" s="118">
        <v>30.24</v>
      </c>
      <c r="FU131" s="118">
        <v>44.08</v>
      </c>
      <c r="FV131" s="118">
        <v>21.06</v>
      </c>
    </row>
    <row r="132" spans="1:178" ht="16.5" customHeight="1">
      <c r="A132" s="81"/>
      <c r="B132" s="81"/>
      <c r="C132" s="81"/>
      <c r="D132" s="83"/>
      <c r="E132" s="106"/>
      <c r="F132" s="107"/>
      <c r="G132" s="107"/>
      <c r="H132" s="107"/>
      <c r="I132" s="107"/>
      <c r="J132" s="107"/>
      <c r="K132" s="107"/>
      <c r="L132" s="107"/>
      <c r="M132" s="86"/>
      <c r="N132" s="86"/>
      <c r="O132" s="86"/>
      <c r="P132" s="86"/>
      <c r="Q132" s="86"/>
      <c r="R132" s="86"/>
      <c r="S132" s="2"/>
      <c r="T132" s="2"/>
      <c r="U132" s="2"/>
      <c r="V132" s="2"/>
      <c r="W132" s="2"/>
      <c r="X132" s="2"/>
      <c r="Y132" s="88"/>
      <c r="Z132" s="88"/>
      <c r="AA132" s="88"/>
      <c r="AB132" s="88"/>
      <c r="AC132" s="88"/>
      <c r="AD132" s="88"/>
      <c r="AE132" s="89"/>
      <c r="AF132" s="89"/>
      <c r="AG132" s="89"/>
      <c r="AH132" s="89"/>
      <c r="AI132" s="89"/>
      <c r="AJ132" s="89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89"/>
      <c r="BA132" s="89"/>
      <c r="BB132" s="89"/>
      <c r="BC132" s="89"/>
      <c r="BD132" s="118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19"/>
      <c r="BV132" s="119"/>
      <c r="BW132" s="119"/>
      <c r="BX132" s="119"/>
      <c r="BY132" s="119"/>
      <c r="BZ132" s="118"/>
      <c r="CF132" s="118"/>
      <c r="DK132" s="118"/>
      <c r="DO132" s="118"/>
      <c r="DS132" s="118"/>
      <c r="DW132" s="118"/>
      <c r="EI132" s="118"/>
      <c r="EN132" s="118"/>
      <c r="ER132" s="118"/>
      <c r="FI132" s="118">
        <v>64.819999999999993</v>
      </c>
      <c r="FJ132" s="118">
        <v>43.54</v>
      </c>
      <c r="FK132" s="118">
        <v>48.23</v>
      </c>
      <c r="FL132" s="118">
        <v>186.17</v>
      </c>
      <c r="FM132" s="118">
        <v>58.94</v>
      </c>
      <c r="FN132" s="118">
        <v>34.549999999999997</v>
      </c>
      <c r="FO132" s="118">
        <v>161.24</v>
      </c>
      <c r="FP132" s="118">
        <v>36.340000000000003</v>
      </c>
      <c r="FQ132" s="118">
        <v>67.3</v>
      </c>
      <c r="FR132" s="118">
        <v>87.68</v>
      </c>
      <c r="FS132" s="118">
        <v>226.4</v>
      </c>
      <c r="FT132" s="118">
        <v>73.73</v>
      </c>
      <c r="FU132" s="118">
        <v>100</v>
      </c>
      <c r="FV132" s="118">
        <v>53.94</v>
      </c>
    </row>
    <row r="133" spans="1:178" ht="16.5" customHeight="1">
      <c r="A133" s="81"/>
      <c r="B133" s="81"/>
      <c r="C133" s="81"/>
      <c r="D133" s="83"/>
      <c r="E133" s="106"/>
      <c r="F133" s="107"/>
      <c r="G133" s="107"/>
      <c r="H133" s="107"/>
      <c r="I133" s="107"/>
      <c r="J133" s="107"/>
      <c r="K133" s="107"/>
      <c r="L133" s="107"/>
      <c r="M133" s="86"/>
      <c r="N133" s="86"/>
      <c r="O133" s="86"/>
      <c r="P133" s="86"/>
      <c r="Q133" s="86"/>
      <c r="R133" s="86"/>
      <c r="S133" s="2"/>
      <c r="T133" s="2"/>
      <c r="U133" s="2"/>
      <c r="V133" s="2"/>
      <c r="W133" s="2"/>
      <c r="X133" s="2"/>
      <c r="Y133" s="88"/>
      <c r="Z133" s="88"/>
      <c r="AA133" s="88"/>
      <c r="AB133" s="88"/>
      <c r="AC133" s="88"/>
      <c r="AD133" s="88"/>
      <c r="AE133" s="89"/>
      <c r="AF133" s="89"/>
      <c r="AG133" s="89"/>
      <c r="AH133" s="89"/>
      <c r="AI133" s="89"/>
      <c r="AJ133" s="89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89"/>
      <c r="BA133" s="89"/>
      <c r="BB133" s="89"/>
      <c r="BC133" s="89"/>
      <c r="BD133" s="118"/>
      <c r="BE133" s="119"/>
      <c r="BF133" s="119"/>
      <c r="BG133" s="119"/>
      <c r="BH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  <c r="BR133" s="119"/>
      <c r="BS133" s="119"/>
      <c r="BT133" s="119"/>
      <c r="BU133" s="119"/>
      <c r="BV133" s="119"/>
      <c r="BW133" s="119"/>
      <c r="BX133" s="119"/>
      <c r="BY133" s="119"/>
      <c r="BZ133" s="118"/>
      <c r="CF133" s="118"/>
      <c r="DK133" s="118"/>
      <c r="DO133" s="118"/>
      <c r="DS133" s="118"/>
      <c r="DW133" s="118"/>
      <c r="EI133" s="118"/>
      <c r="EN133" s="118"/>
      <c r="ER133" s="118"/>
      <c r="FI133" s="118">
        <v>132.77000000000001</v>
      </c>
      <c r="FJ133" s="118">
        <v>96.87</v>
      </c>
      <c r="FK133" s="118">
        <v>114.52</v>
      </c>
      <c r="FL133" s="118">
        <v>299.70999999999998</v>
      </c>
      <c r="FM133" s="118">
        <v>220.99</v>
      </c>
      <c r="FN133" s="118">
        <v>107.35</v>
      </c>
      <c r="FO133" s="118">
        <v>317.56</v>
      </c>
      <c r="FP133" s="118">
        <v>243.98</v>
      </c>
      <c r="FQ133" s="118">
        <v>204.82</v>
      </c>
      <c r="FR133" s="118">
        <v>318.07</v>
      </c>
      <c r="FS133" s="118">
        <v>386.35</v>
      </c>
      <c r="FT133" s="118">
        <v>252.89</v>
      </c>
      <c r="FU133" s="118">
        <v>184.14</v>
      </c>
      <c r="FV133" s="118">
        <v>149.69</v>
      </c>
    </row>
    <row r="134" spans="1:178" ht="16.5" customHeight="1">
      <c r="A134" s="81"/>
      <c r="B134" s="81"/>
      <c r="C134" s="81"/>
      <c r="D134" s="83"/>
      <c r="E134" s="106"/>
      <c r="F134" s="107"/>
      <c r="G134" s="107"/>
      <c r="H134" s="107"/>
      <c r="I134" s="107"/>
      <c r="J134" s="107"/>
      <c r="K134" s="107"/>
      <c r="L134" s="107"/>
      <c r="M134" s="86"/>
      <c r="N134" s="86"/>
      <c r="O134" s="86"/>
      <c r="P134" s="86"/>
      <c r="Q134" s="86"/>
      <c r="R134" s="86"/>
      <c r="S134" s="2"/>
      <c r="T134" s="2"/>
      <c r="U134" s="2"/>
      <c r="V134" s="2"/>
      <c r="W134" s="2"/>
      <c r="X134" s="2"/>
      <c r="Y134" s="88"/>
      <c r="Z134" s="88"/>
      <c r="AA134" s="88"/>
      <c r="AB134" s="88"/>
      <c r="AC134" s="88"/>
      <c r="AD134" s="88"/>
      <c r="AE134" s="89"/>
      <c r="AF134" s="89"/>
      <c r="AG134" s="89"/>
      <c r="AH134" s="89"/>
      <c r="AI134" s="89"/>
      <c r="AJ134" s="89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89"/>
      <c r="BA134" s="89"/>
      <c r="BB134" s="89"/>
      <c r="BC134" s="89"/>
      <c r="BD134" s="118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19"/>
      <c r="BU134" s="119"/>
      <c r="BV134" s="119"/>
      <c r="BW134" s="119"/>
      <c r="BX134" s="119"/>
      <c r="BY134" s="119"/>
      <c r="BZ134" s="118"/>
      <c r="CF134" s="118"/>
      <c r="DK134" s="118"/>
      <c r="DO134" s="118"/>
      <c r="DS134" s="118"/>
      <c r="DW134" s="118"/>
      <c r="EI134" s="118"/>
      <c r="EN134" s="118"/>
      <c r="ER134" s="118"/>
      <c r="FI134" s="118">
        <v>318.19</v>
      </c>
      <c r="FJ134" s="118">
        <v>236.37</v>
      </c>
      <c r="FK134" s="118">
        <v>282.73</v>
      </c>
      <c r="FL134" s="118">
        <v>363.04</v>
      </c>
      <c r="FM134" s="118">
        <v>174.72</v>
      </c>
      <c r="FN134" s="118">
        <v>349.23</v>
      </c>
      <c r="FO134" s="118">
        <v>208.1</v>
      </c>
      <c r="FP134" s="118">
        <v>405.92</v>
      </c>
      <c r="FQ134" s="118">
        <v>437.08</v>
      </c>
      <c r="FR134" s="118">
        <v>373.36</v>
      </c>
      <c r="FS134" s="118">
        <v>265.20999999999998</v>
      </c>
      <c r="FT134" s="118">
        <v>292.01</v>
      </c>
      <c r="FU134" s="118">
        <v>262.14999999999998</v>
      </c>
      <c r="FV134" s="118">
        <v>378.07</v>
      </c>
    </row>
    <row r="135" spans="1:178" ht="16.5" customHeight="1">
      <c r="A135" s="81"/>
      <c r="B135" s="81"/>
      <c r="C135" s="81"/>
      <c r="D135" s="83"/>
      <c r="E135" s="106"/>
      <c r="F135" s="107"/>
      <c r="G135" s="107"/>
      <c r="H135" s="107"/>
      <c r="I135" s="107"/>
      <c r="J135" s="107"/>
      <c r="K135" s="107"/>
      <c r="L135" s="107"/>
      <c r="M135" s="86"/>
      <c r="N135" s="86"/>
      <c r="O135" s="86"/>
      <c r="P135" s="86"/>
      <c r="Q135" s="86"/>
      <c r="R135" s="86"/>
      <c r="S135" s="2"/>
      <c r="T135" s="2"/>
      <c r="U135" s="2"/>
      <c r="V135" s="2"/>
      <c r="W135" s="2"/>
      <c r="X135" s="2"/>
      <c r="Y135" s="88"/>
      <c r="Z135" s="88"/>
      <c r="AA135" s="88"/>
      <c r="AB135" s="88"/>
      <c r="AC135" s="88"/>
      <c r="AD135" s="88"/>
      <c r="AE135" s="89"/>
      <c r="AF135" s="89"/>
      <c r="AG135" s="89"/>
      <c r="AH135" s="89"/>
      <c r="AI135" s="89"/>
      <c r="AJ135" s="89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89"/>
      <c r="BA135" s="89"/>
      <c r="BB135" s="89"/>
      <c r="BC135" s="89"/>
      <c r="BD135" s="118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  <c r="BR135" s="119"/>
      <c r="BS135" s="119"/>
      <c r="BT135" s="119"/>
      <c r="BU135" s="119"/>
      <c r="BV135" s="119"/>
      <c r="BW135" s="119"/>
      <c r="BX135" s="119"/>
      <c r="BY135" s="119"/>
      <c r="BZ135" s="118"/>
      <c r="CF135" s="118"/>
      <c r="DK135" s="118"/>
      <c r="DO135" s="118"/>
      <c r="DS135" s="118"/>
      <c r="DW135" s="118"/>
      <c r="EI135" s="118"/>
      <c r="EN135" s="118"/>
      <c r="ER135" s="118"/>
      <c r="FI135" s="118">
        <v>214.07</v>
      </c>
      <c r="FJ135" s="118">
        <v>405.27</v>
      </c>
      <c r="FK135" s="118">
        <v>163.16</v>
      </c>
      <c r="FL135" s="118">
        <v>132.22</v>
      </c>
      <c r="FM135" s="118">
        <v>21.51</v>
      </c>
      <c r="FN135" s="118">
        <v>359.23</v>
      </c>
      <c r="FO135" s="118">
        <v>70.42</v>
      </c>
      <c r="FP135" s="118">
        <v>167.21</v>
      </c>
      <c r="FQ135" s="118">
        <v>183.74</v>
      </c>
      <c r="FR135" s="118">
        <v>146.44</v>
      </c>
      <c r="FS135" s="118">
        <v>77.83</v>
      </c>
      <c r="FT135" s="118">
        <v>202.46</v>
      </c>
      <c r="FU135" s="118">
        <v>170.75</v>
      </c>
      <c r="FV135" s="118">
        <v>289.42</v>
      </c>
    </row>
    <row r="136" spans="1:178" ht="16.5" customHeight="1">
      <c r="A136" s="81"/>
      <c r="B136" s="81"/>
      <c r="C136" s="81"/>
      <c r="D136" s="83"/>
      <c r="E136" s="106"/>
      <c r="F136" s="107"/>
      <c r="G136" s="107"/>
      <c r="H136" s="107"/>
      <c r="I136" s="107"/>
      <c r="J136" s="107"/>
      <c r="K136" s="107"/>
      <c r="L136" s="107"/>
      <c r="M136" s="86"/>
      <c r="N136" s="86"/>
      <c r="O136" s="86"/>
      <c r="P136" s="86"/>
      <c r="Q136" s="86"/>
      <c r="R136" s="86"/>
      <c r="S136" s="2"/>
      <c r="T136" s="2"/>
      <c r="U136" s="2"/>
      <c r="V136" s="2"/>
      <c r="W136" s="2"/>
      <c r="X136" s="2"/>
      <c r="Y136" s="88"/>
      <c r="Z136" s="88"/>
      <c r="AA136" s="88"/>
      <c r="AB136" s="88"/>
      <c r="AC136" s="88"/>
      <c r="AD136" s="88"/>
      <c r="AE136" s="89"/>
      <c r="AF136" s="89"/>
      <c r="AG136" s="89"/>
      <c r="AH136" s="89"/>
      <c r="AI136" s="89"/>
      <c r="AJ136" s="89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89"/>
      <c r="BA136" s="89"/>
      <c r="BB136" s="89"/>
      <c r="BC136" s="89"/>
      <c r="BD136" s="30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8"/>
      <c r="CA136" s="30"/>
      <c r="CB136" s="30"/>
      <c r="CD136" s="30"/>
      <c r="CE136" s="30"/>
      <c r="CF136" s="118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F136" s="30"/>
      <c r="DH136" s="30"/>
      <c r="DJ136" s="30"/>
      <c r="DK136" s="118"/>
      <c r="DL136" s="30"/>
      <c r="DO136" s="118"/>
      <c r="DS136" s="118"/>
      <c r="DW136" s="118"/>
      <c r="EI136" s="118"/>
      <c r="EN136" s="118"/>
      <c r="ER136" s="118"/>
    </row>
    <row r="137" spans="1:178" ht="16.5" customHeight="1">
      <c r="A137" s="81"/>
      <c r="B137" s="81"/>
      <c r="C137" s="81"/>
      <c r="D137" s="83"/>
      <c r="E137" s="106"/>
      <c r="F137" s="107"/>
      <c r="G137" s="107"/>
      <c r="H137" s="107"/>
      <c r="I137" s="107"/>
      <c r="J137" s="107"/>
      <c r="K137" s="107"/>
      <c r="L137" s="107"/>
      <c r="M137" s="86"/>
      <c r="N137" s="86"/>
      <c r="O137" s="86"/>
      <c r="P137" s="86"/>
      <c r="Q137" s="86"/>
      <c r="R137" s="86"/>
      <c r="S137" s="2"/>
      <c r="T137" s="2"/>
      <c r="U137" s="2"/>
      <c r="V137" s="2"/>
      <c r="W137" s="2"/>
      <c r="X137" s="2"/>
      <c r="Y137" s="88"/>
      <c r="Z137" s="88"/>
      <c r="AA137" s="88"/>
      <c r="AB137" s="88"/>
      <c r="AC137" s="88"/>
      <c r="AD137" s="88"/>
      <c r="AE137" s="89"/>
      <c r="AF137" s="89"/>
      <c r="AG137" s="89"/>
      <c r="AH137" s="89"/>
      <c r="AI137" s="89"/>
      <c r="AJ137" s="89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89"/>
      <c r="BA137" s="84"/>
      <c r="BB137" s="89"/>
      <c r="BC137" s="89"/>
      <c r="BD137" s="30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8"/>
      <c r="CA137" s="30"/>
      <c r="CB137" s="30"/>
      <c r="CD137" s="30"/>
      <c r="CE137" s="30"/>
      <c r="CF137" s="118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F137" s="30"/>
      <c r="DH137" s="30"/>
      <c r="DJ137" s="30"/>
      <c r="DK137" s="118"/>
      <c r="DL137" s="30"/>
      <c r="DO137" s="118"/>
      <c r="DS137" s="118"/>
      <c r="DW137" s="118"/>
      <c r="EI137" s="118"/>
      <c r="EN137" s="118"/>
      <c r="ER137" s="118"/>
    </row>
    <row r="138" spans="1:178" ht="16.5" customHeight="1">
      <c r="A138" s="81"/>
      <c r="B138" s="81"/>
      <c r="C138" s="81"/>
      <c r="D138" s="83"/>
      <c r="E138" s="106"/>
      <c r="F138" s="107"/>
      <c r="G138" s="107"/>
      <c r="H138" s="107"/>
      <c r="I138" s="107"/>
      <c r="J138" s="107"/>
      <c r="K138" s="107"/>
      <c r="L138" s="107"/>
      <c r="M138" s="86"/>
      <c r="N138" s="86"/>
      <c r="O138" s="86"/>
      <c r="P138" s="86"/>
      <c r="Q138" s="86"/>
      <c r="R138" s="86"/>
      <c r="S138" s="2"/>
      <c r="T138" s="2"/>
      <c r="U138" s="2"/>
      <c r="V138" s="2"/>
      <c r="W138" s="2"/>
      <c r="X138" s="2"/>
      <c r="Y138" s="88"/>
      <c r="Z138" s="88"/>
      <c r="AA138" s="88"/>
      <c r="AB138" s="88"/>
      <c r="AC138" s="88"/>
      <c r="AD138" s="88"/>
      <c r="AE138" s="89"/>
      <c r="AF138" s="89"/>
      <c r="AG138" s="89"/>
      <c r="AH138" s="89"/>
      <c r="AI138" s="89"/>
      <c r="AJ138" s="89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89"/>
      <c r="BA138" s="89"/>
      <c r="BB138" s="89"/>
      <c r="BC138" s="89"/>
      <c r="BD138" s="30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8"/>
      <c r="CA138" s="30"/>
      <c r="CB138" s="30"/>
      <c r="CD138" s="30"/>
      <c r="CE138" s="30"/>
      <c r="CF138" s="118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F138" s="30"/>
      <c r="DH138" s="30"/>
      <c r="DJ138" s="30"/>
      <c r="DK138" s="118"/>
      <c r="DL138" s="30"/>
      <c r="DO138" s="118"/>
      <c r="DS138" s="118"/>
      <c r="DW138" s="118"/>
      <c r="EI138" s="118"/>
      <c r="EN138" s="118"/>
      <c r="ER138" s="118"/>
    </row>
    <row r="139" spans="1:178" ht="16.5" customHeight="1">
      <c r="A139" s="81"/>
      <c r="B139" s="81"/>
      <c r="C139" s="81"/>
      <c r="D139" s="83"/>
      <c r="E139" s="106"/>
      <c r="F139" s="107"/>
      <c r="G139" s="107"/>
      <c r="H139" s="107"/>
      <c r="I139" s="107"/>
      <c r="J139" s="107"/>
      <c r="K139" s="107"/>
      <c r="L139" s="107"/>
      <c r="M139" s="86"/>
      <c r="N139" s="86"/>
      <c r="O139" s="86"/>
      <c r="P139" s="86"/>
      <c r="Q139" s="86"/>
      <c r="R139" s="86"/>
      <c r="S139" s="2"/>
      <c r="T139" s="2"/>
      <c r="U139" s="2"/>
      <c r="V139" s="2"/>
      <c r="W139" s="2"/>
      <c r="X139" s="2"/>
      <c r="Y139" s="88"/>
      <c r="Z139" s="88"/>
      <c r="AA139" s="88"/>
      <c r="AB139" s="88"/>
      <c r="AC139" s="88"/>
      <c r="AD139" s="88"/>
      <c r="AE139" s="89"/>
      <c r="AF139" s="89"/>
      <c r="AG139" s="89"/>
      <c r="AH139" s="89"/>
      <c r="AI139" s="89"/>
      <c r="AJ139" s="89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89"/>
      <c r="BA139" s="89"/>
      <c r="BB139" s="89"/>
      <c r="BC139" s="89"/>
      <c r="BD139" s="30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8"/>
      <c r="CA139" s="30"/>
      <c r="CB139" s="30"/>
      <c r="CD139" s="30"/>
      <c r="CE139" s="30"/>
      <c r="CF139" s="118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F139" s="30"/>
      <c r="DH139" s="30"/>
      <c r="DJ139" s="30"/>
      <c r="DK139" s="118"/>
      <c r="DL139" s="30"/>
      <c r="DO139" s="118"/>
      <c r="DS139" s="118"/>
      <c r="DW139" s="118"/>
      <c r="EI139" s="118"/>
      <c r="EN139" s="118"/>
      <c r="ER139" s="118"/>
    </row>
    <row r="140" spans="1:178" ht="16.5" customHeight="1">
      <c r="A140" s="81"/>
      <c r="B140" s="81"/>
      <c r="C140" s="81"/>
      <c r="D140" s="83"/>
      <c r="E140" s="106"/>
      <c r="F140" s="107"/>
      <c r="G140" s="107"/>
      <c r="H140" s="107"/>
      <c r="I140" s="107"/>
      <c r="J140" s="107"/>
      <c r="K140" s="107"/>
      <c r="L140" s="107"/>
      <c r="M140" s="86"/>
      <c r="N140" s="86"/>
      <c r="O140" s="86"/>
      <c r="P140" s="86"/>
      <c r="Q140" s="86"/>
      <c r="R140" s="86"/>
      <c r="S140" s="2"/>
      <c r="T140" s="2"/>
      <c r="U140" s="2"/>
      <c r="V140" s="2"/>
      <c r="W140" s="2"/>
      <c r="X140" s="2"/>
      <c r="Y140" s="88"/>
      <c r="Z140" s="88"/>
      <c r="AA140" s="88"/>
      <c r="AB140" s="88"/>
      <c r="AC140" s="88"/>
      <c r="AD140" s="88"/>
      <c r="AE140" s="89"/>
      <c r="AF140" s="89"/>
      <c r="AG140" s="89"/>
      <c r="AH140" s="89"/>
      <c r="AI140" s="89"/>
      <c r="AJ140" s="89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89"/>
      <c r="BA140" s="89"/>
      <c r="BB140" s="89"/>
      <c r="BC140" s="89"/>
      <c r="BD140" s="30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8"/>
      <c r="CA140" s="30"/>
      <c r="CB140" s="30"/>
      <c r="CD140" s="30"/>
      <c r="CE140" s="30"/>
      <c r="CF140" s="118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F140" s="30"/>
      <c r="DH140" s="30"/>
      <c r="DJ140" s="30"/>
      <c r="DK140" s="118"/>
      <c r="DL140" s="30"/>
      <c r="DO140" s="118"/>
      <c r="DS140" s="118"/>
      <c r="DW140" s="118"/>
      <c r="EI140" s="118"/>
      <c r="EN140" s="118"/>
      <c r="ER140" s="118"/>
    </row>
    <row r="141" spans="1:178" ht="16.5" customHeight="1">
      <c r="A141" s="81"/>
      <c r="B141" s="81"/>
      <c r="C141" s="81"/>
      <c r="D141" s="83"/>
      <c r="E141" s="106"/>
      <c r="F141" s="107"/>
      <c r="G141" s="107"/>
      <c r="H141" s="107"/>
      <c r="I141" s="107"/>
      <c r="J141" s="107"/>
      <c r="K141" s="107"/>
      <c r="L141" s="107"/>
      <c r="M141" s="86"/>
      <c r="N141" s="86"/>
      <c r="O141" s="86"/>
      <c r="P141" s="86"/>
      <c r="Q141" s="86"/>
      <c r="R141" s="86"/>
      <c r="S141" s="2"/>
      <c r="T141" s="2"/>
      <c r="U141" s="2"/>
      <c r="V141" s="2"/>
      <c r="W141" s="2"/>
      <c r="X141" s="2"/>
      <c r="Y141" s="88"/>
      <c r="Z141" s="88"/>
      <c r="AA141" s="88"/>
      <c r="AB141" s="88"/>
      <c r="AC141" s="88"/>
      <c r="AD141" s="88"/>
      <c r="AE141" s="89"/>
      <c r="AF141" s="89"/>
      <c r="AG141" s="89"/>
      <c r="AH141" s="89"/>
      <c r="AI141" s="89"/>
      <c r="AJ141" s="89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89"/>
      <c r="BA141" s="89"/>
      <c r="BB141" s="89"/>
      <c r="BC141" s="89"/>
      <c r="BD141" s="30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8"/>
      <c r="CA141" s="30"/>
      <c r="CB141" s="30"/>
      <c r="CD141" s="30"/>
      <c r="CE141" s="30"/>
      <c r="CF141" s="118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F141" s="30"/>
      <c r="DH141" s="30"/>
      <c r="DJ141" s="30"/>
      <c r="DK141" s="118"/>
      <c r="DL141" s="30"/>
      <c r="DO141" s="118"/>
      <c r="DS141" s="118"/>
      <c r="DW141" s="118"/>
      <c r="EI141" s="118"/>
      <c r="EN141" s="118"/>
    </row>
    <row r="142" spans="1:178" ht="16.5" customHeight="1">
      <c r="A142" s="81"/>
      <c r="B142" s="81"/>
      <c r="C142" s="81"/>
      <c r="D142" s="83"/>
      <c r="E142" s="106"/>
      <c r="F142" s="107"/>
      <c r="G142" s="107"/>
      <c r="H142" s="107"/>
      <c r="I142" s="107"/>
      <c r="J142" s="107"/>
      <c r="K142" s="107"/>
      <c r="L142" s="107"/>
      <c r="M142" s="86"/>
      <c r="N142" s="86"/>
      <c r="O142" s="86"/>
      <c r="P142" s="86"/>
      <c r="Q142" s="86"/>
      <c r="R142" s="86"/>
      <c r="S142" s="2"/>
      <c r="T142" s="2"/>
      <c r="U142" s="2"/>
      <c r="V142" s="2"/>
      <c r="W142" s="2"/>
      <c r="X142" s="2"/>
      <c r="Y142" s="88"/>
      <c r="Z142" s="88"/>
      <c r="AA142" s="88"/>
      <c r="AB142" s="88"/>
      <c r="AC142" s="88"/>
      <c r="AD142" s="88"/>
      <c r="AE142" s="89"/>
      <c r="AF142" s="89"/>
      <c r="AG142" s="89"/>
      <c r="AH142" s="89"/>
      <c r="AI142" s="89"/>
      <c r="AJ142" s="89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89"/>
      <c r="BA142" s="89"/>
      <c r="BB142" s="89"/>
      <c r="BC142" s="89"/>
      <c r="BD142" s="30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8"/>
      <c r="CA142" s="30"/>
      <c r="CB142" s="30"/>
      <c r="CC142" s="30"/>
      <c r="CD142" s="30"/>
      <c r="CE142" s="30"/>
      <c r="CF142" s="118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118"/>
      <c r="DL142" s="30"/>
      <c r="DM142" s="30"/>
      <c r="DO142" s="118"/>
      <c r="DS142" s="118"/>
      <c r="DW142" s="118"/>
      <c r="EI142" s="118"/>
      <c r="EN142" s="118"/>
    </row>
    <row r="143" spans="1:178" ht="16.5" customHeight="1">
      <c r="A143" s="81"/>
      <c r="B143" s="81"/>
      <c r="C143" s="81"/>
      <c r="D143" s="83"/>
      <c r="E143" s="106"/>
      <c r="F143" s="107"/>
      <c r="G143" s="107"/>
      <c r="H143" s="107"/>
      <c r="I143" s="107"/>
      <c r="J143" s="107"/>
      <c r="K143" s="107"/>
      <c r="L143" s="107"/>
      <c r="M143" s="86"/>
      <c r="N143" s="86"/>
      <c r="O143" s="86"/>
      <c r="P143" s="86"/>
      <c r="Q143" s="86"/>
      <c r="R143" s="86"/>
      <c r="S143" s="2"/>
      <c r="T143" s="2"/>
      <c r="U143" s="2"/>
      <c r="V143" s="2"/>
      <c r="W143" s="2"/>
      <c r="X143" s="2"/>
      <c r="Y143" s="88"/>
      <c r="Z143" s="88"/>
      <c r="AA143" s="88"/>
      <c r="AB143" s="88"/>
      <c r="AC143" s="88"/>
      <c r="AD143" s="88"/>
      <c r="AE143" s="89"/>
      <c r="AF143" s="89"/>
      <c r="AG143" s="89"/>
      <c r="AH143" s="89"/>
      <c r="AI143" s="89"/>
      <c r="AJ143" s="89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89"/>
      <c r="BA143" s="84"/>
      <c r="BB143" s="89"/>
      <c r="BC143" s="89"/>
      <c r="BD143" s="30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8"/>
      <c r="CA143" s="30"/>
      <c r="CB143" s="30"/>
      <c r="CC143" s="30"/>
      <c r="CD143" s="30"/>
      <c r="CE143" s="30"/>
      <c r="CF143" s="118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118"/>
      <c r="DL143" s="30"/>
      <c r="DM143" s="30"/>
      <c r="DO143" s="118"/>
      <c r="DS143" s="118"/>
      <c r="DW143" s="118"/>
      <c r="EI143" s="118"/>
      <c r="EN143" s="118"/>
    </row>
    <row r="144" spans="1:178" ht="16.5" customHeight="1">
      <c r="A144" s="81"/>
      <c r="B144" s="81"/>
      <c r="C144" s="81"/>
      <c r="D144" s="83"/>
      <c r="E144" s="106"/>
      <c r="F144" s="107"/>
      <c r="G144" s="107"/>
      <c r="H144" s="107"/>
      <c r="I144" s="107"/>
      <c r="J144" s="107"/>
      <c r="K144" s="107"/>
      <c r="L144" s="107"/>
      <c r="M144" s="86"/>
      <c r="N144" s="86"/>
      <c r="O144" s="86"/>
      <c r="P144" s="86"/>
      <c r="Q144" s="86"/>
      <c r="R144" s="86"/>
      <c r="S144" s="2"/>
      <c r="T144" s="2"/>
      <c r="U144" s="2"/>
      <c r="V144" s="2"/>
      <c r="W144" s="2"/>
      <c r="X144" s="2"/>
      <c r="Y144" s="88"/>
      <c r="Z144" s="88"/>
      <c r="AA144" s="88"/>
      <c r="AB144" s="88"/>
      <c r="AC144" s="88"/>
      <c r="AD144" s="88"/>
      <c r="AE144" s="89"/>
      <c r="AF144" s="89"/>
      <c r="AG144" s="89"/>
      <c r="AH144" s="89"/>
      <c r="AI144" s="89"/>
      <c r="AJ144" s="89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89"/>
      <c r="BA144" s="89"/>
      <c r="BB144" s="89"/>
      <c r="BC144" s="89"/>
      <c r="BD144" s="30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8"/>
      <c r="CA144" s="30"/>
      <c r="CB144" s="30"/>
      <c r="CC144" s="30"/>
      <c r="CD144" s="30"/>
      <c r="CE144" s="30"/>
      <c r="CF144" s="118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118"/>
      <c r="DL144" s="30"/>
      <c r="DM144" s="30"/>
      <c r="DO144" s="118"/>
      <c r="DS144" s="118"/>
      <c r="DW144" s="118"/>
      <c r="EI144" s="118"/>
      <c r="EN144" s="118"/>
    </row>
    <row r="145" spans="1:144" ht="16.5" customHeight="1">
      <c r="A145" s="81"/>
      <c r="B145" s="81"/>
      <c r="C145" s="81"/>
      <c r="D145" s="83"/>
      <c r="E145" s="106"/>
      <c r="F145" s="107"/>
      <c r="G145" s="107"/>
      <c r="H145" s="107"/>
      <c r="I145" s="107"/>
      <c r="J145" s="107"/>
      <c r="K145" s="107"/>
      <c r="L145" s="107"/>
      <c r="M145" s="86"/>
      <c r="N145" s="86"/>
      <c r="O145" s="86"/>
      <c r="P145" s="86"/>
      <c r="Q145" s="86"/>
      <c r="R145" s="86"/>
      <c r="S145" s="2"/>
      <c r="T145" s="2"/>
      <c r="U145" s="2"/>
      <c r="V145" s="2"/>
      <c r="W145" s="2"/>
      <c r="X145" s="2"/>
      <c r="Y145" s="88"/>
      <c r="Z145" s="88"/>
      <c r="AA145" s="88"/>
      <c r="AB145" s="88"/>
      <c r="AC145" s="88"/>
      <c r="AD145" s="88"/>
      <c r="AE145" s="89"/>
      <c r="AF145" s="89"/>
      <c r="AG145" s="89"/>
      <c r="AH145" s="89"/>
      <c r="AI145" s="89"/>
      <c r="AJ145" s="89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89"/>
      <c r="BA145" s="89"/>
      <c r="BB145" s="89"/>
      <c r="BC145" s="89"/>
      <c r="BD145" s="30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8"/>
      <c r="CA145" s="30"/>
      <c r="CB145" s="30"/>
      <c r="CC145" s="30"/>
      <c r="CD145" s="30"/>
      <c r="CE145" s="30"/>
      <c r="CF145" s="118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118"/>
      <c r="DL145" s="30"/>
      <c r="DM145" s="30"/>
      <c r="DO145" s="118"/>
      <c r="DS145" s="118"/>
      <c r="DW145" s="118"/>
      <c r="EI145" s="118"/>
      <c r="EN145" s="118"/>
    </row>
    <row r="146" spans="1:144" ht="16.5" customHeight="1">
      <c r="A146" s="81"/>
      <c r="B146" s="81"/>
      <c r="C146" s="81"/>
      <c r="D146" s="83"/>
      <c r="E146" s="106"/>
      <c r="F146" s="107"/>
      <c r="G146" s="107"/>
      <c r="H146" s="107"/>
      <c r="I146" s="107"/>
      <c r="J146" s="107"/>
      <c r="K146" s="107"/>
      <c r="L146" s="107"/>
      <c r="M146" s="86"/>
      <c r="N146" s="86"/>
      <c r="O146" s="86"/>
      <c r="P146" s="86"/>
      <c r="Q146" s="86"/>
      <c r="R146" s="86"/>
      <c r="S146" s="2"/>
      <c r="T146" s="2"/>
      <c r="U146" s="2"/>
      <c r="V146" s="2"/>
      <c r="W146" s="2"/>
      <c r="X146" s="2"/>
      <c r="Y146" s="88"/>
      <c r="Z146" s="88"/>
      <c r="AA146" s="88"/>
      <c r="AB146" s="88"/>
      <c r="AC146" s="88"/>
      <c r="AD146" s="88"/>
      <c r="AE146" s="89"/>
      <c r="AF146" s="89"/>
      <c r="AG146" s="89"/>
      <c r="AH146" s="89"/>
      <c r="AI146" s="89"/>
      <c r="AJ146" s="89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89"/>
      <c r="BA146" s="89"/>
      <c r="BB146" s="89"/>
      <c r="BC146" s="89"/>
      <c r="BD146" s="30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8"/>
      <c r="CA146" s="30"/>
      <c r="CB146" s="30"/>
      <c r="CC146" s="30"/>
      <c r="CD146" s="30"/>
      <c r="CE146" s="30"/>
      <c r="CF146" s="118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118"/>
      <c r="DL146" s="30"/>
      <c r="DM146" s="30"/>
      <c r="DO146" s="118"/>
      <c r="DS146" s="118"/>
      <c r="DW146" s="118"/>
      <c r="EI146" s="118"/>
      <c r="EN146" s="118"/>
    </row>
    <row r="147" spans="1:144" ht="16.5" customHeight="1">
      <c r="A147" s="81"/>
      <c r="B147" s="81"/>
      <c r="C147" s="81"/>
      <c r="D147" s="83"/>
      <c r="E147" s="106"/>
      <c r="F147" s="107"/>
      <c r="G147" s="107"/>
      <c r="H147" s="107"/>
      <c r="I147" s="107"/>
      <c r="J147" s="107"/>
      <c r="K147" s="107"/>
      <c r="L147" s="107"/>
      <c r="M147" s="86"/>
      <c r="N147" s="86"/>
      <c r="O147" s="86"/>
      <c r="P147" s="86"/>
      <c r="Q147" s="86"/>
      <c r="R147" s="86"/>
      <c r="S147" s="2"/>
      <c r="T147" s="2"/>
      <c r="U147" s="2"/>
      <c r="V147" s="2"/>
      <c r="W147" s="2"/>
      <c r="X147" s="2"/>
      <c r="Y147" s="88"/>
      <c r="Z147" s="88"/>
      <c r="AA147" s="88"/>
      <c r="AB147" s="88"/>
      <c r="AC147" s="88"/>
      <c r="AD147" s="88"/>
      <c r="AE147" s="89"/>
      <c r="AF147" s="89"/>
      <c r="AG147" s="89"/>
      <c r="AH147" s="89"/>
      <c r="AI147" s="89"/>
      <c r="AJ147" s="89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89"/>
      <c r="BA147" s="89"/>
      <c r="BB147" s="89"/>
      <c r="BC147" s="89"/>
      <c r="BD147" s="30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8"/>
      <c r="CA147" s="30"/>
      <c r="CB147" s="30"/>
      <c r="CC147" s="30"/>
      <c r="CD147" s="30"/>
      <c r="CE147" s="30"/>
      <c r="CF147" s="118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118"/>
      <c r="DL147" s="30"/>
      <c r="DM147" s="30"/>
      <c r="DO147" s="118"/>
      <c r="DS147" s="118"/>
      <c r="DW147" s="118"/>
      <c r="EI147" s="118"/>
      <c r="EN147" s="118"/>
    </row>
    <row r="148" spans="1:144" ht="16.5" customHeight="1">
      <c r="A148" s="81"/>
      <c r="B148" s="81"/>
      <c r="C148" s="81"/>
      <c r="D148" s="83"/>
      <c r="E148" s="106"/>
      <c r="F148" s="107"/>
      <c r="G148" s="107"/>
      <c r="H148" s="107"/>
      <c r="I148" s="107"/>
      <c r="J148" s="107"/>
      <c r="K148" s="107"/>
      <c r="L148" s="107"/>
      <c r="M148" s="86"/>
      <c r="N148" s="86"/>
      <c r="O148" s="86"/>
      <c r="P148" s="86"/>
      <c r="Q148" s="86"/>
      <c r="R148" s="86"/>
      <c r="S148" s="2"/>
      <c r="T148" s="2"/>
      <c r="U148" s="2"/>
      <c r="V148" s="2"/>
      <c r="W148" s="2"/>
      <c r="X148" s="2"/>
      <c r="Y148" s="88"/>
      <c r="Z148" s="88"/>
      <c r="AA148" s="88"/>
      <c r="AB148" s="88"/>
      <c r="AC148" s="88"/>
      <c r="AD148" s="88"/>
      <c r="AE148" s="89"/>
      <c r="AF148" s="89"/>
      <c r="AG148" s="89"/>
      <c r="AH148" s="89"/>
      <c r="AI148" s="89"/>
      <c r="AJ148" s="89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89"/>
      <c r="BA148" s="89"/>
      <c r="BB148" s="89"/>
      <c r="BC148" s="89"/>
      <c r="BD148" s="30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8"/>
      <c r="CA148" s="30"/>
      <c r="CB148" s="30"/>
      <c r="CC148" s="30"/>
      <c r="CD148" s="30"/>
      <c r="CE148" s="30"/>
      <c r="CF148" s="118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118"/>
      <c r="DL148" s="30"/>
      <c r="DM148" s="30"/>
      <c r="DO148" s="118"/>
      <c r="DS148" s="118"/>
      <c r="DW148" s="118"/>
      <c r="EI148" s="118"/>
      <c r="EN148" s="118"/>
    </row>
    <row r="149" spans="1:144" ht="16.5" customHeight="1">
      <c r="A149" s="81"/>
      <c r="B149" s="81"/>
      <c r="C149" s="81"/>
      <c r="D149" s="83"/>
      <c r="E149" s="106"/>
      <c r="F149" s="107"/>
      <c r="G149" s="107"/>
      <c r="H149" s="107"/>
      <c r="I149" s="107"/>
      <c r="J149" s="107"/>
      <c r="K149" s="107"/>
      <c r="L149" s="107"/>
      <c r="M149" s="86"/>
      <c r="N149" s="86"/>
      <c r="O149" s="86"/>
      <c r="P149" s="86"/>
      <c r="Q149" s="86"/>
      <c r="R149" s="86"/>
      <c r="S149" s="2"/>
      <c r="T149" s="2"/>
      <c r="U149" s="2"/>
      <c r="V149" s="2"/>
      <c r="W149" s="2"/>
      <c r="X149" s="2"/>
      <c r="Y149" s="88"/>
      <c r="Z149" s="88"/>
      <c r="AA149" s="88"/>
      <c r="AB149" s="88"/>
      <c r="AC149" s="88"/>
      <c r="AD149" s="88"/>
      <c r="AE149" s="89"/>
      <c r="AF149" s="89"/>
      <c r="AG149" s="89"/>
      <c r="AH149" s="89"/>
      <c r="AI149" s="89"/>
      <c r="AJ149" s="89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89"/>
      <c r="BA149" s="84"/>
      <c r="BB149" s="89"/>
      <c r="BC149" s="89"/>
      <c r="BD149" s="30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8"/>
      <c r="CA149" s="30"/>
      <c r="CB149" s="30"/>
      <c r="CC149" s="30"/>
      <c r="CD149" s="30"/>
      <c r="CE149" s="30"/>
      <c r="CF149" s="118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118"/>
      <c r="DL149" s="30"/>
      <c r="DM149" s="30"/>
      <c r="DO149" s="118"/>
      <c r="DS149" s="118"/>
      <c r="DW149" s="118"/>
      <c r="EI149" s="118"/>
      <c r="EN149" s="118"/>
    </row>
    <row r="150" spans="1:144" ht="16.5" customHeight="1">
      <c r="A150" s="81"/>
      <c r="B150" s="81"/>
      <c r="C150" s="81"/>
      <c r="D150" s="83"/>
      <c r="E150" s="106"/>
      <c r="F150" s="107"/>
      <c r="G150" s="107"/>
      <c r="H150" s="107"/>
      <c r="I150" s="107"/>
      <c r="J150" s="107"/>
      <c r="K150" s="107"/>
      <c r="L150" s="107"/>
      <c r="M150" s="86"/>
      <c r="N150" s="86"/>
      <c r="O150" s="86"/>
      <c r="P150" s="86"/>
      <c r="Q150" s="86"/>
      <c r="R150" s="86"/>
      <c r="S150" s="2"/>
      <c r="T150" s="2"/>
      <c r="U150" s="2"/>
      <c r="V150" s="2"/>
      <c r="W150" s="2"/>
      <c r="X150" s="2"/>
      <c r="Y150" s="88"/>
      <c r="Z150" s="88"/>
      <c r="AA150" s="88"/>
      <c r="AB150" s="88"/>
      <c r="AC150" s="88"/>
      <c r="AD150" s="88"/>
      <c r="AE150" s="89"/>
      <c r="AF150" s="89"/>
      <c r="AG150" s="89"/>
      <c r="AH150" s="89"/>
      <c r="AI150" s="89"/>
      <c r="AJ150" s="89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89"/>
      <c r="BA150" s="89"/>
      <c r="BB150" s="89"/>
      <c r="BC150" s="89"/>
      <c r="BD150" s="30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8"/>
      <c r="CA150" s="30"/>
      <c r="CB150" s="30"/>
      <c r="CC150" s="30"/>
      <c r="CD150" s="30"/>
      <c r="CE150" s="30"/>
      <c r="CF150" s="118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118"/>
      <c r="DL150" s="30"/>
      <c r="DM150" s="30"/>
      <c r="DO150" s="118"/>
      <c r="DS150" s="118"/>
      <c r="DW150" s="118"/>
      <c r="EI150" s="118"/>
      <c r="EN150" s="118"/>
    </row>
    <row r="151" spans="1:144" ht="16.5" customHeight="1">
      <c r="A151" s="81"/>
      <c r="B151" s="81"/>
      <c r="C151" s="81"/>
      <c r="D151" s="83"/>
      <c r="E151" s="106"/>
      <c r="F151" s="107"/>
      <c r="G151" s="107"/>
      <c r="H151" s="107"/>
      <c r="I151" s="107"/>
      <c r="J151" s="107"/>
      <c r="K151" s="107"/>
      <c r="L151" s="107"/>
      <c r="M151" s="86"/>
      <c r="N151" s="86"/>
      <c r="O151" s="86"/>
      <c r="P151" s="86"/>
      <c r="Q151" s="86"/>
      <c r="R151" s="86"/>
      <c r="S151" s="2"/>
      <c r="T151" s="2"/>
      <c r="U151" s="2"/>
      <c r="V151" s="2"/>
      <c r="W151" s="2"/>
      <c r="X151" s="2"/>
      <c r="Y151" s="88"/>
      <c r="Z151" s="88"/>
      <c r="AA151" s="88"/>
      <c r="AB151" s="88"/>
      <c r="AC151" s="88"/>
      <c r="AD151" s="88"/>
      <c r="AE151" s="89"/>
      <c r="AF151" s="89"/>
      <c r="AG151" s="89"/>
      <c r="AH151" s="89"/>
      <c r="AI151" s="89"/>
      <c r="AJ151" s="89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89"/>
      <c r="BA151" s="89"/>
      <c r="BB151" s="89"/>
      <c r="BC151" s="89"/>
      <c r="BD151" s="30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8"/>
      <c r="CA151" s="30"/>
      <c r="CB151" s="30"/>
      <c r="CC151" s="30"/>
      <c r="CD151" s="30"/>
      <c r="CE151" s="30"/>
      <c r="CF151" s="118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118"/>
      <c r="DL151" s="30"/>
      <c r="DM151" s="30"/>
      <c r="DO151" s="118"/>
      <c r="DS151" s="118"/>
      <c r="DW151" s="118"/>
      <c r="EI151" s="118"/>
      <c r="EN151" s="118"/>
    </row>
    <row r="152" spans="1:144" ht="16.5" customHeight="1">
      <c r="A152" s="81"/>
      <c r="B152" s="81"/>
      <c r="C152" s="81"/>
      <c r="D152" s="83"/>
      <c r="E152" s="106"/>
      <c r="F152" s="107"/>
      <c r="G152" s="107"/>
      <c r="H152" s="107"/>
      <c r="I152" s="107"/>
      <c r="J152" s="107"/>
      <c r="K152" s="107"/>
      <c r="L152" s="107"/>
      <c r="M152" s="86"/>
      <c r="N152" s="86"/>
      <c r="O152" s="86"/>
      <c r="P152" s="86"/>
      <c r="Q152" s="86"/>
      <c r="R152" s="86"/>
      <c r="S152" s="2"/>
      <c r="T152" s="2"/>
      <c r="U152" s="2"/>
      <c r="V152" s="2"/>
      <c r="W152" s="2"/>
      <c r="X152" s="2"/>
      <c r="Y152" s="88"/>
      <c r="Z152" s="88"/>
      <c r="AA152" s="88"/>
      <c r="AB152" s="88"/>
      <c r="AC152" s="88"/>
      <c r="AD152" s="88"/>
      <c r="AE152" s="89"/>
      <c r="AF152" s="89"/>
      <c r="AG152" s="89"/>
      <c r="AH152" s="89"/>
      <c r="AI152" s="89"/>
      <c r="AJ152" s="89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89"/>
      <c r="BA152" s="89"/>
      <c r="BB152" s="89"/>
      <c r="BC152" s="89"/>
      <c r="BD152" s="30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8"/>
      <c r="CA152" s="30"/>
      <c r="CB152" s="30"/>
      <c r="CC152" s="30"/>
      <c r="CD152" s="30"/>
      <c r="CE152" s="30"/>
      <c r="CF152" s="118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118"/>
      <c r="DL152" s="30"/>
      <c r="DM152" s="30"/>
      <c r="DO152" s="118"/>
      <c r="DS152" s="118"/>
      <c r="DW152" s="118"/>
      <c r="EI152" s="118"/>
      <c r="EN152" s="118"/>
    </row>
    <row r="153" spans="1:144" ht="16.5" customHeight="1">
      <c r="A153" s="81"/>
      <c r="B153" s="81"/>
      <c r="C153" s="81"/>
      <c r="D153" s="83"/>
      <c r="E153" s="106"/>
      <c r="F153" s="107"/>
      <c r="G153" s="107"/>
      <c r="H153" s="107"/>
      <c r="I153" s="107"/>
      <c r="J153" s="107"/>
      <c r="K153" s="107"/>
      <c r="L153" s="107"/>
      <c r="M153" s="86"/>
      <c r="N153" s="86"/>
      <c r="O153" s="86"/>
      <c r="P153" s="86"/>
      <c r="Q153" s="86"/>
      <c r="R153" s="86"/>
      <c r="S153" s="2"/>
      <c r="T153" s="2"/>
      <c r="U153" s="2"/>
      <c r="V153" s="2"/>
      <c r="W153" s="2"/>
      <c r="X153" s="2"/>
      <c r="Y153" s="88"/>
      <c r="Z153" s="88"/>
      <c r="AA153" s="88"/>
      <c r="AB153" s="88"/>
      <c r="AC153" s="88"/>
      <c r="AD153" s="88"/>
      <c r="AE153" s="89"/>
      <c r="AF153" s="89"/>
      <c r="AG153" s="89"/>
      <c r="AH153" s="89"/>
      <c r="AI153" s="89"/>
      <c r="AJ153" s="89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89"/>
      <c r="BA153" s="89"/>
      <c r="BB153" s="89"/>
      <c r="BC153" s="89"/>
      <c r="BD153" s="30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8"/>
      <c r="CA153" s="30"/>
      <c r="CB153" s="30"/>
      <c r="CC153" s="30"/>
      <c r="CD153" s="30"/>
      <c r="CE153" s="30"/>
      <c r="CF153" s="118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118"/>
      <c r="DL153" s="30"/>
      <c r="DM153" s="30"/>
      <c r="DO153" s="118"/>
      <c r="DS153" s="118"/>
      <c r="DW153" s="118"/>
      <c r="EI153" s="118"/>
    </row>
    <row r="154" spans="1:144" ht="16.5" customHeight="1">
      <c r="A154" s="81"/>
      <c r="B154" s="81"/>
      <c r="C154" s="81"/>
      <c r="D154" s="83"/>
      <c r="E154" s="106"/>
      <c r="F154" s="107"/>
      <c r="G154" s="107"/>
      <c r="H154" s="107"/>
      <c r="I154" s="107"/>
      <c r="J154" s="107"/>
      <c r="K154" s="107"/>
      <c r="L154" s="107"/>
      <c r="M154" s="86"/>
      <c r="N154" s="86"/>
      <c r="O154" s="86"/>
      <c r="P154" s="86"/>
      <c r="Q154" s="86"/>
      <c r="R154" s="86"/>
      <c r="S154" s="2"/>
      <c r="T154" s="2"/>
      <c r="U154" s="2"/>
      <c r="V154" s="2"/>
      <c r="W154" s="2"/>
      <c r="X154" s="2"/>
      <c r="Y154" s="88"/>
      <c r="Z154" s="88"/>
      <c r="AA154" s="88"/>
      <c r="AB154" s="88"/>
      <c r="AC154" s="88"/>
      <c r="AD154" s="88"/>
      <c r="AE154" s="89"/>
      <c r="AF154" s="89"/>
      <c r="AG154" s="89"/>
      <c r="AH154" s="89"/>
      <c r="AI154" s="89"/>
      <c r="AJ154" s="89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89"/>
      <c r="BA154" s="89"/>
      <c r="BB154" s="89"/>
      <c r="BC154" s="89"/>
      <c r="BD154" s="30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30"/>
      <c r="CA154" s="30"/>
      <c r="CB154" s="30"/>
      <c r="CC154" s="30"/>
      <c r="CD154" s="30"/>
      <c r="CE154" s="30"/>
      <c r="CF154" s="118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</row>
    <row r="155" spans="1:144" ht="16.5" customHeight="1">
      <c r="A155" s="81"/>
      <c r="B155" s="81"/>
      <c r="C155" s="81"/>
      <c r="D155" s="83"/>
      <c r="E155" s="106"/>
      <c r="F155" s="107"/>
      <c r="G155" s="107"/>
      <c r="H155" s="107"/>
      <c r="I155" s="107"/>
      <c r="J155" s="107"/>
      <c r="K155" s="107"/>
      <c r="L155" s="107"/>
      <c r="M155" s="86"/>
      <c r="N155" s="86"/>
      <c r="O155" s="86"/>
      <c r="P155" s="86"/>
      <c r="Q155" s="86"/>
      <c r="R155" s="86"/>
      <c r="S155" s="2"/>
      <c r="T155" s="2"/>
      <c r="U155" s="2"/>
      <c r="V155" s="2"/>
      <c r="W155" s="2"/>
      <c r="X155" s="2"/>
      <c r="Y155" s="88"/>
      <c r="Z155" s="88"/>
      <c r="AA155" s="88"/>
      <c r="AB155" s="88"/>
      <c r="AC155" s="88"/>
      <c r="AD155" s="88"/>
      <c r="AE155" s="89"/>
      <c r="AF155" s="89"/>
      <c r="AG155" s="89"/>
      <c r="AH155" s="89"/>
      <c r="AI155" s="89"/>
      <c r="AJ155" s="89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89"/>
      <c r="BA155" s="84"/>
      <c r="BB155" s="89"/>
      <c r="BC155" s="89"/>
      <c r="BD155" s="30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30"/>
      <c r="CA155" s="30"/>
      <c r="CB155" s="30"/>
      <c r="CC155" s="30"/>
      <c r="CD155" s="30"/>
      <c r="CE155" s="30"/>
      <c r="CF155" s="118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</row>
    <row r="156" spans="1:144" ht="16.5" customHeight="1">
      <c r="A156" s="81"/>
      <c r="B156" s="81"/>
      <c r="C156" s="81"/>
      <c r="D156" s="83"/>
      <c r="E156" s="106"/>
      <c r="F156" s="107"/>
      <c r="G156" s="107"/>
      <c r="H156" s="107"/>
      <c r="I156" s="107"/>
      <c r="J156" s="107"/>
      <c r="K156" s="107"/>
      <c r="L156" s="107"/>
      <c r="M156" s="86"/>
      <c r="N156" s="86"/>
      <c r="O156" s="86"/>
      <c r="P156" s="86"/>
      <c r="Q156" s="86"/>
      <c r="R156" s="86"/>
      <c r="S156" s="2"/>
      <c r="T156" s="2"/>
      <c r="U156" s="2"/>
      <c r="V156" s="2"/>
      <c r="W156" s="2"/>
      <c r="X156" s="2"/>
      <c r="Y156" s="88"/>
      <c r="Z156" s="88"/>
      <c r="AA156" s="88"/>
      <c r="AB156" s="88"/>
      <c r="AC156" s="88"/>
      <c r="AD156" s="88"/>
      <c r="AE156" s="89"/>
      <c r="AF156" s="89"/>
      <c r="AG156" s="89"/>
      <c r="AH156" s="89"/>
      <c r="AI156" s="89"/>
      <c r="AJ156" s="89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89"/>
      <c r="BA156" s="89"/>
      <c r="BB156" s="89"/>
      <c r="BC156" s="89"/>
      <c r="BD156" s="30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30"/>
      <c r="CA156" s="30"/>
      <c r="CB156" s="30"/>
      <c r="CC156" s="30"/>
      <c r="CD156" s="30"/>
      <c r="CE156" s="30"/>
      <c r="CF156" s="118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</row>
    <row r="157" spans="1:144" ht="16.5" customHeight="1">
      <c r="A157" s="81"/>
      <c r="B157" s="81"/>
      <c r="C157" s="81"/>
      <c r="D157" s="83"/>
      <c r="E157" s="106"/>
      <c r="F157" s="107"/>
      <c r="G157" s="107"/>
      <c r="H157" s="107"/>
      <c r="I157" s="107"/>
      <c r="J157" s="107"/>
      <c r="K157" s="107"/>
      <c r="L157" s="107"/>
      <c r="M157" s="86"/>
      <c r="N157" s="86"/>
      <c r="O157" s="86"/>
      <c r="P157" s="86"/>
      <c r="Q157" s="86"/>
      <c r="R157" s="86"/>
      <c r="S157" s="2"/>
      <c r="T157" s="2"/>
      <c r="U157" s="2"/>
      <c r="V157" s="2"/>
      <c r="W157" s="2"/>
      <c r="X157" s="2"/>
      <c r="Y157" s="88"/>
      <c r="Z157" s="88"/>
      <c r="AA157" s="88"/>
      <c r="AB157" s="88"/>
      <c r="AC157" s="88"/>
      <c r="AD157" s="88"/>
      <c r="AE157" s="89"/>
      <c r="AF157" s="89"/>
      <c r="AG157" s="89"/>
      <c r="AH157" s="89"/>
      <c r="AI157" s="89"/>
      <c r="AJ157" s="89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89"/>
      <c r="BA157" s="89"/>
      <c r="BB157" s="89"/>
      <c r="BC157" s="89"/>
      <c r="BD157" s="30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30"/>
      <c r="CA157" s="30"/>
      <c r="CB157" s="30"/>
      <c r="CC157" s="30"/>
      <c r="CD157" s="30"/>
      <c r="CE157" s="30"/>
      <c r="CF157" s="118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</row>
    <row r="158" spans="1:144" ht="16.5" customHeight="1">
      <c r="A158" s="81"/>
      <c r="B158" s="81"/>
      <c r="C158" s="81"/>
      <c r="D158" s="83"/>
      <c r="E158" s="106"/>
      <c r="F158" s="107"/>
      <c r="G158" s="107"/>
      <c r="H158" s="107"/>
      <c r="I158" s="107"/>
      <c r="J158" s="107"/>
      <c r="K158" s="107"/>
      <c r="L158" s="107"/>
      <c r="M158" s="86"/>
      <c r="N158" s="86"/>
      <c r="O158" s="86"/>
      <c r="P158" s="86"/>
      <c r="Q158" s="86"/>
      <c r="R158" s="86"/>
      <c r="S158" s="2"/>
      <c r="T158" s="2"/>
      <c r="U158" s="2"/>
      <c r="V158" s="2"/>
      <c r="W158" s="2"/>
      <c r="X158" s="2"/>
      <c r="Y158" s="88"/>
      <c r="Z158" s="88"/>
      <c r="AA158" s="88"/>
      <c r="AB158" s="88"/>
      <c r="AC158" s="88"/>
      <c r="AD158" s="88"/>
      <c r="AE158" s="89"/>
      <c r="AF158" s="89"/>
      <c r="AG158" s="89"/>
      <c r="AH158" s="89"/>
      <c r="AI158" s="89"/>
      <c r="AJ158" s="89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89"/>
      <c r="BA158" s="89"/>
      <c r="BB158" s="89"/>
      <c r="BC158" s="89"/>
      <c r="BD158" s="30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30"/>
      <c r="CA158" s="30"/>
      <c r="CB158" s="30"/>
      <c r="CC158" s="30"/>
      <c r="CD158" s="30"/>
      <c r="CE158" s="30"/>
      <c r="CF158" s="118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</row>
    <row r="159" spans="1:144" ht="16.5" customHeight="1">
      <c r="A159" s="81"/>
      <c r="B159" s="81"/>
      <c r="C159" s="81"/>
      <c r="D159" s="83"/>
      <c r="E159" s="106"/>
      <c r="F159" s="107"/>
      <c r="G159" s="107"/>
      <c r="H159" s="107"/>
      <c r="I159" s="107"/>
      <c r="J159" s="107"/>
      <c r="K159" s="107"/>
      <c r="L159" s="107"/>
      <c r="M159" s="86"/>
      <c r="N159" s="86"/>
      <c r="O159" s="86"/>
      <c r="P159" s="86"/>
      <c r="Q159" s="86"/>
      <c r="R159" s="86"/>
      <c r="S159" s="2"/>
      <c r="T159" s="2"/>
      <c r="U159" s="2"/>
      <c r="V159" s="2"/>
      <c r="W159" s="2"/>
      <c r="X159" s="2"/>
      <c r="Y159" s="88"/>
      <c r="Z159" s="88"/>
      <c r="AA159" s="88"/>
      <c r="AB159" s="88"/>
      <c r="AC159" s="88"/>
      <c r="AD159" s="88"/>
      <c r="AE159" s="89"/>
      <c r="AF159" s="89"/>
      <c r="AG159" s="89"/>
      <c r="AH159" s="89"/>
      <c r="AI159" s="89"/>
      <c r="AJ159" s="89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89"/>
      <c r="BA159" s="89"/>
      <c r="BB159" s="89"/>
      <c r="BC159" s="89"/>
      <c r="BD159" s="30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30"/>
      <c r="CA159" s="30"/>
      <c r="CB159" s="30"/>
      <c r="CC159" s="30"/>
      <c r="CD159" s="30"/>
      <c r="CE159" s="30"/>
      <c r="CF159" s="118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</row>
    <row r="160" spans="1:144" ht="16.5" customHeight="1">
      <c r="A160" s="81"/>
      <c r="B160" s="81"/>
      <c r="C160" s="81"/>
      <c r="D160" s="83"/>
      <c r="E160" s="106"/>
      <c r="F160" s="107"/>
      <c r="G160" s="107"/>
      <c r="H160" s="107"/>
      <c r="I160" s="107"/>
      <c r="J160" s="107"/>
      <c r="K160" s="107"/>
      <c r="L160" s="107"/>
      <c r="M160" s="86"/>
      <c r="N160" s="86"/>
      <c r="O160" s="86"/>
      <c r="P160" s="86"/>
      <c r="Q160" s="86"/>
      <c r="R160" s="86"/>
      <c r="S160" s="2"/>
      <c r="T160" s="2"/>
      <c r="U160" s="2"/>
      <c r="V160" s="2"/>
      <c r="W160" s="2"/>
      <c r="X160" s="2"/>
      <c r="Y160" s="88"/>
      <c r="Z160" s="88"/>
      <c r="AA160" s="88"/>
      <c r="AB160" s="88"/>
      <c r="AC160" s="88"/>
      <c r="AD160" s="88"/>
      <c r="AE160" s="89"/>
      <c r="AF160" s="89"/>
      <c r="AG160" s="89"/>
      <c r="AH160" s="89"/>
      <c r="AI160" s="89"/>
      <c r="AJ160" s="89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89"/>
      <c r="BA160" s="89"/>
      <c r="BB160" s="89"/>
      <c r="BC160" s="89"/>
      <c r="BD160" s="30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30"/>
      <c r="CA160" s="30"/>
      <c r="CB160" s="30"/>
      <c r="CC160" s="30"/>
      <c r="CD160" s="30"/>
      <c r="CE160" s="30"/>
      <c r="CF160" s="118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</row>
    <row r="161" spans="1:117" ht="16.5" customHeight="1">
      <c r="A161" s="81"/>
      <c r="B161" s="81"/>
      <c r="C161" s="81"/>
      <c r="D161" s="83"/>
      <c r="E161" s="106"/>
      <c r="F161" s="107"/>
      <c r="G161" s="107"/>
      <c r="H161" s="107"/>
      <c r="I161" s="107"/>
      <c r="J161" s="107"/>
      <c r="K161" s="107"/>
      <c r="L161" s="107"/>
      <c r="M161" s="86"/>
      <c r="N161" s="86"/>
      <c r="O161" s="86"/>
      <c r="P161" s="86"/>
      <c r="Q161" s="86"/>
      <c r="R161" s="86"/>
      <c r="S161" s="2"/>
      <c r="T161" s="2"/>
      <c r="U161" s="2"/>
      <c r="V161" s="2"/>
      <c r="W161" s="2"/>
      <c r="X161" s="2"/>
      <c r="Y161" s="88"/>
      <c r="Z161" s="88"/>
      <c r="AA161" s="88"/>
      <c r="AB161" s="88"/>
      <c r="AC161" s="88"/>
      <c r="AD161" s="88"/>
      <c r="AE161" s="89"/>
      <c r="AF161" s="89"/>
      <c r="AG161" s="89"/>
      <c r="AH161" s="89"/>
      <c r="AI161" s="89"/>
      <c r="AJ161" s="89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89"/>
      <c r="BA161" s="84"/>
      <c r="BB161" s="89"/>
      <c r="BC161" s="89"/>
      <c r="BD161" s="30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30"/>
      <c r="CA161" s="30"/>
      <c r="CB161" s="30"/>
      <c r="CC161" s="30"/>
      <c r="CD161" s="30"/>
      <c r="CE161" s="30"/>
      <c r="CF161" s="118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</row>
    <row r="162" spans="1:117" ht="16.5" customHeight="1">
      <c r="A162" s="81"/>
      <c r="B162" s="81"/>
      <c r="C162" s="81"/>
      <c r="D162" s="83"/>
      <c r="E162" s="106"/>
      <c r="F162" s="107"/>
      <c r="G162" s="107"/>
      <c r="H162" s="107"/>
      <c r="I162" s="107"/>
      <c r="J162" s="107"/>
      <c r="K162" s="107"/>
      <c r="L162" s="107"/>
      <c r="M162" s="86"/>
      <c r="N162" s="86"/>
      <c r="O162" s="86"/>
      <c r="P162" s="86"/>
      <c r="Q162" s="86"/>
      <c r="R162" s="86"/>
      <c r="S162" s="2"/>
      <c r="T162" s="2"/>
      <c r="U162" s="2"/>
      <c r="V162" s="2"/>
      <c r="W162" s="2"/>
      <c r="X162" s="2"/>
      <c r="Y162" s="88"/>
      <c r="Z162" s="88"/>
      <c r="AA162" s="88"/>
      <c r="AB162" s="88"/>
      <c r="AC162" s="88"/>
      <c r="AD162" s="88"/>
      <c r="AE162" s="89"/>
      <c r="AF162" s="89"/>
      <c r="AG162" s="89"/>
      <c r="AH162" s="89"/>
      <c r="AI162" s="89"/>
      <c r="AJ162" s="89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89"/>
      <c r="BA162" s="89"/>
      <c r="BB162" s="89"/>
      <c r="BC162" s="89"/>
      <c r="BD162" s="30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30"/>
      <c r="CA162" s="30"/>
      <c r="CB162" s="30"/>
      <c r="CC162" s="30"/>
      <c r="CD162" s="30"/>
      <c r="CE162" s="30"/>
      <c r="CF162" s="118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</row>
    <row r="163" spans="1:117" ht="16.5" customHeight="1">
      <c r="A163" s="81"/>
      <c r="B163" s="81"/>
      <c r="C163" s="81"/>
      <c r="D163" s="83"/>
      <c r="E163" s="106"/>
      <c r="F163" s="107"/>
      <c r="G163" s="107"/>
      <c r="H163" s="107"/>
      <c r="I163" s="107"/>
      <c r="J163" s="107"/>
      <c r="K163" s="107"/>
      <c r="L163" s="107"/>
      <c r="M163" s="86"/>
      <c r="N163" s="86"/>
      <c r="O163" s="86"/>
      <c r="P163" s="86"/>
      <c r="Q163" s="86"/>
      <c r="R163" s="86"/>
      <c r="S163" s="2"/>
      <c r="T163" s="2"/>
      <c r="U163" s="2"/>
      <c r="V163" s="2"/>
      <c r="W163" s="2"/>
      <c r="X163" s="2"/>
      <c r="Y163" s="88"/>
      <c r="Z163" s="88"/>
      <c r="AA163" s="88"/>
      <c r="AB163" s="88"/>
      <c r="AC163" s="88"/>
      <c r="AD163" s="88"/>
      <c r="AE163" s="89"/>
      <c r="AF163" s="89"/>
      <c r="AG163" s="89"/>
      <c r="AH163" s="89"/>
      <c r="AI163" s="89"/>
      <c r="AJ163" s="89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89"/>
      <c r="BA163" s="89"/>
      <c r="BB163" s="89"/>
      <c r="BC163" s="89"/>
      <c r="BD163" s="30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30"/>
      <c r="CA163" s="30"/>
      <c r="CB163" s="30"/>
      <c r="CC163" s="30"/>
      <c r="CD163" s="30"/>
      <c r="CE163" s="30"/>
      <c r="CF163" s="118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</row>
    <row r="164" spans="1:117" ht="16.5" customHeight="1">
      <c r="A164" s="81"/>
      <c r="B164" s="81"/>
      <c r="C164" s="81"/>
      <c r="D164" s="83"/>
      <c r="E164" s="106"/>
      <c r="F164" s="107"/>
      <c r="G164" s="107"/>
      <c r="H164" s="107"/>
      <c r="I164" s="107"/>
      <c r="J164" s="107"/>
      <c r="K164" s="107"/>
      <c r="L164" s="107"/>
      <c r="M164" s="86"/>
      <c r="N164" s="86"/>
      <c r="O164" s="86"/>
      <c r="P164" s="86"/>
      <c r="Q164" s="86"/>
      <c r="R164" s="86"/>
      <c r="S164" s="2"/>
      <c r="T164" s="2"/>
      <c r="U164" s="2"/>
      <c r="V164" s="2"/>
      <c r="W164" s="2"/>
      <c r="X164" s="2"/>
      <c r="Y164" s="88"/>
      <c r="Z164" s="88"/>
      <c r="AA164" s="88"/>
      <c r="AB164" s="88"/>
      <c r="AC164" s="88"/>
      <c r="AD164" s="88"/>
      <c r="AE164" s="89"/>
      <c r="AF164" s="89"/>
      <c r="AG164" s="89"/>
      <c r="AH164" s="89"/>
      <c r="AI164" s="89"/>
      <c r="AJ164" s="89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89"/>
      <c r="BA164" s="89"/>
      <c r="BB164" s="89"/>
      <c r="BC164" s="89"/>
      <c r="BD164" s="30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30"/>
      <c r="CA164" s="30"/>
      <c r="CB164" s="30"/>
      <c r="CC164" s="30"/>
      <c r="CD164" s="30"/>
      <c r="CE164" s="30"/>
      <c r="CF164" s="118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</row>
    <row r="165" spans="1:117" ht="16.5" customHeight="1">
      <c r="A165" s="81"/>
      <c r="B165" s="81"/>
      <c r="C165" s="81"/>
      <c r="D165" s="83"/>
      <c r="E165" s="106"/>
      <c r="F165" s="107"/>
      <c r="G165" s="107"/>
      <c r="H165" s="107"/>
      <c r="I165" s="107"/>
      <c r="J165" s="107"/>
      <c r="K165" s="107"/>
      <c r="L165" s="107"/>
      <c r="M165" s="86"/>
      <c r="N165" s="86"/>
      <c r="O165" s="86"/>
      <c r="P165" s="86"/>
      <c r="Q165" s="86"/>
      <c r="R165" s="86"/>
      <c r="S165" s="2"/>
      <c r="T165" s="2"/>
      <c r="U165" s="2"/>
      <c r="V165" s="2"/>
      <c r="W165" s="2"/>
      <c r="X165" s="2"/>
      <c r="Y165" s="88"/>
      <c r="Z165" s="88"/>
      <c r="AA165" s="88"/>
      <c r="AB165" s="88"/>
      <c r="AC165" s="88"/>
      <c r="AD165" s="88"/>
      <c r="AE165" s="89"/>
      <c r="AF165" s="89"/>
      <c r="AG165" s="89"/>
      <c r="AH165" s="89"/>
      <c r="AI165" s="89"/>
      <c r="AJ165" s="89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89"/>
      <c r="BA165" s="89"/>
      <c r="BB165" s="89"/>
      <c r="BC165" s="89"/>
      <c r="BD165" s="30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30"/>
      <c r="CA165" s="30"/>
      <c r="CB165" s="30"/>
      <c r="CC165" s="30"/>
      <c r="CD165" s="30"/>
      <c r="CE165" s="30"/>
      <c r="CF165" s="118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</row>
    <row r="166" spans="1:117" ht="16.5" customHeight="1">
      <c r="A166" s="81"/>
      <c r="B166" s="81"/>
      <c r="C166" s="81"/>
      <c r="D166" s="83"/>
      <c r="E166" s="106"/>
      <c r="F166" s="107"/>
      <c r="G166" s="107"/>
      <c r="H166" s="107"/>
      <c r="I166" s="107"/>
      <c r="J166" s="107"/>
      <c r="K166" s="107"/>
      <c r="L166" s="107"/>
      <c r="M166" s="86"/>
      <c r="N166" s="86"/>
      <c r="O166" s="86"/>
      <c r="P166" s="86"/>
      <c r="Q166" s="86"/>
      <c r="R166" s="86"/>
      <c r="S166" s="2"/>
      <c r="T166" s="2"/>
      <c r="U166" s="2"/>
      <c r="V166" s="2"/>
      <c r="W166" s="2"/>
      <c r="X166" s="2"/>
      <c r="Y166" s="88"/>
      <c r="Z166" s="88"/>
      <c r="AA166" s="88"/>
      <c r="AB166" s="88"/>
      <c r="AC166" s="88"/>
      <c r="AD166" s="88"/>
      <c r="AE166" s="89"/>
      <c r="AF166" s="89"/>
      <c r="AG166" s="89"/>
      <c r="AH166" s="89"/>
      <c r="AI166" s="89"/>
      <c r="AJ166" s="89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89"/>
      <c r="BA166" s="89"/>
      <c r="BB166" s="89"/>
      <c r="BC166" s="89"/>
      <c r="BD166" s="30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30"/>
      <c r="CA166" s="30"/>
      <c r="CB166" s="30"/>
      <c r="CC166" s="30"/>
      <c r="CD166" s="30"/>
      <c r="CE166" s="30"/>
      <c r="CF166" s="118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</row>
    <row r="167" spans="1:117" ht="16.5" customHeight="1">
      <c r="A167" s="81"/>
      <c r="B167" s="81"/>
      <c r="C167" s="81"/>
      <c r="D167" s="83"/>
      <c r="E167" s="106"/>
      <c r="F167" s="107"/>
      <c r="G167" s="107"/>
      <c r="H167" s="107"/>
      <c r="I167" s="107"/>
      <c r="J167" s="107"/>
      <c r="K167" s="107"/>
      <c r="L167" s="107"/>
      <c r="M167" s="86"/>
      <c r="N167" s="86"/>
      <c r="O167" s="86"/>
      <c r="P167" s="86"/>
      <c r="Q167" s="86"/>
      <c r="R167" s="86"/>
      <c r="S167" s="2"/>
      <c r="T167" s="2"/>
      <c r="U167" s="2"/>
      <c r="V167" s="2"/>
      <c r="W167" s="2"/>
      <c r="X167" s="2"/>
      <c r="Y167" s="88"/>
      <c r="Z167" s="88"/>
      <c r="AA167" s="88"/>
      <c r="AB167" s="88"/>
      <c r="AC167" s="88"/>
      <c r="AD167" s="88"/>
      <c r="AE167" s="89"/>
      <c r="AF167" s="89"/>
      <c r="AG167" s="89"/>
      <c r="AH167" s="89"/>
      <c r="AI167" s="89"/>
      <c r="AJ167" s="89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89"/>
      <c r="BA167" s="84"/>
      <c r="BB167" s="89"/>
      <c r="BC167" s="89"/>
      <c r="BD167" s="30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30"/>
      <c r="CA167" s="30"/>
      <c r="CB167" s="30"/>
      <c r="CC167" s="30"/>
      <c r="CD167" s="30"/>
      <c r="CE167" s="30"/>
      <c r="CF167" s="118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</row>
    <row r="168" spans="1:117" ht="16.5" customHeight="1">
      <c r="A168" s="81"/>
      <c r="B168" s="81"/>
      <c r="C168" s="81"/>
      <c r="D168" s="83"/>
      <c r="E168" s="106"/>
      <c r="F168" s="107"/>
      <c r="G168" s="107"/>
      <c r="H168" s="107"/>
      <c r="I168" s="107"/>
      <c r="J168" s="107"/>
      <c r="K168" s="107"/>
      <c r="L168" s="107"/>
      <c r="M168" s="86"/>
      <c r="N168" s="86"/>
      <c r="O168" s="86"/>
      <c r="P168" s="86"/>
      <c r="Q168" s="86"/>
      <c r="R168" s="86"/>
      <c r="S168" s="2"/>
      <c r="T168" s="2"/>
      <c r="U168" s="2"/>
      <c r="V168" s="2"/>
      <c r="W168" s="2"/>
      <c r="X168" s="2"/>
      <c r="Y168" s="88"/>
      <c r="Z168" s="88"/>
      <c r="AA168" s="88"/>
      <c r="AB168" s="88"/>
      <c r="AC168" s="88"/>
      <c r="AD168" s="88"/>
      <c r="AE168" s="89"/>
      <c r="AF168" s="89"/>
      <c r="AG168" s="89"/>
      <c r="AH168" s="89"/>
      <c r="AI168" s="89"/>
      <c r="AJ168" s="89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89"/>
      <c r="BA168" s="89"/>
      <c r="BB168" s="89"/>
      <c r="BC168" s="89"/>
      <c r="BD168" s="30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30"/>
      <c r="CA168" s="30"/>
      <c r="CB168" s="30"/>
      <c r="CC168" s="30"/>
      <c r="CD168" s="30"/>
      <c r="CE168" s="30"/>
      <c r="CF168" s="118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</row>
    <row r="169" spans="1:117" ht="16.5" customHeight="1">
      <c r="A169" s="81"/>
      <c r="B169" s="81"/>
      <c r="C169" s="81"/>
      <c r="D169" s="83"/>
      <c r="E169" s="106"/>
      <c r="F169" s="107"/>
      <c r="G169" s="107"/>
      <c r="H169" s="107"/>
      <c r="I169" s="107"/>
      <c r="J169" s="107"/>
      <c r="K169" s="107"/>
      <c r="L169" s="107"/>
      <c r="M169" s="86"/>
      <c r="N169" s="86"/>
      <c r="O169" s="86"/>
      <c r="P169" s="86"/>
      <c r="Q169" s="86"/>
      <c r="R169" s="86"/>
      <c r="S169" s="2"/>
      <c r="T169" s="2"/>
      <c r="U169" s="2"/>
      <c r="V169" s="2"/>
      <c r="W169" s="2"/>
      <c r="X169" s="2"/>
      <c r="Y169" s="88"/>
      <c r="Z169" s="88"/>
      <c r="AA169" s="88"/>
      <c r="AB169" s="88"/>
      <c r="AC169" s="88"/>
      <c r="AD169" s="88"/>
      <c r="AE169" s="89"/>
      <c r="AF169" s="89"/>
      <c r="AG169" s="89"/>
      <c r="AH169" s="89"/>
      <c r="AI169" s="89"/>
      <c r="AJ169" s="89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89"/>
      <c r="BA169" s="89"/>
      <c r="BB169" s="89"/>
      <c r="BC169" s="89"/>
      <c r="BD169" s="30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30"/>
      <c r="CA169" s="30"/>
      <c r="CB169" s="30"/>
      <c r="CC169" s="30"/>
      <c r="CD169" s="30"/>
      <c r="CE169" s="30"/>
      <c r="CF169" s="118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</row>
    <row r="170" spans="1:117" ht="16.5" customHeight="1">
      <c r="A170" s="81"/>
      <c r="B170" s="81"/>
      <c r="C170" s="81"/>
      <c r="D170" s="83"/>
      <c r="E170" s="106"/>
      <c r="F170" s="107"/>
      <c r="G170" s="107"/>
      <c r="H170" s="107"/>
      <c r="I170" s="107"/>
      <c r="J170" s="107"/>
      <c r="K170" s="107"/>
      <c r="L170" s="107"/>
      <c r="M170" s="86"/>
      <c r="N170" s="86"/>
      <c r="O170" s="86"/>
      <c r="P170" s="86"/>
      <c r="Q170" s="86"/>
      <c r="R170" s="86"/>
      <c r="S170" s="2"/>
      <c r="T170" s="2"/>
      <c r="U170" s="2"/>
      <c r="V170" s="2"/>
      <c r="W170" s="2"/>
      <c r="X170" s="2"/>
      <c r="Y170" s="88"/>
      <c r="Z170" s="88"/>
      <c r="AA170" s="88"/>
      <c r="AB170" s="88"/>
      <c r="AC170" s="88"/>
      <c r="AD170" s="88"/>
      <c r="AE170" s="89"/>
      <c r="AF170" s="89"/>
      <c r="AG170" s="89"/>
      <c r="AH170" s="89"/>
      <c r="AI170" s="89"/>
      <c r="AJ170" s="89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89"/>
      <c r="BA170" s="89"/>
      <c r="BB170" s="89"/>
      <c r="BC170" s="89"/>
      <c r="BD170" s="30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114"/>
      <c r="BZ170" s="30"/>
      <c r="CA170" s="30"/>
      <c r="CB170" s="30"/>
      <c r="CC170" s="30"/>
      <c r="CD170" s="30"/>
      <c r="CE170" s="30"/>
      <c r="CF170" s="118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</row>
    <row r="171" spans="1:117" ht="16.5" customHeight="1">
      <c r="A171" s="81"/>
      <c r="B171" s="81"/>
      <c r="C171" s="81"/>
      <c r="D171" s="83"/>
      <c r="E171" s="106"/>
      <c r="F171" s="107"/>
      <c r="G171" s="107"/>
      <c r="H171" s="107"/>
      <c r="I171" s="107"/>
      <c r="J171" s="107"/>
      <c r="K171" s="107"/>
      <c r="L171" s="107"/>
      <c r="M171" s="86"/>
      <c r="N171" s="86"/>
      <c r="O171" s="86"/>
      <c r="P171" s="86"/>
      <c r="Q171" s="86"/>
      <c r="R171" s="86"/>
      <c r="S171" s="2"/>
      <c r="T171" s="2"/>
      <c r="U171" s="2"/>
      <c r="V171" s="2"/>
      <c r="W171" s="2"/>
      <c r="X171" s="2"/>
      <c r="Y171" s="88"/>
      <c r="Z171" s="88"/>
      <c r="AA171" s="88"/>
      <c r="AB171" s="88"/>
      <c r="AC171" s="88"/>
      <c r="AD171" s="88"/>
      <c r="AE171" s="89"/>
      <c r="AF171" s="89"/>
      <c r="AG171" s="89"/>
      <c r="AH171" s="89"/>
      <c r="AI171" s="89"/>
      <c r="AJ171" s="89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89"/>
      <c r="BA171" s="89"/>
      <c r="BB171" s="89"/>
      <c r="BC171" s="89"/>
      <c r="BD171" s="30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114"/>
      <c r="BZ171" s="30"/>
      <c r="CA171" s="30"/>
      <c r="CB171" s="30"/>
      <c r="CC171" s="30"/>
      <c r="CD171" s="30"/>
      <c r="CE171" s="30"/>
      <c r="CF171" s="118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</row>
    <row r="172" spans="1:117" ht="16.5" customHeight="1">
      <c r="A172" s="81"/>
      <c r="B172" s="81"/>
      <c r="C172" s="81"/>
      <c r="D172" s="83"/>
      <c r="E172" s="106"/>
      <c r="F172" s="107"/>
      <c r="G172" s="107"/>
      <c r="H172" s="107"/>
      <c r="I172" s="107"/>
      <c r="J172" s="107"/>
      <c r="K172" s="107"/>
      <c r="L172" s="107"/>
      <c r="M172" s="86"/>
      <c r="N172" s="86"/>
      <c r="O172" s="86"/>
      <c r="P172" s="86"/>
      <c r="Q172" s="86"/>
      <c r="R172" s="86"/>
      <c r="S172" s="2"/>
      <c r="T172" s="2"/>
      <c r="U172" s="2"/>
      <c r="V172" s="2"/>
      <c r="W172" s="2"/>
      <c r="X172" s="2"/>
      <c r="Y172" s="88"/>
      <c r="Z172" s="88"/>
      <c r="AA172" s="88"/>
      <c r="AB172" s="88"/>
      <c r="AC172" s="88"/>
      <c r="AD172" s="88"/>
      <c r="AE172" s="89"/>
      <c r="AF172" s="89"/>
      <c r="AG172" s="89"/>
      <c r="AH172" s="89"/>
      <c r="AI172" s="89"/>
      <c r="AJ172" s="89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89"/>
      <c r="BA172" s="89"/>
      <c r="BB172" s="89"/>
      <c r="BC172" s="89"/>
      <c r="BD172" s="30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30"/>
      <c r="CA172" s="30"/>
      <c r="CB172" s="30"/>
      <c r="CC172" s="30"/>
      <c r="CD172" s="30"/>
      <c r="CE172" s="30"/>
      <c r="CF172" s="118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</row>
    <row r="173" spans="1:117" ht="16.5" customHeight="1">
      <c r="A173" s="81"/>
      <c r="B173" s="81"/>
      <c r="C173" s="81"/>
      <c r="D173" s="83"/>
      <c r="E173" s="106"/>
      <c r="F173" s="107"/>
      <c r="G173" s="107"/>
      <c r="H173" s="107"/>
      <c r="I173" s="107"/>
      <c r="J173" s="107"/>
      <c r="K173" s="107"/>
      <c r="L173" s="107"/>
      <c r="M173" s="86"/>
      <c r="N173" s="86"/>
      <c r="O173" s="86"/>
      <c r="P173" s="86"/>
      <c r="Q173" s="86"/>
      <c r="R173" s="86"/>
      <c r="S173" s="2"/>
      <c r="T173" s="2"/>
      <c r="U173" s="2"/>
      <c r="V173" s="2"/>
      <c r="W173" s="2"/>
      <c r="X173" s="2"/>
      <c r="Y173" s="88"/>
      <c r="Z173" s="88"/>
      <c r="AA173" s="88"/>
      <c r="AB173" s="88"/>
      <c r="AC173" s="88"/>
      <c r="AD173" s="88"/>
      <c r="AE173" s="89"/>
      <c r="AF173" s="89"/>
      <c r="AG173" s="89"/>
      <c r="AH173" s="89"/>
      <c r="AI173" s="89"/>
      <c r="AJ173" s="89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89"/>
      <c r="BA173" s="84"/>
      <c r="BB173" s="89"/>
      <c r="BC173" s="89"/>
      <c r="BD173" s="30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30"/>
      <c r="CA173" s="30"/>
      <c r="CB173" s="30"/>
      <c r="CC173" s="30"/>
      <c r="CD173" s="30"/>
      <c r="CE173" s="30"/>
      <c r="CF173" s="118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</row>
    <row r="174" spans="1:117" ht="16.5" customHeight="1">
      <c r="A174" s="81"/>
      <c r="B174" s="81"/>
      <c r="C174" s="81"/>
      <c r="D174" s="83"/>
      <c r="E174" s="106"/>
      <c r="F174" s="107"/>
      <c r="G174" s="107"/>
      <c r="H174" s="107"/>
      <c r="I174" s="107"/>
      <c r="J174" s="107"/>
      <c r="K174" s="107"/>
      <c r="L174" s="107"/>
      <c r="M174" s="86"/>
      <c r="N174" s="86"/>
      <c r="O174" s="86"/>
      <c r="P174" s="86"/>
      <c r="Q174" s="86"/>
      <c r="R174" s="86"/>
      <c r="S174" s="2"/>
      <c r="T174" s="2"/>
      <c r="U174" s="2"/>
      <c r="V174" s="2"/>
      <c r="W174" s="2"/>
      <c r="X174" s="2"/>
      <c r="Y174" s="88"/>
      <c r="Z174" s="88"/>
      <c r="AA174" s="88"/>
      <c r="AB174" s="88"/>
      <c r="AC174" s="88"/>
      <c r="AD174" s="88"/>
      <c r="AE174" s="89"/>
      <c r="AF174" s="89"/>
      <c r="AG174" s="89"/>
      <c r="AH174" s="89"/>
      <c r="AI174" s="89"/>
      <c r="AJ174" s="89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89"/>
      <c r="BA174" s="89"/>
      <c r="BB174" s="89"/>
      <c r="BC174" s="89"/>
      <c r="BD174" s="30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4"/>
      <c r="BZ174" s="30"/>
      <c r="CA174" s="30"/>
      <c r="CB174" s="30"/>
      <c r="CC174" s="30"/>
      <c r="CD174" s="30"/>
      <c r="CE174" s="30"/>
      <c r="CF174" s="118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</row>
    <row r="175" spans="1:117" ht="16.5" customHeight="1">
      <c r="A175" s="81"/>
      <c r="B175" s="81"/>
      <c r="C175" s="81"/>
      <c r="D175" s="83"/>
      <c r="E175" s="106"/>
      <c r="F175" s="107"/>
      <c r="G175" s="107"/>
      <c r="H175" s="107"/>
      <c r="I175" s="107"/>
      <c r="J175" s="107"/>
      <c r="K175" s="107"/>
      <c r="L175" s="107"/>
      <c r="M175" s="86"/>
      <c r="N175" s="86"/>
      <c r="O175" s="86"/>
      <c r="P175" s="86"/>
      <c r="Q175" s="86"/>
      <c r="R175" s="86"/>
      <c r="S175" s="2"/>
      <c r="T175" s="2"/>
      <c r="U175" s="2"/>
      <c r="V175" s="2"/>
      <c r="W175" s="2"/>
      <c r="X175" s="2"/>
      <c r="Y175" s="88"/>
      <c r="Z175" s="88"/>
      <c r="AA175" s="88"/>
      <c r="AB175" s="88"/>
      <c r="AC175" s="88"/>
      <c r="AD175" s="88"/>
      <c r="AE175" s="89"/>
      <c r="AF175" s="89"/>
      <c r="AG175" s="89"/>
      <c r="AH175" s="89"/>
      <c r="AI175" s="89"/>
      <c r="AJ175" s="89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89"/>
      <c r="BA175" s="89"/>
      <c r="BB175" s="89"/>
      <c r="BC175" s="89"/>
      <c r="BD175" s="30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30"/>
      <c r="CA175" s="30"/>
      <c r="CB175" s="30"/>
      <c r="CC175" s="30"/>
      <c r="CD175" s="30"/>
      <c r="CE175" s="30"/>
      <c r="CF175" s="118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</row>
    <row r="176" spans="1:117" ht="16.5" customHeight="1">
      <c r="A176" s="81"/>
      <c r="B176" s="81"/>
      <c r="C176" s="81"/>
      <c r="D176" s="83"/>
      <c r="E176" s="106"/>
      <c r="F176" s="107"/>
      <c r="G176" s="107"/>
      <c r="H176" s="107"/>
      <c r="I176" s="107"/>
      <c r="J176" s="107"/>
      <c r="K176" s="107"/>
      <c r="L176" s="107"/>
      <c r="M176" s="86"/>
      <c r="N176" s="86"/>
      <c r="O176" s="86"/>
      <c r="P176" s="86"/>
      <c r="Q176" s="86"/>
      <c r="R176" s="86"/>
      <c r="S176" s="2"/>
      <c r="T176" s="2"/>
      <c r="U176" s="2"/>
      <c r="V176" s="2"/>
      <c r="W176" s="2"/>
      <c r="X176" s="2"/>
      <c r="Y176" s="88"/>
      <c r="Z176" s="88"/>
      <c r="AA176" s="88"/>
      <c r="AB176" s="88"/>
      <c r="AC176" s="88"/>
      <c r="AD176" s="88"/>
      <c r="AE176" s="89"/>
      <c r="AF176" s="89"/>
      <c r="AG176" s="89"/>
      <c r="AH176" s="89"/>
      <c r="AI176" s="89"/>
      <c r="AJ176" s="89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89"/>
      <c r="BA176" s="89"/>
      <c r="BB176" s="89"/>
      <c r="BC176" s="89"/>
      <c r="BD176" s="30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  <c r="BY176" s="114"/>
      <c r="BZ176" s="30"/>
      <c r="CA176" s="30"/>
      <c r="CB176" s="30"/>
      <c r="CC176" s="30"/>
      <c r="CD176" s="30"/>
      <c r="CE176" s="30"/>
      <c r="CF176" s="118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</row>
    <row r="177" spans="1:117" ht="16.5" customHeight="1">
      <c r="A177" s="81"/>
      <c r="B177" s="81"/>
      <c r="C177" s="81"/>
      <c r="D177" s="83"/>
      <c r="E177" s="106"/>
      <c r="F177" s="107"/>
      <c r="G177" s="107"/>
      <c r="H177" s="107"/>
      <c r="I177" s="107"/>
      <c r="J177" s="107"/>
      <c r="K177" s="107"/>
      <c r="L177" s="107"/>
      <c r="M177" s="86"/>
      <c r="N177" s="86"/>
      <c r="O177" s="86"/>
      <c r="P177" s="86"/>
      <c r="Q177" s="86"/>
      <c r="R177" s="86"/>
      <c r="S177" s="2"/>
      <c r="T177" s="2"/>
      <c r="U177" s="2"/>
      <c r="V177" s="2"/>
      <c r="W177" s="2"/>
      <c r="X177" s="2"/>
      <c r="Y177" s="88"/>
      <c r="Z177" s="88"/>
      <c r="AA177" s="88"/>
      <c r="AB177" s="88"/>
      <c r="AC177" s="88"/>
      <c r="AD177" s="88"/>
      <c r="AE177" s="89"/>
      <c r="AF177" s="89"/>
      <c r="AG177" s="89"/>
      <c r="AH177" s="89"/>
      <c r="AI177" s="89"/>
      <c r="AJ177" s="89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89"/>
      <c r="BA177" s="89"/>
      <c r="BB177" s="89"/>
      <c r="BC177" s="89"/>
      <c r="BD177" s="30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/>
      <c r="BY177" s="114"/>
      <c r="BZ177" s="30"/>
      <c r="CA177" s="30"/>
      <c r="CB177" s="30"/>
      <c r="CC177" s="30"/>
      <c r="CD177" s="30"/>
      <c r="CE177" s="30"/>
      <c r="CF177" s="118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</row>
    <row r="178" spans="1:117" ht="16.5" customHeight="1">
      <c r="A178" s="81"/>
      <c r="B178" s="81"/>
      <c r="C178" s="81"/>
      <c r="D178" s="83"/>
      <c r="E178" s="106"/>
      <c r="F178" s="107"/>
      <c r="G178" s="107"/>
      <c r="H178" s="107"/>
      <c r="I178" s="107"/>
      <c r="J178" s="107"/>
      <c r="K178" s="107"/>
      <c r="L178" s="107"/>
      <c r="M178" s="86"/>
      <c r="N178" s="86"/>
      <c r="O178" s="86"/>
      <c r="P178" s="86"/>
      <c r="Q178" s="86"/>
      <c r="R178" s="86"/>
      <c r="S178" s="2"/>
      <c r="T178" s="2"/>
      <c r="U178" s="2"/>
      <c r="V178" s="2"/>
      <c r="W178" s="2"/>
      <c r="X178" s="2"/>
      <c r="Y178" s="88"/>
      <c r="Z178" s="88"/>
      <c r="AA178" s="88"/>
      <c r="AB178" s="88"/>
      <c r="AC178" s="88"/>
      <c r="AD178" s="88"/>
      <c r="AE178" s="89"/>
      <c r="AF178" s="89"/>
      <c r="AG178" s="89"/>
      <c r="AH178" s="89"/>
      <c r="AI178" s="89"/>
      <c r="AJ178" s="89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89"/>
      <c r="BA178" s="89"/>
      <c r="BB178" s="89"/>
      <c r="BC178" s="89"/>
      <c r="BD178" s="30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  <c r="BY178" s="114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</row>
    <row r="179" spans="1:117" ht="16.5" customHeight="1">
      <c r="A179" s="81"/>
      <c r="B179" s="81"/>
      <c r="C179" s="81"/>
      <c r="D179" s="83"/>
      <c r="E179" s="106"/>
      <c r="F179" s="107"/>
      <c r="G179" s="107"/>
      <c r="H179" s="107"/>
      <c r="I179" s="107"/>
      <c r="J179" s="107"/>
      <c r="K179" s="107"/>
      <c r="L179" s="107"/>
      <c r="M179" s="86"/>
      <c r="N179" s="86"/>
      <c r="O179" s="86"/>
      <c r="P179" s="86"/>
      <c r="Q179" s="86"/>
      <c r="R179" s="86"/>
      <c r="S179" s="2"/>
      <c r="T179" s="2"/>
      <c r="U179" s="2"/>
      <c r="V179" s="2"/>
      <c r="W179" s="2"/>
      <c r="X179" s="2"/>
      <c r="Y179" s="88"/>
      <c r="Z179" s="88"/>
      <c r="AA179" s="88"/>
      <c r="AB179" s="88"/>
      <c r="AC179" s="88"/>
      <c r="AD179" s="88"/>
      <c r="AE179" s="89"/>
      <c r="AF179" s="89"/>
      <c r="AG179" s="89"/>
      <c r="AH179" s="89"/>
      <c r="AI179" s="89"/>
      <c r="AJ179" s="89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89"/>
      <c r="BA179" s="84"/>
      <c r="BB179" s="89"/>
      <c r="BC179" s="89"/>
      <c r="BD179" s="30"/>
      <c r="BE179" s="114"/>
      <c r="BF179" s="114"/>
      <c r="BG179" s="114"/>
      <c r="BH179" s="114"/>
      <c r="BI179" s="114"/>
      <c r="BJ179" s="114"/>
      <c r="BK179" s="114"/>
      <c r="BL179" s="114"/>
      <c r="BM179" s="114"/>
      <c r="BN179" s="114"/>
      <c r="BO179" s="114"/>
      <c r="BP179" s="114"/>
      <c r="BQ179" s="114"/>
      <c r="BR179" s="114"/>
      <c r="BS179" s="114"/>
      <c r="BT179" s="114"/>
      <c r="BU179" s="114"/>
      <c r="BV179" s="114"/>
      <c r="BW179" s="114"/>
      <c r="BX179" s="114"/>
      <c r="BY179" s="114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</row>
    <row r="180" spans="1:117" ht="16.5" customHeight="1">
      <c r="A180" s="81"/>
      <c r="B180" s="81"/>
      <c r="C180" s="81"/>
      <c r="D180" s="83"/>
      <c r="E180" s="106"/>
      <c r="F180" s="107"/>
      <c r="G180" s="107"/>
      <c r="H180" s="107"/>
      <c r="I180" s="107"/>
      <c r="J180" s="107"/>
      <c r="K180" s="107"/>
      <c r="L180" s="107"/>
      <c r="M180" s="86"/>
      <c r="N180" s="86"/>
      <c r="O180" s="86"/>
      <c r="P180" s="86"/>
      <c r="Q180" s="86"/>
      <c r="R180" s="86"/>
      <c r="S180" s="2"/>
      <c r="T180" s="2"/>
      <c r="U180" s="2"/>
      <c r="V180" s="2"/>
      <c r="W180" s="2"/>
      <c r="X180" s="2"/>
      <c r="Y180" s="88"/>
      <c r="Z180" s="88"/>
      <c r="AA180" s="88"/>
      <c r="AB180" s="88"/>
      <c r="AC180" s="88"/>
      <c r="AD180" s="88"/>
      <c r="AE180" s="89"/>
      <c r="AF180" s="89"/>
      <c r="AG180" s="89"/>
      <c r="AH180" s="89"/>
      <c r="AI180" s="89"/>
      <c r="AJ180" s="89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89"/>
      <c r="BA180" s="89"/>
      <c r="BB180" s="89"/>
      <c r="BC180" s="89"/>
      <c r="BD180" s="30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4"/>
      <c r="BX180" s="114"/>
      <c r="BY180" s="114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</row>
    <row r="181" spans="1:117" ht="16.5" customHeight="1">
      <c r="A181" s="81"/>
      <c r="B181" s="81"/>
      <c r="C181" s="81"/>
      <c r="D181" s="83"/>
      <c r="E181" s="106"/>
      <c r="F181" s="107"/>
      <c r="G181" s="107"/>
      <c r="H181" s="107"/>
      <c r="I181" s="107"/>
      <c r="J181" s="107"/>
      <c r="K181" s="107"/>
      <c r="L181" s="107"/>
      <c r="M181" s="86"/>
      <c r="N181" s="86"/>
      <c r="O181" s="86"/>
      <c r="P181" s="86"/>
      <c r="Q181" s="86"/>
      <c r="R181" s="86"/>
      <c r="S181" s="2"/>
      <c r="T181" s="2"/>
      <c r="U181" s="2"/>
      <c r="V181" s="2"/>
      <c r="W181" s="2"/>
      <c r="X181" s="2"/>
      <c r="Y181" s="88"/>
      <c r="Z181" s="88"/>
      <c r="AA181" s="88"/>
      <c r="AB181" s="88"/>
      <c r="AC181" s="88"/>
      <c r="AD181" s="88"/>
      <c r="AE181" s="89"/>
      <c r="AF181" s="89"/>
      <c r="AG181" s="89"/>
      <c r="AH181" s="89"/>
      <c r="AI181" s="89"/>
      <c r="AJ181" s="89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89"/>
      <c r="BA181" s="89"/>
      <c r="BB181" s="89"/>
      <c r="BC181" s="89"/>
      <c r="BD181" s="30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114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</row>
    <row r="182" spans="1:117" ht="16.5" customHeight="1">
      <c r="A182" s="81"/>
      <c r="B182" s="81"/>
      <c r="C182" s="81"/>
      <c r="D182" s="83"/>
      <c r="E182" s="106"/>
      <c r="F182" s="107"/>
      <c r="G182" s="107"/>
      <c r="H182" s="107"/>
      <c r="I182" s="107"/>
      <c r="J182" s="107"/>
      <c r="K182" s="107"/>
      <c r="L182" s="107"/>
      <c r="M182" s="86"/>
      <c r="N182" s="86"/>
      <c r="O182" s="86"/>
      <c r="P182" s="86"/>
      <c r="Q182" s="86"/>
      <c r="R182" s="86"/>
      <c r="S182" s="2"/>
      <c r="T182" s="2"/>
      <c r="U182" s="2"/>
      <c r="V182" s="2"/>
      <c r="W182" s="2"/>
      <c r="X182" s="2"/>
      <c r="Y182" s="88"/>
      <c r="Z182" s="88"/>
      <c r="AA182" s="88"/>
      <c r="AB182" s="88"/>
      <c r="AC182" s="88"/>
      <c r="AD182" s="88"/>
      <c r="AE182" s="89"/>
      <c r="AF182" s="89"/>
      <c r="AG182" s="89"/>
      <c r="AH182" s="89"/>
      <c r="AI182" s="89"/>
      <c r="AJ182" s="89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89"/>
      <c r="BA182" s="89"/>
      <c r="BB182" s="89"/>
      <c r="BC182" s="89"/>
      <c r="BD182" s="30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4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</row>
    <row r="183" spans="1:117" ht="16.5" customHeight="1">
      <c r="A183" s="81"/>
      <c r="B183" s="81"/>
      <c r="C183" s="81"/>
      <c r="D183" s="83"/>
      <c r="E183" s="106"/>
      <c r="F183" s="107"/>
      <c r="G183" s="107"/>
      <c r="H183" s="107"/>
      <c r="I183" s="107"/>
      <c r="J183" s="107"/>
      <c r="K183" s="107"/>
      <c r="L183" s="107"/>
      <c r="M183" s="86"/>
      <c r="N183" s="86"/>
      <c r="O183" s="86"/>
      <c r="P183" s="86"/>
      <c r="Q183" s="86"/>
      <c r="R183" s="86"/>
      <c r="S183" s="2"/>
      <c r="T183" s="2"/>
      <c r="U183" s="2"/>
      <c r="V183" s="2"/>
      <c r="W183" s="2"/>
      <c r="X183" s="2"/>
      <c r="Y183" s="88"/>
      <c r="Z183" s="88"/>
      <c r="AA183" s="88"/>
      <c r="AB183" s="88"/>
      <c r="AC183" s="88"/>
      <c r="AD183" s="88"/>
      <c r="AE183" s="89"/>
      <c r="AF183" s="89"/>
      <c r="AG183" s="89"/>
      <c r="AH183" s="89"/>
      <c r="AI183" s="89"/>
      <c r="AJ183" s="89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89"/>
      <c r="BA183" s="89"/>
      <c r="BB183" s="89"/>
      <c r="BC183" s="89"/>
      <c r="BD183" s="30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  <c r="BY183" s="114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</row>
    <row r="184" spans="1:117" ht="16.5" customHeight="1">
      <c r="A184" s="81"/>
      <c r="B184" s="81"/>
      <c r="C184" s="81"/>
      <c r="D184" s="83"/>
      <c r="E184" s="106"/>
      <c r="F184" s="107"/>
      <c r="G184" s="107"/>
      <c r="H184" s="107"/>
      <c r="I184" s="107"/>
      <c r="J184" s="107"/>
      <c r="K184" s="107"/>
      <c r="L184" s="107"/>
      <c r="M184" s="86"/>
      <c r="N184" s="86"/>
      <c r="O184" s="86"/>
      <c r="P184" s="86"/>
      <c r="Q184" s="86"/>
      <c r="R184" s="86"/>
      <c r="S184" s="2"/>
      <c r="T184" s="2"/>
      <c r="U184" s="2"/>
      <c r="V184" s="2"/>
      <c r="W184" s="2"/>
      <c r="X184" s="2"/>
      <c r="Y184" s="88"/>
      <c r="Z184" s="88"/>
      <c r="AA184" s="88"/>
      <c r="AB184" s="88"/>
      <c r="AC184" s="88"/>
      <c r="AD184" s="88"/>
      <c r="AE184" s="89"/>
      <c r="AF184" s="89"/>
      <c r="AG184" s="89"/>
      <c r="AH184" s="89"/>
      <c r="AI184" s="89"/>
      <c r="AJ184" s="89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89"/>
      <c r="BA184" s="89"/>
      <c r="BB184" s="89"/>
      <c r="BC184" s="89"/>
      <c r="BD184" s="30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4"/>
      <c r="BY184" s="114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</row>
    <row r="185" spans="1:117" ht="16.5" customHeight="1">
      <c r="A185" s="81"/>
      <c r="B185" s="81"/>
      <c r="C185" s="81"/>
      <c r="D185" s="83"/>
      <c r="E185" s="106"/>
      <c r="F185" s="107"/>
      <c r="G185" s="107"/>
      <c r="H185" s="107"/>
      <c r="I185" s="107"/>
      <c r="J185" s="107"/>
      <c r="K185" s="107"/>
      <c r="L185" s="107"/>
      <c r="M185" s="86"/>
      <c r="N185" s="86"/>
      <c r="O185" s="86"/>
      <c r="P185" s="86"/>
      <c r="Q185" s="86"/>
      <c r="R185" s="86"/>
      <c r="S185" s="2"/>
      <c r="T185" s="2"/>
      <c r="U185" s="2"/>
      <c r="V185" s="2"/>
      <c r="W185" s="2"/>
      <c r="X185" s="2"/>
      <c r="Y185" s="88"/>
      <c r="Z185" s="88"/>
      <c r="AA185" s="88"/>
      <c r="AB185" s="88"/>
      <c r="AC185" s="88"/>
      <c r="AD185" s="88"/>
      <c r="AE185" s="89"/>
      <c r="AF185" s="89"/>
      <c r="AG185" s="89"/>
      <c r="AH185" s="89"/>
      <c r="AI185" s="89"/>
      <c r="AJ185" s="89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89"/>
      <c r="BA185" s="84"/>
      <c r="BB185" s="89"/>
      <c r="BC185" s="89"/>
      <c r="BD185" s="30"/>
      <c r="BE185" s="114"/>
      <c r="BF185" s="114"/>
      <c r="BG185" s="114"/>
      <c r="BH185" s="114"/>
      <c r="BI185" s="114"/>
      <c r="BJ185" s="114"/>
      <c r="BK185" s="114"/>
      <c r="BL185" s="114"/>
      <c r="BM185" s="114"/>
      <c r="BN185" s="114"/>
      <c r="BO185" s="114"/>
      <c r="BP185" s="114"/>
      <c r="BQ185" s="114"/>
      <c r="BR185" s="114"/>
      <c r="BS185" s="114"/>
      <c r="BT185" s="114"/>
      <c r="BU185" s="114"/>
      <c r="BV185" s="114"/>
      <c r="BW185" s="114"/>
      <c r="BX185" s="114"/>
      <c r="BY185" s="114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</row>
    <row r="186" spans="1:117" ht="16.5" customHeight="1">
      <c r="A186" s="81"/>
      <c r="B186" s="81"/>
      <c r="C186" s="81"/>
      <c r="D186" s="83"/>
      <c r="E186" s="106"/>
      <c r="F186" s="107"/>
      <c r="G186" s="107"/>
      <c r="H186" s="107"/>
      <c r="I186" s="107"/>
      <c r="J186" s="107"/>
      <c r="K186" s="107"/>
      <c r="L186" s="107"/>
      <c r="M186" s="86"/>
      <c r="N186" s="86"/>
      <c r="O186" s="86"/>
      <c r="P186" s="86"/>
      <c r="Q186" s="86"/>
      <c r="R186" s="86"/>
      <c r="S186" s="2"/>
      <c r="T186" s="2"/>
      <c r="U186" s="2"/>
      <c r="V186" s="2"/>
      <c r="W186" s="2"/>
      <c r="X186" s="2"/>
      <c r="Y186" s="88"/>
      <c r="Z186" s="88"/>
      <c r="AA186" s="88"/>
      <c r="AB186" s="88"/>
      <c r="AC186" s="88"/>
      <c r="AD186" s="88"/>
      <c r="AE186" s="89"/>
      <c r="AF186" s="89"/>
      <c r="AG186" s="89"/>
      <c r="AH186" s="89"/>
      <c r="AI186" s="89"/>
      <c r="AJ186" s="89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89"/>
      <c r="BA186" s="89"/>
      <c r="BB186" s="89"/>
      <c r="BC186" s="89"/>
      <c r="BD186" s="30"/>
      <c r="BE186" s="114"/>
      <c r="BF186" s="114"/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4"/>
      <c r="BY186" s="114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</row>
    <row r="187" spans="1:117" ht="16.5" customHeight="1">
      <c r="A187" s="81"/>
      <c r="B187" s="81"/>
      <c r="C187" s="81"/>
      <c r="D187" s="83"/>
      <c r="E187" s="106"/>
      <c r="F187" s="107"/>
      <c r="G187" s="107"/>
      <c r="H187" s="107"/>
      <c r="I187" s="107"/>
      <c r="J187" s="107"/>
      <c r="K187" s="107"/>
      <c r="L187" s="107"/>
      <c r="M187" s="86"/>
      <c r="N187" s="86"/>
      <c r="O187" s="86"/>
      <c r="P187" s="86"/>
      <c r="Q187" s="86"/>
      <c r="R187" s="86"/>
      <c r="S187" s="2"/>
      <c r="T187" s="2"/>
      <c r="U187" s="2"/>
      <c r="V187" s="2"/>
      <c r="W187" s="2"/>
      <c r="X187" s="2"/>
      <c r="Y187" s="88"/>
      <c r="Z187" s="88"/>
      <c r="AA187" s="88"/>
      <c r="AB187" s="88"/>
      <c r="AC187" s="88"/>
      <c r="AD187" s="88"/>
      <c r="AE187" s="89"/>
      <c r="AF187" s="89"/>
      <c r="AG187" s="89"/>
      <c r="AH187" s="89"/>
      <c r="AI187" s="89"/>
      <c r="AJ187" s="89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89"/>
      <c r="BA187" s="89"/>
      <c r="BB187" s="89"/>
      <c r="BC187" s="89"/>
      <c r="BD187" s="30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4"/>
      <c r="BY187" s="114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</row>
    <row r="188" spans="1:117" ht="16.5" customHeight="1">
      <c r="A188" s="81"/>
      <c r="B188" s="81"/>
      <c r="C188" s="81"/>
      <c r="D188" s="83"/>
      <c r="E188" s="106"/>
      <c r="F188" s="107"/>
      <c r="G188" s="107"/>
      <c r="H188" s="107"/>
      <c r="I188" s="107"/>
      <c r="J188" s="107"/>
      <c r="K188" s="107"/>
      <c r="L188" s="107"/>
      <c r="M188" s="86"/>
      <c r="N188" s="86"/>
      <c r="O188" s="86"/>
      <c r="P188" s="86"/>
      <c r="Q188" s="86"/>
      <c r="R188" s="86"/>
      <c r="S188" s="2"/>
      <c r="T188" s="2"/>
      <c r="U188" s="2"/>
      <c r="V188" s="2"/>
      <c r="W188" s="2"/>
      <c r="X188" s="2"/>
      <c r="Y188" s="88"/>
      <c r="Z188" s="88"/>
      <c r="AA188" s="88"/>
      <c r="AB188" s="88"/>
      <c r="AC188" s="88"/>
      <c r="AD188" s="88"/>
      <c r="AE188" s="89"/>
      <c r="AF188" s="89"/>
      <c r="AG188" s="89"/>
      <c r="AH188" s="89"/>
      <c r="AI188" s="89"/>
      <c r="AJ188" s="89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89"/>
      <c r="BA188" s="89"/>
      <c r="BB188" s="89"/>
      <c r="BC188" s="89"/>
      <c r="BD188" s="30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/>
      <c r="BS188" s="114"/>
      <c r="BT188" s="114"/>
      <c r="BU188" s="114"/>
      <c r="BV188" s="114"/>
      <c r="BW188" s="114"/>
      <c r="BX188" s="114"/>
      <c r="BY188" s="114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</row>
    <row r="189" spans="1:117" ht="16.5" customHeight="1">
      <c r="A189" s="81"/>
      <c r="B189" s="81"/>
      <c r="C189" s="81"/>
      <c r="D189" s="83"/>
      <c r="E189" s="106"/>
      <c r="F189" s="107"/>
      <c r="G189" s="107"/>
      <c r="H189" s="107"/>
      <c r="I189" s="107"/>
      <c r="J189" s="107"/>
      <c r="K189" s="107"/>
      <c r="L189" s="107"/>
      <c r="M189" s="86"/>
      <c r="N189" s="86"/>
      <c r="O189" s="86"/>
      <c r="P189" s="86"/>
      <c r="Q189" s="86"/>
      <c r="R189" s="86"/>
      <c r="S189" s="2"/>
      <c r="T189" s="2"/>
      <c r="U189" s="2"/>
      <c r="V189" s="2"/>
      <c r="W189" s="2"/>
      <c r="X189" s="2"/>
      <c r="Y189" s="88"/>
      <c r="Z189" s="88"/>
      <c r="AA189" s="88"/>
      <c r="AB189" s="88"/>
      <c r="AC189" s="88"/>
      <c r="AD189" s="88"/>
      <c r="AE189" s="89"/>
      <c r="AF189" s="89"/>
      <c r="AG189" s="89"/>
      <c r="AH189" s="89"/>
      <c r="AI189" s="89"/>
      <c r="AJ189" s="89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89"/>
      <c r="BA189" s="89"/>
      <c r="BB189" s="89"/>
      <c r="BC189" s="89"/>
      <c r="BD189" s="30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/>
      <c r="BT189" s="114"/>
      <c r="BU189" s="114"/>
      <c r="BV189" s="114"/>
      <c r="BW189" s="114"/>
      <c r="BX189" s="114"/>
      <c r="BY189" s="114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</row>
    <row r="190" spans="1:117" ht="16.5" customHeight="1">
      <c r="A190" s="81"/>
      <c r="B190" s="81"/>
      <c r="C190" s="81"/>
      <c r="D190" s="83"/>
      <c r="E190" s="106"/>
      <c r="F190" s="107"/>
      <c r="G190" s="107"/>
      <c r="H190" s="107"/>
      <c r="I190" s="107"/>
      <c r="J190" s="107"/>
      <c r="K190" s="107"/>
      <c r="L190" s="107"/>
      <c r="M190" s="86"/>
      <c r="N190" s="86"/>
      <c r="O190" s="86"/>
      <c r="P190" s="86"/>
      <c r="Q190" s="86"/>
      <c r="R190" s="86"/>
      <c r="S190" s="2"/>
      <c r="T190" s="2"/>
      <c r="U190" s="2"/>
      <c r="V190" s="2"/>
      <c r="W190" s="2"/>
      <c r="X190" s="2"/>
      <c r="Y190" s="88"/>
      <c r="Z190" s="88"/>
      <c r="AA190" s="88"/>
      <c r="AB190" s="88"/>
      <c r="AC190" s="88"/>
      <c r="AD190" s="88"/>
      <c r="AE190" s="89"/>
      <c r="AF190" s="89"/>
      <c r="AG190" s="89"/>
      <c r="AH190" s="89"/>
      <c r="AI190" s="89"/>
      <c r="AJ190" s="89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89"/>
      <c r="BA190" s="89"/>
      <c r="BB190" s="89"/>
      <c r="BC190" s="89"/>
      <c r="BD190" s="30"/>
      <c r="BE190" s="114"/>
      <c r="BF190" s="114"/>
      <c r="BG190" s="114"/>
      <c r="BH190" s="114"/>
      <c r="BI190" s="114"/>
      <c r="BJ190" s="114"/>
      <c r="BK190" s="114"/>
      <c r="BL190" s="114"/>
      <c r="BM190" s="114"/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4"/>
      <c r="BY190" s="114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</row>
    <row r="191" spans="1:117" ht="16.5" customHeight="1">
      <c r="A191" s="81"/>
      <c r="B191" s="81"/>
      <c r="C191" s="81"/>
      <c r="D191" s="83"/>
      <c r="E191" s="106"/>
      <c r="F191" s="107"/>
      <c r="G191" s="107"/>
      <c r="H191" s="107"/>
      <c r="I191" s="107"/>
      <c r="J191" s="107"/>
      <c r="K191" s="107"/>
      <c r="L191" s="107"/>
      <c r="M191" s="86"/>
      <c r="N191" s="86"/>
      <c r="O191" s="86"/>
      <c r="P191" s="86"/>
      <c r="Q191" s="86"/>
      <c r="R191" s="86"/>
      <c r="S191" s="2"/>
      <c r="T191" s="2"/>
      <c r="U191" s="2"/>
      <c r="V191" s="2"/>
      <c r="W191" s="2"/>
      <c r="X191" s="2"/>
      <c r="Y191" s="88"/>
      <c r="Z191" s="88"/>
      <c r="AA191" s="88"/>
      <c r="AB191" s="88"/>
      <c r="AC191" s="88"/>
      <c r="AD191" s="88"/>
      <c r="AE191" s="89"/>
      <c r="AF191" s="89"/>
      <c r="AG191" s="89"/>
      <c r="AH191" s="89"/>
      <c r="AI191" s="89"/>
      <c r="AJ191" s="89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89"/>
      <c r="BA191" s="84"/>
      <c r="BB191" s="89"/>
      <c r="BC191" s="89"/>
      <c r="BD191" s="30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4"/>
      <c r="BP191" s="114"/>
      <c r="BQ191" s="114"/>
      <c r="BR191" s="114"/>
      <c r="BS191" s="114"/>
      <c r="BT191" s="114"/>
      <c r="BU191" s="114"/>
      <c r="BV191" s="114"/>
      <c r="BW191" s="114"/>
      <c r="BX191" s="114"/>
      <c r="BY191" s="114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</row>
    <row r="192" spans="1:117" ht="16.5" customHeight="1">
      <c r="A192" s="81"/>
      <c r="B192" s="81"/>
      <c r="C192" s="81"/>
      <c r="D192" s="83"/>
      <c r="E192" s="106"/>
      <c r="F192" s="107"/>
      <c r="G192" s="107"/>
      <c r="H192" s="107"/>
      <c r="I192" s="107"/>
      <c r="J192" s="107"/>
      <c r="K192" s="107"/>
      <c r="L192" s="107"/>
      <c r="M192" s="86"/>
      <c r="N192" s="86"/>
      <c r="O192" s="86"/>
      <c r="P192" s="86"/>
      <c r="Q192" s="86"/>
      <c r="R192" s="86"/>
      <c r="S192" s="2"/>
      <c r="T192" s="2"/>
      <c r="U192" s="2"/>
      <c r="V192" s="2"/>
      <c r="W192" s="2"/>
      <c r="X192" s="2"/>
      <c r="Y192" s="88"/>
      <c r="Z192" s="88"/>
      <c r="AA192" s="88"/>
      <c r="AB192" s="88"/>
      <c r="AC192" s="88"/>
      <c r="AD192" s="88"/>
      <c r="AE192" s="89"/>
      <c r="AF192" s="89"/>
      <c r="AG192" s="89"/>
      <c r="AH192" s="89"/>
      <c r="AI192" s="89"/>
      <c r="AJ192" s="89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89"/>
      <c r="BA192" s="89"/>
      <c r="BB192" s="89"/>
      <c r="BC192" s="89"/>
      <c r="BD192" s="30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  <c r="BY192" s="114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</row>
    <row r="193" spans="1:117" ht="16.5" customHeight="1">
      <c r="A193" s="81"/>
      <c r="B193" s="81"/>
      <c r="C193" s="81"/>
      <c r="D193" s="83"/>
      <c r="E193" s="106"/>
      <c r="F193" s="107"/>
      <c r="G193" s="107"/>
      <c r="H193" s="107"/>
      <c r="I193" s="107"/>
      <c r="J193" s="107"/>
      <c r="K193" s="107"/>
      <c r="L193" s="107"/>
      <c r="M193" s="86"/>
      <c r="N193" s="86"/>
      <c r="O193" s="86"/>
      <c r="P193" s="86"/>
      <c r="Q193" s="86"/>
      <c r="R193" s="86"/>
      <c r="S193" s="2"/>
      <c r="T193" s="2"/>
      <c r="U193" s="2"/>
      <c r="V193" s="2"/>
      <c r="W193" s="2"/>
      <c r="X193" s="2"/>
      <c r="Y193" s="88"/>
      <c r="Z193" s="88"/>
      <c r="AA193" s="88"/>
      <c r="AB193" s="88"/>
      <c r="AC193" s="88"/>
      <c r="AD193" s="88"/>
      <c r="AE193" s="89"/>
      <c r="AF193" s="89"/>
      <c r="AG193" s="89"/>
      <c r="AH193" s="89"/>
      <c r="AI193" s="89"/>
      <c r="AJ193" s="89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89"/>
      <c r="BA193" s="89"/>
      <c r="BB193" s="89"/>
      <c r="BC193" s="89"/>
      <c r="BD193" s="30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4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</row>
    <row r="194" spans="1:117" ht="16.5" customHeight="1">
      <c r="A194" s="81"/>
      <c r="B194" s="81"/>
      <c r="C194" s="81"/>
      <c r="D194" s="83"/>
      <c r="E194" s="106"/>
      <c r="F194" s="107"/>
      <c r="G194" s="107"/>
      <c r="H194" s="107"/>
      <c r="I194" s="107"/>
      <c r="J194" s="107"/>
      <c r="K194" s="107"/>
      <c r="L194" s="107"/>
      <c r="M194" s="86"/>
      <c r="N194" s="86"/>
      <c r="O194" s="86"/>
      <c r="P194" s="86"/>
      <c r="Q194" s="86"/>
      <c r="R194" s="86"/>
      <c r="S194" s="2"/>
      <c r="T194" s="2"/>
      <c r="U194" s="2"/>
      <c r="V194" s="2"/>
      <c r="W194" s="2"/>
      <c r="X194" s="2"/>
      <c r="Y194" s="88"/>
      <c r="Z194" s="88"/>
      <c r="AA194" s="88"/>
      <c r="AB194" s="88"/>
      <c r="AC194" s="88"/>
      <c r="AD194" s="88"/>
      <c r="AE194" s="89"/>
      <c r="AF194" s="89"/>
      <c r="AG194" s="89"/>
      <c r="AH194" s="89"/>
      <c r="AI194" s="89"/>
      <c r="AJ194" s="89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89"/>
      <c r="BA194" s="89"/>
      <c r="BB194" s="89"/>
      <c r="BC194" s="89"/>
      <c r="BD194" s="30"/>
      <c r="BE194" s="114"/>
      <c r="BF194" s="114"/>
      <c r="BG194" s="114"/>
      <c r="BH194" s="114"/>
      <c r="BI194" s="114"/>
      <c r="BJ194" s="114"/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/>
      <c r="BU194" s="114"/>
      <c r="BV194" s="114"/>
      <c r="BW194" s="114"/>
      <c r="BX194" s="114"/>
      <c r="BY194" s="114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</row>
    <row r="195" spans="1:117" ht="16.5" customHeight="1">
      <c r="A195" s="81"/>
      <c r="B195" s="81"/>
      <c r="C195" s="81"/>
      <c r="D195" s="83"/>
      <c r="E195" s="106"/>
      <c r="F195" s="107"/>
      <c r="G195" s="107"/>
      <c r="H195" s="107"/>
      <c r="I195" s="107"/>
      <c r="J195" s="107"/>
      <c r="K195" s="107"/>
      <c r="L195" s="107"/>
      <c r="M195" s="86"/>
      <c r="N195" s="86"/>
      <c r="O195" s="86"/>
      <c r="P195" s="86"/>
      <c r="Q195" s="86"/>
      <c r="R195" s="86"/>
      <c r="S195" s="2"/>
      <c r="T195" s="2"/>
      <c r="U195" s="2"/>
      <c r="V195" s="2"/>
      <c r="W195" s="2"/>
      <c r="X195" s="2"/>
      <c r="Y195" s="88"/>
      <c r="Z195" s="88"/>
      <c r="AA195" s="88"/>
      <c r="AB195" s="88"/>
      <c r="AC195" s="88"/>
      <c r="AD195" s="88"/>
      <c r="AE195" s="89"/>
      <c r="AF195" s="89"/>
      <c r="AG195" s="89"/>
      <c r="AH195" s="89"/>
      <c r="AI195" s="89"/>
      <c r="AJ195" s="89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89"/>
      <c r="BA195" s="89"/>
      <c r="BB195" s="89"/>
      <c r="BC195" s="89"/>
      <c r="BD195" s="30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  <c r="BY195" s="114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</row>
    <row r="196" spans="1:117" ht="16.5" customHeight="1">
      <c r="A196" s="81"/>
      <c r="B196" s="81"/>
      <c r="C196" s="81"/>
      <c r="D196" s="83"/>
      <c r="E196" s="106"/>
      <c r="F196" s="107"/>
      <c r="G196" s="107"/>
      <c r="H196" s="107"/>
      <c r="I196" s="107"/>
      <c r="J196" s="107"/>
      <c r="K196" s="107"/>
      <c r="L196" s="107"/>
      <c r="M196" s="86"/>
      <c r="N196" s="86"/>
      <c r="O196" s="86"/>
      <c r="P196" s="86"/>
      <c r="Q196" s="86"/>
      <c r="R196" s="86"/>
      <c r="S196" s="2"/>
      <c r="T196" s="2"/>
      <c r="U196" s="2"/>
      <c r="V196" s="2"/>
      <c r="W196" s="2"/>
      <c r="X196" s="2"/>
      <c r="Y196" s="88"/>
      <c r="Z196" s="88"/>
      <c r="AA196" s="88"/>
      <c r="AB196" s="88"/>
      <c r="AC196" s="88"/>
      <c r="AD196" s="88"/>
      <c r="AE196" s="89"/>
      <c r="AF196" s="89"/>
      <c r="AG196" s="89"/>
      <c r="AH196" s="89"/>
      <c r="AI196" s="89"/>
      <c r="AJ196" s="89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89"/>
      <c r="BA196" s="89"/>
      <c r="BB196" s="89"/>
      <c r="BC196" s="89"/>
      <c r="BD196" s="30"/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114"/>
      <c r="BV196" s="114"/>
      <c r="BW196" s="114"/>
      <c r="BX196" s="114"/>
      <c r="BY196" s="114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</row>
    <row r="197" spans="1:117" ht="16.5" customHeight="1">
      <c r="A197" s="81"/>
      <c r="B197" s="81"/>
      <c r="C197" s="81"/>
      <c r="D197" s="83"/>
      <c r="E197" s="106"/>
      <c r="F197" s="107"/>
      <c r="G197" s="107"/>
      <c r="H197" s="107"/>
      <c r="I197" s="107"/>
      <c r="J197" s="107"/>
      <c r="K197" s="107"/>
      <c r="L197" s="107"/>
      <c r="M197" s="86"/>
      <c r="N197" s="86"/>
      <c r="O197" s="86"/>
      <c r="P197" s="86"/>
      <c r="Q197" s="86"/>
      <c r="R197" s="86"/>
      <c r="S197" s="2"/>
      <c r="T197" s="2"/>
      <c r="U197" s="2"/>
      <c r="V197" s="2"/>
      <c r="W197" s="2"/>
      <c r="X197" s="2"/>
      <c r="Y197" s="88"/>
      <c r="Z197" s="88"/>
      <c r="AA197" s="88"/>
      <c r="AB197" s="88"/>
      <c r="AC197" s="88"/>
      <c r="AD197" s="88"/>
      <c r="AE197" s="89"/>
      <c r="AF197" s="89"/>
      <c r="AG197" s="89"/>
      <c r="AH197" s="89"/>
      <c r="AI197" s="89"/>
      <c r="AJ197" s="89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89"/>
      <c r="BA197" s="84"/>
      <c r="BB197" s="89"/>
      <c r="BC197" s="89"/>
      <c r="BD197" s="30"/>
      <c r="BE197" s="114"/>
      <c r="BF197" s="114"/>
      <c r="BG197" s="114"/>
      <c r="BH197" s="114"/>
      <c r="BI197" s="114"/>
      <c r="BJ197" s="114"/>
      <c r="BK197" s="114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/>
      <c r="BW197" s="114"/>
      <c r="BX197" s="114"/>
      <c r="BY197" s="114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</row>
    <row r="198" spans="1:117" ht="16.5" customHeight="1">
      <c r="A198" s="81"/>
      <c r="B198" s="81"/>
      <c r="C198" s="81"/>
      <c r="D198" s="83"/>
      <c r="E198" s="106"/>
      <c r="F198" s="107"/>
      <c r="G198" s="107"/>
      <c r="H198" s="107"/>
      <c r="I198" s="107"/>
      <c r="J198" s="107"/>
      <c r="K198" s="107"/>
      <c r="L198" s="107"/>
      <c r="M198" s="86"/>
      <c r="N198" s="86"/>
      <c r="O198" s="86"/>
      <c r="P198" s="86"/>
      <c r="Q198" s="86"/>
      <c r="R198" s="86"/>
      <c r="S198" s="2"/>
      <c r="T198" s="2"/>
      <c r="U198" s="2"/>
      <c r="V198" s="2"/>
      <c r="W198" s="2"/>
      <c r="X198" s="2"/>
      <c r="Y198" s="88"/>
      <c r="Z198" s="88"/>
      <c r="AA198" s="88"/>
      <c r="AB198" s="88"/>
      <c r="AC198" s="88"/>
      <c r="AD198" s="88"/>
      <c r="AE198" s="89"/>
      <c r="AF198" s="89"/>
      <c r="AG198" s="89"/>
      <c r="AH198" s="89"/>
      <c r="AI198" s="89"/>
      <c r="AJ198" s="89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89"/>
      <c r="BA198" s="89"/>
      <c r="BB198" s="89"/>
      <c r="BC198" s="89"/>
      <c r="BD198" s="30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4"/>
      <c r="BY198" s="114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</row>
    <row r="199" spans="1:117" ht="16.5" customHeight="1">
      <c r="A199" s="81"/>
      <c r="B199" s="81"/>
      <c r="C199" s="81"/>
      <c r="D199" s="83"/>
      <c r="E199" s="106"/>
      <c r="F199" s="107"/>
      <c r="G199" s="107"/>
      <c r="H199" s="107"/>
      <c r="I199" s="107"/>
      <c r="J199" s="107"/>
      <c r="K199" s="107"/>
      <c r="L199" s="107"/>
      <c r="M199" s="86"/>
      <c r="N199" s="86"/>
      <c r="O199" s="86"/>
      <c r="P199" s="86"/>
      <c r="Q199" s="86"/>
      <c r="R199" s="86"/>
      <c r="S199" s="2"/>
      <c r="T199" s="2"/>
      <c r="U199" s="2"/>
      <c r="V199" s="2"/>
      <c r="W199" s="2"/>
      <c r="X199" s="2"/>
      <c r="Y199" s="88"/>
      <c r="Z199" s="88"/>
      <c r="AA199" s="88"/>
      <c r="AB199" s="88"/>
      <c r="AC199" s="88"/>
      <c r="AD199" s="88"/>
      <c r="AE199" s="89"/>
      <c r="AF199" s="89"/>
      <c r="AG199" s="89"/>
      <c r="AH199" s="89"/>
      <c r="AI199" s="89"/>
      <c r="AJ199" s="89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89"/>
      <c r="BA199" s="89"/>
      <c r="BB199" s="89"/>
      <c r="BC199" s="89"/>
      <c r="BD199" s="30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114"/>
      <c r="BT199" s="114"/>
      <c r="BU199" s="114"/>
      <c r="BV199" s="114"/>
      <c r="BW199" s="114"/>
      <c r="BX199" s="114"/>
      <c r="BY199" s="114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</row>
    <row r="200" spans="1:117" ht="16.5" customHeight="1">
      <c r="A200" s="81"/>
      <c r="B200" s="81"/>
      <c r="C200" s="81"/>
      <c r="D200" s="83"/>
      <c r="E200" s="106"/>
      <c r="F200" s="107"/>
      <c r="G200" s="107"/>
      <c r="H200" s="107"/>
      <c r="I200" s="107"/>
      <c r="J200" s="107"/>
      <c r="K200" s="107"/>
      <c r="L200" s="107"/>
      <c r="M200" s="86"/>
      <c r="N200" s="86"/>
      <c r="O200" s="86"/>
      <c r="P200" s="86"/>
      <c r="Q200" s="86"/>
      <c r="R200" s="86"/>
      <c r="S200" s="2"/>
      <c r="T200" s="2"/>
      <c r="U200" s="2"/>
      <c r="V200" s="2"/>
      <c r="W200" s="2"/>
      <c r="X200" s="2"/>
      <c r="Y200" s="88"/>
      <c r="Z200" s="88"/>
      <c r="AA200" s="88"/>
      <c r="AB200" s="88"/>
      <c r="AC200" s="88"/>
      <c r="AD200" s="88"/>
      <c r="AE200" s="89"/>
      <c r="AF200" s="89"/>
      <c r="AG200" s="89"/>
      <c r="AH200" s="89"/>
      <c r="AI200" s="89"/>
      <c r="AJ200" s="89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89"/>
      <c r="BA200" s="89"/>
      <c r="BB200" s="89"/>
      <c r="BC200" s="89"/>
      <c r="BD200" s="30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4"/>
      <c r="BY200" s="114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</row>
    <row r="201" spans="1:117" ht="16.5" customHeight="1">
      <c r="A201" s="81"/>
      <c r="B201" s="81"/>
      <c r="C201" s="81"/>
      <c r="D201" s="83"/>
      <c r="E201" s="106"/>
      <c r="F201" s="107"/>
      <c r="G201" s="107"/>
      <c r="H201" s="107"/>
      <c r="I201" s="107"/>
      <c r="J201" s="107"/>
      <c r="K201" s="107"/>
      <c r="L201" s="107"/>
      <c r="M201" s="86"/>
      <c r="N201" s="86"/>
      <c r="O201" s="86"/>
      <c r="P201" s="86"/>
      <c r="Q201" s="86"/>
      <c r="R201" s="86"/>
      <c r="S201" s="2"/>
      <c r="T201" s="2"/>
      <c r="U201" s="2"/>
      <c r="V201" s="2"/>
      <c r="W201" s="2"/>
      <c r="X201" s="2"/>
      <c r="Y201" s="88"/>
      <c r="Z201" s="88"/>
      <c r="AA201" s="88"/>
      <c r="AB201" s="88"/>
      <c r="AC201" s="88"/>
      <c r="AD201" s="88"/>
      <c r="AE201" s="89"/>
      <c r="AF201" s="89"/>
      <c r="AG201" s="89"/>
      <c r="AH201" s="89"/>
      <c r="AI201" s="89"/>
      <c r="AJ201" s="89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89"/>
      <c r="BA201" s="89"/>
      <c r="BB201" s="89"/>
      <c r="BC201" s="89"/>
      <c r="BD201" s="30"/>
      <c r="BE201" s="114"/>
      <c r="BF201" s="114"/>
      <c r="BG201" s="114"/>
      <c r="BH201" s="114"/>
      <c r="BI201" s="114"/>
      <c r="BJ201" s="114"/>
      <c r="BK201" s="114"/>
      <c r="BL201" s="114"/>
      <c r="BM201" s="114"/>
      <c r="BN201" s="114"/>
      <c r="BO201" s="114"/>
      <c r="BP201" s="114"/>
      <c r="BQ201" s="114"/>
      <c r="BR201" s="114"/>
      <c r="BS201" s="114"/>
      <c r="BT201" s="114"/>
      <c r="BU201" s="114"/>
      <c r="BV201" s="114"/>
      <c r="BW201" s="114"/>
      <c r="BX201" s="114"/>
      <c r="BY201" s="114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</row>
    <row r="202" spans="1:117" ht="16.5" customHeight="1">
      <c r="A202" s="81"/>
      <c r="B202" s="81"/>
      <c r="C202" s="81"/>
      <c r="D202" s="83"/>
      <c r="E202" s="106"/>
      <c r="F202" s="107"/>
      <c r="G202" s="107"/>
      <c r="H202" s="107"/>
      <c r="I202" s="107"/>
      <c r="J202" s="107"/>
      <c r="K202" s="107"/>
      <c r="L202" s="107"/>
      <c r="M202" s="86"/>
      <c r="N202" s="86"/>
      <c r="O202" s="86"/>
      <c r="P202" s="86"/>
      <c r="Q202" s="86"/>
      <c r="R202" s="86"/>
      <c r="S202" s="2"/>
      <c r="T202" s="2"/>
      <c r="U202" s="2"/>
      <c r="V202" s="2"/>
      <c r="W202" s="2"/>
      <c r="X202" s="2"/>
      <c r="Y202" s="88"/>
      <c r="Z202" s="88"/>
      <c r="AA202" s="88"/>
      <c r="AB202" s="88"/>
      <c r="AC202" s="88"/>
      <c r="AD202" s="88"/>
      <c r="AE202" s="89"/>
      <c r="AF202" s="89"/>
      <c r="AG202" s="89"/>
      <c r="AH202" s="89"/>
      <c r="AI202" s="89"/>
      <c r="AJ202" s="89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89"/>
      <c r="BA202" s="89"/>
      <c r="BB202" s="89"/>
      <c r="BC202" s="89"/>
      <c r="BD202" s="30"/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114"/>
      <c r="BR202" s="114"/>
      <c r="BS202" s="114"/>
      <c r="BT202" s="114"/>
      <c r="BU202" s="114"/>
      <c r="BV202" s="114"/>
      <c r="BW202" s="114"/>
      <c r="BX202" s="114"/>
      <c r="BY202" s="114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</row>
    <row r="203" spans="1:117" ht="16.5" customHeight="1">
      <c r="A203" s="81"/>
      <c r="B203" s="81"/>
      <c r="C203" s="81"/>
      <c r="D203" s="83"/>
      <c r="E203" s="106"/>
      <c r="F203" s="107"/>
      <c r="G203" s="107"/>
      <c r="H203" s="107"/>
      <c r="I203" s="107"/>
      <c r="J203" s="107"/>
      <c r="K203" s="107"/>
      <c r="L203" s="107"/>
      <c r="M203" s="86"/>
      <c r="N203" s="86"/>
      <c r="O203" s="86"/>
      <c r="P203" s="86"/>
      <c r="Q203" s="86"/>
      <c r="R203" s="86"/>
      <c r="S203" s="2"/>
      <c r="T203" s="2"/>
      <c r="U203" s="2"/>
      <c r="V203" s="2"/>
      <c r="W203" s="2"/>
      <c r="X203" s="2"/>
      <c r="Y203" s="88"/>
      <c r="Z203" s="88"/>
      <c r="AA203" s="88"/>
      <c r="AB203" s="88"/>
      <c r="AC203" s="88"/>
      <c r="AD203" s="88"/>
      <c r="AE203" s="89"/>
      <c r="AF203" s="89"/>
      <c r="AG203" s="89"/>
      <c r="AH203" s="89"/>
      <c r="AI203" s="89"/>
      <c r="AJ203" s="89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89"/>
      <c r="BA203" s="84"/>
      <c r="BB203" s="89"/>
      <c r="BC203" s="89"/>
      <c r="BD203" s="30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4"/>
      <c r="BY203" s="114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</row>
    <row r="204" spans="1:117" ht="16.5" customHeight="1">
      <c r="A204" s="81"/>
      <c r="B204" s="81"/>
      <c r="C204" s="81"/>
      <c r="D204" s="83"/>
      <c r="E204" s="106"/>
      <c r="F204" s="107"/>
      <c r="G204" s="107"/>
      <c r="H204" s="107"/>
      <c r="I204" s="107"/>
      <c r="J204" s="107"/>
      <c r="K204" s="107"/>
      <c r="L204" s="107"/>
      <c r="M204" s="86"/>
      <c r="N204" s="86"/>
      <c r="O204" s="86"/>
      <c r="P204" s="86"/>
      <c r="Q204" s="86"/>
      <c r="R204" s="86"/>
      <c r="S204" s="2"/>
      <c r="T204" s="2"/>
      <c r="U204" s="2"/>
      <c r="V204" s="2"/>
      <c r="W204" s="2"/>
      <c r="X204" s="2"/>
      <c r="Y204" s="88"/>
      <c r="Z204" s="88"/>
      <c r="AA204" s="88"/>
      <c r="AB204" s="88"/>
      <c r="AC204" s="88"/>
      <c r="AD204" s="88"/>
      <c r="AE204" s="89"/>
      <c r="AF204" s="89"/>
      <c r="AG204" s="89"/>
      <c r="AH204" s="89"/>
      <c r="AI204" s="89"/>
      <c r="AJ204" s="89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89"/>
      <c r="BA204" s="89"/>
      <c r="BB204" s="89"/>
      <c r="BC204" s="89"/>
      <c r="BD204" s="30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/>
      <c r="BU204" s="114"/>
      <c r="BV204" s="114"/>
      <c r="BW204" s="114"/>
      <c r="BX204" s="114"/>
      <c r="BY204" s="114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</row>
    <row r="205" spans="1:117" ht="16.5" customHeight="1">
      <c r="A205" s="81"/>
      <c r="B205" s="81"/>
      <c r="C205" s="81"/>
      <c r="D205" s="83"/>
      <c r="E205" s="106"/>
      <c r="F205" s="107"/>
      <c r="G205" s="107"/>
      <c r="H205" s="107"/>
      <c r="I205" s="107"/>
      <c r="J205" s="107"/>
      <c r="K205" s="107"/>
      <c r="L205" s="107"/>
      <c r="M205" s="86"/>
      <c r="N205" s="86"/>
      <c r="O205" s="86"/>
      <c r="P205" s="86"/>
      <c r="Q205" s="86"/>
      <c r="R205" s="86"/>
      <c r="S205" s="2"/>
      <c r="T205" s="2"/>
      <c r="U205" s="2"/>
      <c r="V205" s="2"/>
      <c r="W205" s="2"/>
      <c r="X205" s="2"/>
      <c r="Y205" s="88"/>
      <c r="Z205" s="88"/>
      <c r="AA205" s="88"/>
      <c r="AB205" s="88"/>
      <c r="AC205" s="88"/>
      <c r="AD205" s="88"/>
      <c r="AE205" s="89"/>
      <c r="AF205" s="89"/>
      <c r="AG205" s="89"/>
      <c r="AH205" s="89"/>
      <c r="AI205" s="89"/>
      <c r="AJ205" s="89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89"/>
      <c r="BA205" s="89"/>
      <c r="BB205" s="89"/>
      <c r="BC205" s="89"/>
      <c r="BD205" s="30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  <c r="BY205" s="114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</row>
    <row r="206" spans="1:117" ht="16.5" customHeight="1">
      <c r="A206" s="81"/>
      <c r="B206" s="81"/>
      <c r="C206" s="81"/>
      <c r="D206" s="83"/>
      <c r="E206" s="106"/>
      <c r="F206" s="107"/>
      <c r="G206" s="107"/>
      <c r="H206" s="107"/>
      <c r="I206" s="107"/>
      <c r="J206" s="107"/>
      <c r="K206" s="107"/>
      <c r="L206" s="107"/>
      <c r="M206" s="86"/>
      <c r="N206" s="86"/>
      <c r="O206" s="86"/>
      <c r="P206" s="86"/>
      <c r="Q206" s="86"/>
      <c r="R206" s="86"/>
      <c r="S206" s="2"/>
      <c r="T206" s="2"/>
      <c r="U206" s="2"/>
      <c r="V206" s="2"/>
      <c r="W206" s="2"/>
      <c r="X206" s="2"/>
      <c r="Y206" s="88"/>
      <c r="Z206" s="88"/>
      <c r="AA206" s="88"/>
      <c r="AB206" s="88"/>
      <c r="AC206" s="88"/>
      <c r="AD206" s="88"/>
      <c r="AE206" s="89"/>
      <c r="AF206" s="89"/>
      <c r="AG206" s="89"/>
      <c r="AH206" s="89"/>
      <c r="AI206" s="89"/>
      <c r="AJ206" s="89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89"/>
      <c r="BA206" s="89"/>
      <c r="BB206" s="89"/>
      <c r="BC206" s="89"/>
      <c r="BD206" s="30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114"/>
      <c r="BR206" s="114"/>
      <c r="BS206" s="114"/>
      <c r="BT206" s="114"/>
      <c r="BU206" s="114"/>
      <c r="BV206" s="114"/>
      <c r="BW206" s="114"/>
      <c r="BX206" s="114"/>
      <c r="BY206" s="114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</row>
    <row r="207" spans="1:117" ht="16.5" customHeight="1">
      <c r="A207" s="81"/>
      <c r="B207" s="81"/>
      <c r="C207" s="81"/>
      <c r="D207" s="83"/>
      <c r="E207" s="106"/>
      <c r="F207" s="107"/>
      <c r="G207" s="107"/>
      <c r="H207" s="107"/>
      <c r="I207" s="107"/>
      <c r="J207" s="107"/>
      <c r="K207" s="107"/>
      <c r="L207" s="107"/>
      <c r="M207" s="86"/>
      <c r="N207" s="86"/>
      <c r="O207" s="86"/>
      <c r="P207" s="86"/>
      <c r="Q207" s="86"/>
      <c r="R207" s="86"/>
      <c r="S207" s="2"/>
      <c r="T207" s="2"/>
      <c r="U207" s="2"/>
      <c r="V207" s="2"/>
      <c r="W207" s="2"/>
      <c r="X207" s="2"/>
      <c r="Y207" s="88"/>
      <c r="Z207" s="88"/>
      <c r="AA207" s="88"/>
      <c r="AB207" s="88"/>
      <c r="AC207" s="88"/>
      <c r="AD207" s="88"/>
      <c r="AE207" s="89"/>
      <c r="AF207" s="89"/>
      <c r="AG207" s="89"/>
      <c r="AH207" s="89"/>
      <c r="AI207" s="89"/>
      <c r="AJ207" s="89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89"/>
      <c r="BA207" s="89"/>
      <c r="BB207" s="89"/>
      <c r="BC207" s="89"/>
      <c r="BD207" s="30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/>
      <c r="BT207" s="114"/>
      <c r="BU207" s="114"/>
      <c r="BV207" s="114"/>
      <c r="BW207" s="114"/>
      <c r="BX207" s="114"/>
      <c r="BY207" s="114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</row>
    <row r="208" spans="1:117" ht="16.5" customHeight="1">
      <c r="A208" s="81"/>
      <c r="B208" s="81"/>
      <c r="C208" s="81"/>
      <c r="D208" s="83"/>
      <c r="E208" s="106"/>
      <c r="F208" s="107"/>
      <c r="G208" s="107"/>
      <c r="H208" s="107"/>
      <c r="I208" s="107"/>
      <c r="J208" s="107"/>
      <c r="K208" s="107"/>
      <c r="L208" s="107"/>
      <c r="M208" s="86"/>
      <c r="N208" s="86"/>
      <c r="O208" s="86"/>
      <c r="P208" s="86"/>
      <c r="Q208" s="86"/>
      <c r="R208" s="86"/>
      <c r="S208" s="2"/>
      <c r="T208" s="2"/>
      <c r="U208" s="2"/>
      <c r="V208" s="2"/>
      <c r="W208" s="2"/>
      <c r="X208" s="2"/>
      <c r="Y208" s="88"/>
      <c r="Z208" s="88"/>
      <c r="AA208" s="88"/>
      <c r="AB208" s="88"/>
      <c r="AC208" s="88"/>
      <c r="AD208" s="88"/>
      <c r="AE208" s="89"/>
      <c r="AF208" s="89"/>
      <c r="AG208" s="89"/>
      <c r="AH208" s="89"/>
      <c r="AI208" s="89"/>
      <c r="AJ208" s="89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89"/>
      <c r="BA208" s="89"/>
      <c r="BB208" s="89"/>
      <c r="BC208" s="89"/>
      <c r="BD208" s="30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  <c r="BY208" s="114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</row>
    <row r="209" spans="1:117" ht="16.5" customHeight="1">
      <c r="A209" s="81"/>
      <c r="B209" s="81"/>
      <c r="C209" s="81"/>
      <c r="D209" s="83"/>
      <c r="E209" s="106"/>
      <c r="F209" s="107"/>
      <c r="G209" s="107"/>
      <c r="H209" s="107"/>
      <c r="I209" s="107"/>
      <c r="J209" s="107"/>
      <c r="K209" s="107"/>
      <c r="L209" s="107"/>
      <c r="M209" s="86"/>
      <c r="N209" s="86"/>
      <c r="O209" s="86"/>
      <c r="P209" s="86"/>
      <c r="Q209" s="86"/>
      <c r="R209" s="86"/>
      <c r="S209" s="2"/>
      <c r="T209" s="2"/>
      <c r="U209" s="2"/>
      <c r="V209" s="2"/>
      <c r="W209" s="2"/>
      <c r="X209" s="2"/>
      <c r="Y209" s="88"/>
      <c r="Z209" s="88"/>
      <c r="AA209" s="88"/>
      <c r="AB209" s="88"/>
      <c r="AC209" s="88"/>
      <c r="AD209" s="88"/>
      <c r="AE209" s="89"/>
      <c r="AF209" s="89"/>
      <c r="AG209" s="89"/>
      <c r="AH209" s="89"/>
      <c r="AI209" s="89"/>
      <c r="AJ209" s="89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89"/>
      <c r="BA209" s="84"/>
      <c r="BB209" s="89"/>
      <c r="BC209" s="89"/>
      <c r="BD209" s="30"/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4"/>
      <c r="BY209" s="114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</row>
    <row r="210" spans="1:117" ht="16.5" customHeight="1">
      <c r="A210" s="81"/>
      <c r="B210" s="81"/>
      <c r="C210" s="81"/>
      <c r="D210" s="83"/>
      <c r="E210" s="106"/>
      <c r="F210" s="107"/>
      <c r="G210" s="107"/>
      <c r="H210" s="107"/>
      <c r="I210" s="107"/>
      <c r="J210" s="107"/>
      <c r="K210" s="107"/>
      <c r="L210" s="107"/>
      <c r="M210" s="86"/>
      <c r="N210" s="86"/>
      <c r="O210" s="86"/>
      <c r="P210" s="86"/>
      <c r="Q210" s="86"/>
      <c r="R210" s="86"/>
      <c r="S210" s="2"/>
      <c r="T210" s="2"/>
      <c r="U210" s="2"/>
      <c r="V210" s="2"/>
      <c r="W210" s="2"/>
      <c r="X210" s="2"/>
      <c r="Y210" s="88"/>
      <c r="Z210" s="88"/>
      <c r="AA210" s="88"/>
      <c r="AB210" s="88"/>
      <c r="AC210" s="88"/>
      <c r="AD210" s="88"/>
      <c r="AE210" s="89"/>
      <c r="AF210" s="89"/>
      <c r="AG210" s="89"/>
      <c r="AH210" s="89"/>
      <c r="AI210" s="89"/>
      <c r="AJ210" s="89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89"/>
      <c r="BA210" s="89"/>
      <c r="BB210" s="89"/>
      <c r="BC210" s="89"/>
      <c r="BD210" s="30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4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</row>
    <row r="211" spans="1:117" ht="16.5" customHeight="1">
      <c r="A211" s="81"/>
      <c r="B211" s="81"/>
      <c r="C211" s="81"/>
      <c r="D211" s="83"/>
      <c r="E211" s="106"/>
      <c r="F211" s="107"/>
      <c r="G211" s="107"/>
      <c r="H211" s="107"/>
      <c r="I211" s="107"/>
      <c r="J211" s="107"/>
      <c r="K211" s="107"/>
      <c r="L211" s="107"/>
      <c r="M211" s="86"/>
      <c r="N211" s="86"/>
      <c r="O211" s="86"/>
      <c r="P211" s="86"/>
      <c r="Q211" s="86"/>
      <c r="R211" s="86"/>
      <c r="S211" s="2"/>
      <c r="T211" s="2"/>
      <c r="U211" s="2"/>
      <c r="V211" s="2"/>
      <c r="W211" s="2"/>
      <c r="X211" s="2"/>
      <c r="Y211" s="88"/>
      <c r="Z211" s="88"/>
      <c r="AA211" s="88"/>
      <c r="AB211" s="88"/>
      <c r="AC211" s="88"/>
      <c r="AD211" s="88"/>
      <c r="AE211" s="89"/>
      <c r="AF211" s="89"/>
      <c r="AG211" s="89"/>
      <c r="AH211" s="89"/>
      <c r="AI211" s="89"/>
      <c r="AJ211" s="89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89"/>
      <c r="BA211" s="89"/>
      <c r="BB211" s="89"/>
      <c r="BC211" s="89"/>
      <c r="BD211" s="30"/>
      <c r="BE211" s="114"/>
      <c r="BF211" s="114"/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4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</row>
    <row r="212" spans="1:117" ht="16.5" customHeight="1">
      <c r="A212" s="81"/>
      <c r="B212" s="81"/>
      <c r="C212" s="81"/>
      <c r="D212" s="83"/>
      <c r="E212" s="106"/>
      <c r="F212" s="107"/>
      <c r="G212" s="107"/>
      <c r="H212" s="107"/>
      <c r="I212" s="107"/>
      <c r="J212" s="107"/>
      <c r="K212" s="107"/>
      <c r="L212" s="107"/>
      <c r="M212" s="86"/>
      <c r="N212" s="86"/>
      <c r="O212" s="86"/>
      <c r="P212" s="86"/>
      <c r="Q212" s="86"/>
      <c r="R212" s="86"/>
      <c r="S212" s="2"/>
      <c r="T212" s="2"/>
      <c r="U212" s="2"/>
      <c r="V212" s="2"/>
      <c r="W212" s="2"/>
      <c r="X212" s="2"/>
      <c r="Y212" s="88"/>
      <c r="Z212" s="88"/>
      <c r="AA212" s="88"/>
      <c r="AB212" s="88"/>
      <c r="AC212" s="88"/>
      <c r="AD212" s="88"/>
      <c r="AE212" s="89"/>
      <c r="AF212" s="89"/>
      <c r="AG212" s="89"/>
      <c r="AH212" s="89"/>
      <c r="AI212" s="89"/>
      <c r="AJ212" s="89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89"/>
      <c r="BA212" s="89"/>
      <c r="BB212" s="89"/>
      <c r="BC212" s="89"/>
      <c r="BD212" s="30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4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</row>
    <row r="213" spans="1:117" ht="16.5" customHeight="1">
      <c r="A213" s="81"/>
      <c r="B213" s="81"/>
      <c r="C213" s="81"/>
      <c r="D213" s="83"/>
      <c r="E213" s="106"/>
      <c r="F213" s="107"/>
      <c r="G213" s="107"/>
      <c r="H213" s="107"/>
      <c r="I213" s="107"/>
      <c r="J213" s="107"/>
      <c r="K213" s="107"/>
      <c r="L213" s="107"/>
      <c r="M213" s="86"/>
      <c r="N213" s="86"/>
      <c r="O213" s="86"/>
      <c r="P213" s="86"/>
      <c r="Q213" s="86"/>
      <c r="R213" s="86"/>
      <c r="S213" s="2"/>
      <c r="T213" s="2"/>
      <c r="U213" s="2"/>
      <c r="V213" s="2"/>
      <c r="W213" s="2"/>
      <c r="X213" s="2"/>
      <c r="Y213" s="88"/>
      <c r="Z213" s="88"/>
      <c r="AA213" s="88"/>
      <c r="AB213" s="88"/>
      <c r="AC213" s="88"/>
      <c r="AD213" s="88"/>
      <c r="AE213" s="89"/>
      <c r="AF213" s="89"/>
      <c r="AG213" s="89"/>
      <c r="AH213" s="89"/>
      <c r="AI213" s="89"/>
      <c r="AJ213" s="89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89"/>
      <c r="BA213" s="89"/>
      <c r="BB213" s="89"/>
      <c r="BC213" s="89"/>
      <c r="BD213" s="30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4"/>
      <c r="BY213" s="114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</row>
    <row r="214" spans="1:117" ht="16.5" customHeight="1">
      <c r="A214" s="81"/>
      <c r="B214" s="81"/>
      <c r="C214" s="81"/>
      <c r="D214" s="83"/>
      <c r="E214" s="106"/>
      <c r="F214" s="107"/>
      <c r="G214" s="107"/>
      <c r="H214" s="107"/>
      <c r="I214" s="107"/>
      <c r="J214" s="107"/>
      <c r="K214" s="107"/>
      <c r="L214" s="107"/>
      <c r="M214" s="86"/>
      <c r="N214" s="86"/>
      <c r="O214" s="86"/>
      <c r="P214" s="86"/>
      <c r="Q214" s="86"/>
      <c r="R214" s="86"/>
      <c r="S214" s="2"/>
      <c r="T214" s="2"/>
      <c r="U214" s="2"/>
      <c r="V214" s="2"/>
      <c r="W214" s="2"/>
      <c r="X214" s="2"/>
      <c r="Y214" s="88"/>
      <c r="Z214" s="88"/>
      <c r="AA214" s="88"/>
      <c r="AB214" s="88"/>
      <c r="AC214" s="88"/>
      <c r="AD214" s="88"/>
      <c r="AE214" s="89"/>
      <c r="AF214" s="89"/>
      <c r="AG214" s="89"/>
      <c r="AH214" s="89"/>
      <c r="AI214" s="89"/>
      <c r="AJ214" s="89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89"/>
      <c r="BA214" s="89"/>
      <c r="BB214" s="89"/>
      <c r="BC214" s="89"/>
      <c r="BD214" s="30"/>
      <c r="BE214" s="114"/>
      <c r="BF214" s="114"/>
      <c r="BG214" s="114"/>
      <c r="BH214" s="114"/>
      <c r="BI214" s="114"/>
      <c r="BJ214" s="114"/>
      <c r="BK214" s="114"/>
      <c r="BL214" s="114"/>
      <c r="BM214" s="114"/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4"/>
      <c r="BX214" s="114"/>
      <c r="BY214" s="114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</row>
    <row r="215" spans="1:117" ht="16.5" customHeight="1">
      <c r="A215" s="81"/>
      <c r="B215" s="81"/>
      <c r="C215" s="81"/>
      <c r="D215" s="83"/>
      <c r="E215" s="106"/>
      <c r="F215" s="107"/>
      <c r="G215" s="107"/>
      <c r="H215" s="107"/>
      <c r="I215" s="107"/>
      <c r="J215" s="107"/>
      <c r="K215" s="107"/>
      <c r="L215" s="107"/>
      <c r="M215" s="86"/>
      <c r="N215" s="86"/>
      <c r="O215" s="86"/>
      <c r="P215" s="86"/>
      <c r="Q215" s="86"/>
      <c r="R215" s="86"/>
      <c r="S215" s="2"/>
      <c r="T215" s="2"/>
      <c r="U215" s="2"/>
      <c r="V215" s="2"/>
      <c r="W215" s="2"/>
      <c r="X215" s="2"/>
      <c r="Y215" s="88"/>
      <c r="Z215" s="88"/>
      <c r="AA215" s="88"/>
      <c r="AB215" s="88"/>
      <c r="AC215" s="88"/>
      <c r="AD215" s="88"/>
      <c r="AE215" s="89"/>
      <c r="AF215" s="89"/>
      <c r="AG215" s="89"/>
      <c r="AH215" s="89"/>
      <c r="AI215" s="89"/>
      <c r="AJ215" s="89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89"/>
      <c r="BA215" s="84"/>
      <c r="BB215" s="89"/>
      <c r="BC215" s="89"/>
      <c r="BD215" s="30"/>
      <c r="BE215" s="114"/>
      <c r="BF215" s="114"/>
      <c r="BG215" s="114"/>
      <c r="BH215" s="114"/>
      <c r="BI215" s="114"/>
      <c r="BJ215" s="114"/>
      <c r="BK215" s="114"/>
      <c r="BL215" s="114"/>
      <c r="BM215" s="114"/>
      <c r="BN215" s="114"/>
      <c r="BO215" s="114"/>
      <c r="BP215" s="114"/>
      <c r="BQ215" s="114"/>
      <c r="BR215" s="114"/>
      <c r="BS215" s="114"/>
      <c r="BT215" s="114"/>
      <c r="BU215" s="114"/>
      <c r="BV215" s="114"/>
      <c r="BW215" s="114"/>
      <c r="BX215" s="114"/>
      <c r="BY215" s="114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</row>
    <row r="216" spans="1:117" ht="16.5" customHeight="1">
      <c r="A216" s="81"/>
      <c r="B216" s="81"/>
      <c r="C216" s="81"/>
      <c r="D216" s="83"/>
      <c r="E216" s="106"/>
      <c r="F216" s="107"/>
      <c r="G216" s="107"/>
      <c r="H216" s="107"/>
      <c r="I216" s="107"/>
      <c r="J216" s="107"/>
      <c r="K216" s="107"/>
      <c r="L216" s="107"/>
      <c r="M216" s="86"/>
      <c r="N216" s="86"/>
      <c r="O216" s="86"/>
      <c r="P216" s="86"/>
      <c r="Q216" s="86"/>
      <c r="R216" s="86"/>
      <c r="S216" s="2"/>
      <c r="T216" s="2"/>
      <c r="U216" s="2"/>
      <c r="V216" s="2"/>
      <c r="W216" s="2"/>
      <c r="X216" s="2"/>
      <c r="Y216" s="88"/>
      <c r="Z216" s="88"/>
      <c r="AA216" s="88"/>
      <c r="AB216" s="88"/>
      <c r="AC216" s="88"/>
      <c r="AD216" s="88"/>
      <c r="AE216" s="89"/>
      <c r="AF216" s="89"/>
      <c r="AG216" s="89"/>
      <c r="AH216" s="89"/>
      <c r="AI216" s="89"/>
      <c r="AJ216" s="89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89"/>
      <c r="BA216" s="89"/>
      <c r="BB216" s="89"/>
      <c r="BC216" s="89"/>
      <c r="BD216" s="30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4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</row>
    <row r="217" spans="1:117" ht="16.5" customHeight="1">
      <c r="A217" s="81"/>
      <c r="B217" s="81"/>
      <c r="C217" s="81"/>
      <c r="D217" s="83"/>
      <c r="E217" s="106"/>
      <c r="F217" s="107"/>
      <c r="G217" s="107"/>
      <c r="H217" s="107"/>
      <c r="I217" s="107"/>
      <c r="J217" s="107"/>
      <c r="K217" s="107"/>
      <c r="L217" s="107"/>
      <c r="M217" s="86"/>
      <c r="N217" s="86"/>
      <c r="O217" s="86"/>
      <c r="P217" s="86"/>
      <c r="Q217" s="86"/>
      <c r="R217" s="86"/>
      <c r="S217" s="2"/>
      <c r="T217" s="2"/>
      <c r="U217" s="2"/>
      <c r="V217" s="2"/>
      <c r="W217" s="2"/>
      <c r="X217" s="2"/>
      <c r="Y217" s="88"/>
      <c r="Z217" s="88"/>
      <c r="AA217" s="88"/>
      <c r="AB217" s="88"/>
      <c r="AC217" s="88"/>
      <c r="AD217" s="88"/>
      <c r="AE217" s="89"/>
      <c r="AF217" s="89"/>
      <c r="AG217" s="89"/>
      <c r="AH217" s="89"/>
      <c r="AI217" s="89"/>
      <c r="AJ217" s="89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89"/>
      <c r="BA217" s="89"/>
      <c r="BB217" s="89"/>
      <c r="BC217" s="89"/>
      <c r="BD217" s="30"/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4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</row>
    <row r="218" spans="1:117" ht="16.5" customHeight="1">
      <c r="A218" s="81"/>
      <c r="B218" s="81"/>
      <c r="C218" s="81"/>
      <c r="D218" s="83"/>
      <c r="E218" s="106"/>
      <c r="F218" s="107"/>
      <c r="G218" s="107"/>
      <c r="H218" s="107"/>
      <c r="I218" s="107"/>
      <c r="J218" s="107"/>
      <c r="K218" s="107"/>
      <c r="L218" s="107"/>
      <c r="M218" s="86"/>
      <c r="N218" s="86"/>
      <c r="O218" s="86"/>
      <c r="P218" s="86"/>
      <c r="Q218" s="86"/>
      <c r="R218" s="86"/>
      <c r="S218" s="2"/>
      <c r="T218" s="2"/>
      <c r="U218" s="2"/>
      <c r="V218" s="2"/>
      <c r="W218" s="2"/>
      <c r="X218" s="2"/>
      <c r="Y218" s="88"/>
      <c r="Z218" s="88"/>
      <c r="AA218" s="88"/>
      <c r="AB218" s="88"/>
      <c r="AC218" s="88"/>
      <c r="AD218" s="88"/>
      <c r="AE218" s="89"/>
      <c r="AF218" s="89"/>
      <c r="AG218" s="89"/>
      <c r="AH218" s="89"/>
      <c r="AI218" s="89"/>
      <c r="AJ218" s="89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89"/>
      <c r="BA218" s="89"/>
      <c r="BB218" s="89"/>
      <c r="BC218" s="89"/>
      <c r="BD218" s="30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4"/>
      <c r="BY218" s="114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</row>
    <row r="219" spans="1:117" ht="16.5" customHeight="1">
      <c r="A219" s="81"/>
      <c r="B219" s="81"/>
      <c r="C219" s="81"/>
      <c r="D219" s="83"/>
      <c r="E219" s="106"/>
      <c r="F219" s="107"/>
      <c r="G219" s="107"/>
      <c r="H219" s="107"/>
      <c r="I219" s="107"/>
      <c r="J219" s="107"/>
      <c r="K219" s="107"/>
      <c r="L219" s="107"/>
      <c r="M219" s="86"/>
      <c r="N219" s="86"/>
      <c r="O219" s="86"/>
      <c r="P219" s="86"/>
      <c r="Q219" s="86"/>
      <c r="R219" s="86"/>
      <c r="S219" s="2"/>
      <c r="T219" s="2"/>
      <c r="U219" s="2"/>
      <c r="V219" s="2"/>
      <c r="W219" s="2"/>
      <c r="X219" s="2"/>
      <c r="Y219" s="88"/>
      <c r="Z219" s="88"/>
      <c r="AA219" s="88"/>
      <c r="AB219" s="88"/>
      <c r="AC219" s="88"/>
      <c r="AD219" s="88"/>
      <c r="AE219" s="89"/>
      <c r="AF219" s="89"/>
      <c r="AG219" s="89"/>
      <c r="AH219" s="89"/>
      <c r="AI219" s="89"/>
      <c r="AJ219" s="89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89"/>
      <c r="BA219" s="89"/>
      <c r="BB219" s="89"/>
      <c r="BC219" s="89"/>
      <c r="BD219" s="30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</row>
    <row r="220" spans="1:117" ht="16.5" customHeight="1">
      <c r="A220" s="81"/>
      <c r="B220" s="81"/>
      <c r="C220" s="81"/>
      <c r="D220" s="83"/>
      <c r="E220" s="106"/>
      <c r="F220" s="107"/>
      <c r="G220" s="107"/>
      <c r="H220" s="107"/>
      <c r="I220" s="107"/>
      <c r="J220" s="107"/>
      <c r="K220" s="107"/>
      <c r="L220" s="107"/>
      <c r="M220" s="86"/>
      <c r="N220" s="86"/>
      <c r="O220" s="86"/>
      <c r="P220" s="86"/>
      <c r="Q220" s="86"/>
      <c r="R220" s="86"/>
      <c r="S220" s="2"/>
      <c r="T220" s="2"/>
      <c r="U220" s="2"/>
      <c r="V220" s="2"/>
      <c r="W220" s="2"/>
      <c r="X220" s="2"/>
      <c r="Y220" s="88"/>
      <c r="Z220" s="88"/>
      <c r="AA220" s="88"/>
      <c r="AB220" s="88"/>
      <c r="AC220" s="88"/>
      <c r="AD220" s="88"/>
      <c r="AE220" s="89"/>
      <c r="AF220" s="89"/>
      <c r="AG220" s="89"/>
      <c r="AH220" s="89"/>
      <c r="AI220" s="89"/>
      <c r="AJ220" s="89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89"/>
      <c r="BA220" s="89"/>
      <c r="BB220" s="89"/>
      <c r="BC220" s="89"/>
      <c r="BD220" s="30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</row>
    <row r="221" spans="1:117" ht="16.5" customHeight="1">
      <c r="A221" s="81"/>
      <c r="B221" s="81"/>
      <c r="C221" s="81"/>
      <c r="D221" s="83"/>
      <c r="E221" s="106"/>
      <c r="F221" s="107"/>
      <c r="G221" s="107"/>
      <c r="H221" s="107"/>
      <c r="I221" s="107"/>
      <c r="J221" s="107"/>
      <c r="K221" s="107"/>
      <c r="L221" s="107"/>
      <c r="M221" s="86"/>
      <c r="N221" s="86"/>
      <c r="O221" s="86"/>
      <c r="P221" s="86"/>
      <c r="Q221" s="86"/>
      <c r="R221" s="86"/>
      <c r="S221" s="2"/>
      <c r="T221" s="2"/>
      <c r="U221" s="2"/>
      <c r="V221" s="2"/>
      <c r="W221" s="2"/>
      <c r="X221" s="2"/>
      <c r="Y221" s="88"/>
      <c r="Z221" s="88"/>
      <c r="AA221" s="88"/>
      <c r="AB221" s="88"/>
      <c r="AC221" s="88"/>
      <c r="AD221" s="88"/>
      <c r="AE221" s="89"/>
      <c r="AF221" s="89"/>
      <c r="AG221" s="89"/>
      <c r="AH221" s="89"/>
      <c r="AI221" s="89"/>
      <c r="AJ221" s="89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89"/>
      <c r="BA221" s="84"/>
      <c r="BB221" s="89"/>
      <c r="BC221" s="89"/>
      <c r="BD221" s="30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14"/>
      <c r="BR221" s="114"/>
      <c r="BS221" s="114"/>
      <c r="BT221" s="114"/>
      <c r="BU221" s="114"/>
      <c r="BV221" s="114"/>
      <c r="BW221" s="114"/>
      <c r="BX221" s="114"/>
      <c r="BY221" s="114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</row>
    <row r="222" spans="1:117" ht="16.5" customHeight="1">
      <c r="A222" s="81"/>
      <c r="B222" s="81"/>
      <c r="C222" s="81"/>
      <c r="D222" s="83"/>
      <c r="E222" s="106"/>
      <c r="F222" s="107"/>
      <c r="G222" s="107"/>
      <c r="H222" s="107"/>
      <c r="I222" s="107"/>
      <c r="J222" s="107"/>
      <c r="K222" s="107"/>
      <c r="L222" s="107"/>
      <c r="M222" s="86"/>
      <c r="N222" s="86"/>
      <c r="O222" s="86"/>
      <c r="P222" s="86"/>
      <c r="Q222" s="86"/>
      <c r="R222" s="86"/>
      <c r="S222" s="2"/>
      <c r="T222" s="2"/>
      <c r="U222" s="2"/>
      <c r="V222" s="2"/>
      <c r="W222" s="2"/>
      <c r="X222" s="2"/>
      <c r="Y222" s="88"/>
      <c r="Z222" s="88"/>
      <c r="AA222" s="88"/>
      <c r="AB222" s="88"/>
      <c r="AC222" s="88"/>
      <c r="AD222" s="88"/>
      <c r="AE222" s="89"/>
      <c r="AF222" s="89"/>
      <c r="AG222" s="89"/>
      <c r="AH222" s="89"/>
      <c r="AI222" s="89"/>
      <c r="AJ222" s="89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89"/>
      <c r="BA222" s="89"/>
      <c r="BB222" s="89"/>
      <c r="BC222" s="89"/>
      <c r="BD222" s="30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W222" s="114"/>
      <c r="BX222" s="114"/>
      <c r="BY222" s="114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</row>
    <row r="223" spans="1:117" ht="16.5" customHeight="1">
      <c r="A223" s="81"/>
      <c r="B223" s="81"/>
      <c r="C223" s="81"/>
      <c r="D223" s="83"/>
      <c r="E223" s="106"/>
      <c r="F223" s="107"/>
      <c r="G223" s="107"/>
      <c r="H223" s="107"/>
      <c r="I223" s="107"/>
      <c r="J223" s="107"/>
      <c r="K223" s="107"/>
      <c r="L223" s="107"/>
      <c r="M223" s="86"/>
      <c r="N223" s="86"/>
      <c r="O223" s="86"/>
      <c r="P223" s="86"/>
      <c r="Q223" s="86"/>
      <c r="R223" s="86"/>
      <c r="S223" s="2"/>
      <c r="T223" s="2"/>
      <c r="U223" s="2"/>
      <c r="V223" s="2"/>
      <c r="W223" s="2"/>
      <c r="X223" s="2"/>
      <c r="Y223" s="88"/>
      <c r="Z223" s="88"/>
      <c r="AA223" s="88"/>
      <c r="AB223" s="88"/>
      <c r="AC223" s="88"/>
      <c r="AD223" s="88"/>
      <c r="AE223" s="89"/>
      <c r="AF223" s="89"/>
      <c r="AG223" s="89"/>
      <c r="AH223" s="89"/>
      <c r="AI223" s="89"/>
      <c r="AJ223" s="89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89"/>
      <c r="BA223" s="89"/>
      <c r="BB223" s="89"/>
      <c r="BC223" s="89"/>
      <c r="BD223" s="30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/>
      <c r="BT223" s="114"/>
      <c r="BU223" s="114"/>
      <c r="BV223" s="114"/>
      <c r="BW223" s="114"/>
      <c r="BX223" s="114"/>
      <c r="BY223" s="114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</row>
    <row r="224" spans="1:117" ht="16.5" customHeight="1">
      <c r="A224" s="81"/>
      <c r="B224" s="81"/>
      <c r="C224" s="81"/>
      <c r="D224" s="83"/>
      <c r="E224" s="106"/>
      <c r="F224" s="107"/>
      <c r="G224" s="107"/>
      <c r="H224" s="107"/>
      <c r="I224" s="107"/>
      <c r="J224" s="107"/>
      <c r="K224" s="107"/>
      <c r="L224" s="107"/>
      <c r="M224" s="86"/>
      <c r="N224" s="86"/>
      <c r="O224" s="86"/>
      <c r="P224" s="86"/>
      <c r="Q224" s="86"/>
      <c r="R224" s="86"/>
      <c r="S224" s="2"/>
      <c r="T224" s="2"/>
      <c r="U224" s="2"/>
      <c r="V224" s="2"/>
      <c r="W224" s="2"/>
      <c r="X224" s="2"/>
      <c r="Y224" s="88"/>
      <c r="Z224" s="88"/>
      <c r="AA224" s="88"/>
      <c r="AB224" s="88"/>
      <c r="AC224" s="88"/>
      <c r="AD224" s="88"/>
      <c r="AE224" s="89"/>
      <c r="AF224" s="89"/>
      <c r="AG224" s="89"/>
      <c r="AH224" s="89"/>
      <c r="AI224" s="89"/>
      <c r="AJ224" s="89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89"/>
      <c r="BA224" s="89"/>
      <c r="BB224" s="89"/>
      <c r="BC224" s="89"/>
      <c r="BD224" s="30"/>
      <c r="BE224" s="114"/>
      <c r="BF224" s="114"/>
      <c r="BG224" s="114"/>
      <c r="BH224" s="114"/>
      <c r="BI224" s="114"/>
      <c r="BJ224" s="114"/>
      <c r="BK224" s="114"/>
      <c r="BL224" s="114"/>
      <c r="BM224" s="114"/>
      <c r="BN224" s="114"/>
      <c r="BO224" s="114"/>
      <c r="BP224" s="114"/>
      <c r="BQ224" s="114"/>
      <c r="BR224" s="114"/>
      <c r="BS224" s="114"/>
      <c r="BT224" s="114"/>
      <c r="BU224" s="114"/>
      <c r="BV224" s="114"/>
      <c r="BW224" s="114"/>
      <c r="BX224" s="114"/>
      <c r="BY224" s="114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</row>
    <row r="225" spans="1:117" ht="16.5" customHeight="1">
      <c r="A225" s="81"/>
      <c r="B225" s="81"/>
      <c r="C225" s="81"/>
      <c r="D225" s="83"/>
      <c r="E225" s="106"/>
      <c r="F225" s="107"/>
      <c r="G225" s="107"/>
      <c r="H225" s="107"/>
      <c r="I225" s="107"/>
      <c r="J225" s="107"/>
      <c r="K225" s="107"/>
      <c r="L225" s="107"/>
      <c r="M225" s="86"/>
      <c r="N225" s="86"/>
      <c r="O225" s="86"/>
      <c r="P225" s="86"/>
      <c r="Q225" s="86"/>
      <c r="R225" s="86"/>
      <c r="S225" s="2"/>
      <c r="T225" s="2"/>
      <c r="U225" s="2"/>
      <c r="V225" s="2"/>
      <c r="W225" s="2"/>
      <c r="X225" s="2"/>
      <c r="Y225" s="88"/>
      <c r="Z225" s="88"/>
      <c r="AA225" s="88"/>
      <c r="AB225" s="88"/>
      <c r="AC225" s="88"/>
      <c r="AD225" s="88"/>
      <c r="AE225" s="89"/>
      <c r="AF225" s="89"/>
      <c r="AG225" s="89"/>
      <c r="AH225" s="89"/>
      <c r="AI225" s="89"/>
      <c r="AJ225" s="89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89"/>
      <c r="BA225" s="89"/>
      <c r="BB225" s="89"/>
      <c r="BC225" s="89"/>
      <c r="BD225" s="30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/>
      <c r="BV225" s="114"/>
      <c r="BW225" s="114"/>
      <c r="BX225" s="114"/>
      <c r="BY225" s="114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</row>
    <row r="226" spans="1:117" ht="16.5" customHeight="1">
      <c r="A226" s="81"/>
      <c r="B226" s="81"/>
      <c r="C226" s="81"/>
      <c r="D226" s="83"/>
      <c r="E226" s="106"/>
      <c r="F226" s="107"/>
      <c r="G226" s="107"/>
      <c r="H226" s="107"/>
      <c r="I226" s="107"/>
      <c r="J226" s="107"/>
      <c r="K226" s="107"/>
      <c r="L226" s="107"/>
      <c r="M226" s="86"/>
      <c r="N226" s="86"/>
      <c r="O226" s="86"/>
      <c r="P226" s="86"/>
      <c r="Q226" s="86"/>
      <c r="R226" s="86"/>
      <c r="S226" s="2"/>
      <c r="T226" s="2"/>
      <c r="U226" s="2"/>
      <c r="V226" s="2"/>
      <c r="W226" s="2"/>
      <c r="X226" s="2"/>
      <c r="Y226" s="88"/>
      <c r="Z226" s="88"/>
      <c r="AA226" s="88"/>
      <c r="AB226" s="88"/>
      <c r="AC226" s="88"/>
      <c r="AD226" s="88"/>
      <c r="AE226" s="89"/>
      <c r="AF226" s="89"/>
      <c r="AG226" s="89"/>
      <c r="AH226" s="89"/>
      <c r="AI226" s="89"/>
      <c r="AJ226" s="89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89"/>
      <c r="BA226" s="89"/>
      <c r="BB226" s="89"/>
      <c r="BC226" s="89"/>
      <c r="BD226" s="30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/>
      <c r="BV226" s="114"/>
      <c r="BW226" s="114"/>
      <c r="BX226" s="114"/>
      <c r="BY226" s="114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</row>
    <row r="227" spans="1:117" ht="16.5" customHeight="1">
      <c r="A227" s="81"/>
      <c r="B227" s="81"/>
      <c r="C227" s="81"/>
      <c r="D227" s="83"/>
      <c r="E227" s="106"/>
      <c r="F227" s="107"/>
      <c r="G227" s="107"/>
      <c r="H227" s="107"/>
      <c r="I227" s="107"/>
      <c r="J227" s="107"/>
      <c r="K227" s="107"/>
      <c r="L227" s="107"/>
      <c r="M227" s="86"/>
      <c r="N227" s="86"/>
      <c r="O227" s="86"/>
      <c r="P227" s="86"/>
      <c r="Q227" s="86"/>
      <c r="R227" s="86"/>
      <c r="S227" s="2"/>
      <c r="T227" s="2"/>
      <c r="U227" s="2"/>
      <c r="V227" s="2"/>
      <c r="W227" s="2"/>
      <c r="X227" s="2"/>
      <c r="Y227" s="88"/>
      <c r="Z227" s="88"/>
      <c r="AA227" s="88"/>
      <c r="AB227" s="88"/>
      <c r="AC227" s="88"/>
      <c r="AD227" s="88"/>
      <c r="AE227" s="89"/>
      <c r="AF227" s="89"/>
      <c r="AG227" s="89"/>
      <c r="AH227" s="89"/>
      <c r="AI227" s="89"/>
      <c r="AJ227" s="89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89"/>
      <c r="BA227" s="84"/>
      <c r="BB227" s="89"/>
      <c r="BC227" s="89"/>
      <c r="BD227" s="30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</row>
    <row r="228" spans="1:117" ht="16.5" customHeight="1">
      <c r="A228" s="81"/>
      <c r="B228" s="81"/>
      <c r="C228" s="81"/>
      <c r="D228" s="83"/>
      <c r="E228" s="106"/>
      <c r="F228" s="107"/>
      <c r="G228" s="107"/>
      <c r="H228" s="107"/>
      <c r="I228" s="107"/>
      <c r="J228" s="107"/>
      <c r="K228" s="107"/>
      <c r="L228" s="107"/>
      <c r="M228" s="86"/>
      <c r="N228" s="86"/>
      <c r="O228" s="86"/>
      <c r="P228" s="86"/>
      <c r="Q228" s="86"/>
      <c r="R228" s="86"/>
      <c r="S228" s="2"/>
      <c r="T228" s="2"/>
      <c r="U228" s="2"/>
      <c r="V228" s="2"/>
      <c r="W228" s="2"/>
      <c r="X228" s="2"/>
      <c r="Y228" s="88"/>
      <c r="Z228" s="88"/>
      <c r="AA228" s="88"/>
      <c r="AB228" s="88"/>
      <c r="AC228" s="88"/>
      <c r="AD228" s="88"/>
      <c r="AE228" s="89"/>
      <c r="AF228" s="89"/>
      <c r="AG228" s="89"/>
      <c r="AH228" s="89"/>
      <c r="AI228" s="89"/>
      <c r="AJ228" s="89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89"/>
      <c r="BA228" s="89"/>
      <c r="BB228" s="89"/>
      <c r="BC228" s="89"/>
      <c r="BD228" s="30"/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14"/>
      <c r="BR228" s="114"/>
      <c r="BS228" s="114"/>
      <c r="BT228" s="114"/>
      <c r="BU228" s="114"/>
      <c r="BV228" s="114"/>
      <c r="BW228" s="114"/>
      <c r="BX228" s="114"/>
      <c r="BY228" s="114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</row>
    <row r="229" spans="1:117" ht="16.5" customHeight="1">
      <c r="A229" s="81"/>
      <c r="B229" s="81"/>
      <c r="C229" s="81"/>
      <c r="D229" s="83"/>
      <c r="E229" s="106"/>
      <c r="F229" s="107"/>
      <c r="G229" s="107"/>
      <c r="H229" s="107"/>
      <c r="I229" s="107"/>
      <c r="J229" s="107"/>
      <c r="K229" s="107"/>
      <c r="L229" s="107"/>
      <c r="M229" s="86"/>
      <c r="N229" s="86"/>
      <c r="O229" s="86"/>
      <c r="P229" s="86"/>
      <c r="Q229" s="86"/>
      <c r="R229" s="86"/>
      <c r="S229" s="2"/>
      <c r="T229" s="2"/>
      <c r="U229" s="2"/>
      <c r="V229" s="2"/>
      <c r="W229" s="2"/>
      <c r="X229" s="2"/>
      <c r="Y229" s="88"/>
      <c r="Z229" s="88"/>
      <c r="AA229" s="88"/>
      <c r="AB229" s="88"/>
      <c r="AC229" s="88"/>
      <c r="AD229" s="88"/>
      <c r="AE229" s="89"/>
      <c r="AF229" s="89"/>
      <c r="AG229" s="89"/>
      <c r="AH229" s="89"/>
      <c r="AI229" s="89"/>
      <c r="AJ229" s="89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89"/>
      <c r="BA229" s="89"/>
      <c r="BB229" s="89"/>
      <c r="BC229" s="89"/>
      <c r="BD229" s="30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4"/>
      <c r="BX229" s="114"/>
      <c r="BY229" s="114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</row>
    <row r="230" spans="1:117" ht="16.5" customHeight="1">
      <c r="A230" s="81"/>
      <c r="B230" s="81"/>
      <c r="C230" s="81"/>
      <c r="D230" s="83"/>
      <c r="E230" s="106"/>
      <c r="F230" s="107"/>
      <c r="G230" s="107"/>
      <c r="H230" s="107"/>
      <c r="I230" s="107"/>
      <c r="J230" s="107"/>
      <c r="K230" s="107"/>
      <c r="L230" s="107"/>
      <c r="M230" s="86"/>
      <c r="N230" s="86"/>
      <c r="O230" s="86"/>
      <c r="P230" s="86"/>
      <c r="Q230" s="86"/>
      <c r="R230" s="86"/>
      <c r="S230" s="2"/>
      <c r="T230" s="2"/>
      <c r="U230" s="2"/>
      <c r="V230" s="2"/>
      <c r="W230" s="2"/>
      <c r="X230" s="2"/>
      <c r="Y230" s="88"/>
      <c r="Z230" s="88"/>
      <c r="AA230" s="88"/>
      <c r="AB230" s="88"/>
      <c r="AC230" s="88"/>
      <c r="AD230" s="88"/>
      <c r="AE230" s="89"/>
      <c r="AF230" s="89"/>
      <c r="AG230" s="89"/>
      <c r="AH230" s="89"/>
      <c r="AI230" s="89"/>
      <c r="AJ230" s="89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89"/>
      <c r="BA230" s="89"/>
      <c r="BB230" s="89"/>
      <c r="BC230" s="89"/>
      <c r="BD230" s="30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4"/>
      <c r="BV230" s="114"/>
      <c r="BW230" s="114"/>
      <c r="BX230" s="114"/>
      <c r="BY230" s="114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</row>
    <row r="231" spans="1:117" ht="16.5" customHeight="1">
      <c r="A231" s="81"/>
      <c r="B231" s="81"/>
      <c r="C231" s="81"/>
      <c r="D231" s="83"/>
      <c r="E231" s="106"/>
      <c r="F231" s="107"/>
      <c r="G231" s="107"/>
      <c r="H231" s="107"/>
      <c r="I231" s="107"/>
      <c r="J231" s="107"/>
      <c r="K231" s="107"/>
      <c r="L231" s="107"/>
      <c r="M231" s="86"/>
      <c r="N231" s="86"/>
      <c r="O231" s="86"/>
      <c r="P231" s="86"/>
      <c r="Q231" s="86"/>
      <c r="R231" s="86"/>
      <c r="S231" s="2"/>
      <c r="T231" s="2"/>
      <c r="U231" s="2"/>
      <c r="V231" s="2"/>
      <c r="W231" s="2"/>
      <c r="X231" s="2"/>
      <c r="Y231" s="88"/>
      <c r="Z231" s="88"/>
      <c r="AA231" s="88"/>
      <c r="AB231" s="88"/>
      <c r="AC231" s="88"/>
      <c r="AD231" s="88"/>
      <c r="AE231" s="89"/>
      <c r="AF231" s="89"/>
      <c r="AG231" s="89"/>
      <c r="AH231" s="89"/>
      <c r="AI231" s="89"/>
      <c r="AJ231" s="89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89"/>
      <c r="BA231" s="89"/>
      <c r="BB231" s="89"/>
      <c r="BC231" s="89"/>
      <c r="BD231" s="30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/>
      <c r="BV231" s="114"/>
      <c r="BW231" s="114"/>
      <c r="BX231" s="114"/>
      <c r="BY231" s="114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</row>
    <row r="232" spans="1:117" ht="16.5" customHeight="1">
      <c r="A232" s="81"/>
      <c r="B232" s="81"/>
      <c r="C232" s="81"/>
      <c r="D232" s="83"/>
      <c r="E232" s="106"/>
      <c r="F232" s="107"/>
      <c r="G232" s="107"/>
      <c r="H232" s="107"/>
      <c r="I232" s="107"/>
      <c r="J232" s="107"/>
      <c r="K232" s="107"/>
      <c r="L232" s="107"/>
      <c r="M232" s="86"/>
      <c r="N232" s="86"/>
      <c r="O232" s="86"/>
      <c r="P232" s="86"/>
      <c r="Q232" s="86"/>
      <c r="R232" s="86"/>
      <c r="S232" s="2"/>
      <c r="T232" s="2"/>
      <c r="U232" s="2"/>
      <c r="V232" s="2"/>
      <c r="W232" s="2"/>
      <c r="X232" s="2"/>
      <c r="Y232" s="88"/>
      <c r="Z232" s="88"/>
      <c r="AA232" s="88"/>
      <c r="AB232" s="88"/>
      <c r="AC232" s="88"/>
      <c r="AD232" s="88"/>
      <c r="AE232" s="89"/>
      <c r="AF232" s="89"/>
      <c r="AG232" s="89"/>
      <c r="AH232" s="89"/>
      <c r="AI232" s="89"/>
      <c r="AJ232" s="89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89"/>
      <c r="BA232" s="89"/>
      <c r="BB232" s="89"/>
      <c r="BC232" s="89"/>
      <c r="BD232" s="30"/>
      <c r="BE232" s="114"/>
      <c r="BF232" s="114"/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/>
      <c r="BX232" s="114"/>
      <c r="BY232" s="114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</row>
    <row r="233" spans="1:117" ht="16.5" customHeight="1">
      <c r="A233" s="81"/>
      <c r="B233" s="81"/>
      <c r="C233" s="81"/>
      <c r="D233" s="83"/>
      <c r="E233" s="106"/>
      <c r="F233" s="107"/>
      <c r="G233" s="107"/>
      <c r="H233" s="107"/>
      <c r="I233" s="107"/>
      <c r="J233" s="107"/>
      <c r="K233" s="107"/>
      <c r="L233" s="107"/>
      <c r="M233" s="86"/>
      <c r="N233" s="86"/>
      <c r="O233" s="86"/>
      <c r="P233" s="86"/>
      <c r="Q233" s="86"/>
      <c r="R233" s="86"/>
      <c r="S233" s="2"/>
      <c r="T233" s="2"/>
      <c r="U233" s="2"/>
      <c r="V233" s="2"/>
      <c r="W233" s="2"/>
      <c r="X233" s="2"/>
      <c r="Y233" s="88"/>
      <c r="Z233" s="88"/>
      <c r="AA233" s="88"/>
      <c r="AB233" s="88"/>
      <c r="AC233" s="88"/>
      <c r="AD233" s="88"/>
      <c r="AE233" s="89"/>
      <c r="AF233" s="89"/>
      <c r="AG233" s="89"/>
      <c r="AH233" s="89"/>
      <c r="AI233" s="89"/>
      <c r="AJ233" s="89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89"/>
      <c r="BA233" s="84"/>
      <c r="BB233" s="89"/>
      <c r="BC233" s="89"/>
      <c r="BD233" s="30"/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4"/>
      <c r="BW233" s="114"/>
      <c r="BX233" s="114"/>
      <c r="BY233" s="114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</row>
    <row r="234" spans="1:117" ht="16.5" customHeight="1">
      <c r="A234" s="81"/>
      <c r="B234" s="81"/>
      <c r="C234" s="81"/>
      <c r="D234" s="83"/>
      <c r="E234" s="106"/>
      <c r="F234" s="107"/>
      <c r="G234" s="107"/>
      <c r="H234" s="107"/>
      <c r="I234" s="107"/>
      <c r="J234" s="107"/>
      <c r="K234" s="107"/>
      <c r="L234" s="107"/>
      <c r="M234" s="86"/>
      <c r="N234" s="86"/>
      <c r="O234" s="86"/>
      <c r="P234" s="86"/>
      <c r="Q234" s="86"/>
      <c r="R234" s="86"/>
      <c r="S234" s="2"/>
      <c r="T234" s="2"/>
      <c r="U234" s="2"/>
      <c r="V234" s="2"/>
      <c r="W234" s="2"/>
      <c r="X234" s="2"/>
      <c r="Y234" s="88"/>
      <c r="Z234" s="88"/>
      <c r="AA234" s="88"/>
      <c r="AB234" s="88"/>
      <c r="AC234" s="88"/>
      <c r="AD234" s="88"/>
      <c r="AE234" s="89"/>
      <c r="AF234" s="89"/>
      <c r="AG234" s="89"/>
      <c r="AH234" s="89"/>
      <c r="AI234" s="89"/>
      <c r="AJ234" s="89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89"/>
      <c r="BA234" s="89"/>
      <c r="BB234" s="89"/>
      <c r="BC234" s="89"/>
      <c r="BD234" s="30"/>
      <c r="BE234" s="114"/>
      <c r="BF234" s="114"/>
      <c r="BG234" s="114"/>
      <c r="BH234" s="114"/>
      <c r="BI234" s="114"/>
      <c r="BJ234" s="114"/>
      <c r="BK234" s="114"/>
      <c r="BL234" s="114"/>
      <c r="BM234" s="114"/>
      <c r="BN234" s="114"/>
      <c r="BO234" s="114"/>
      <c r="BP234" s="114"/>
      <c r="BQ234" s="114"/>
      <c r="BR234" s="114"/>
      <c r="BS234" s="114"/>
      <c r="BT234" s="114"/>
      <c r="BU234" s="114"/>
      <c r="BV234" s="114"/>
      <c r="BW234" s="114"/>
      <c r="BX234" s="114"/>
      <c r="BY234" s="114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</row>
    <row r="235" spans="1:117" ht="16.5" customHeight="1">
      <c r="A235" s="81"/>
      <c r="B235" s="81"/>
      <c r="C235" s="81"/>
      <c r="D235" s="83"/>
      <c r="E235" s="106"/>
      <c r="F235" s="107"/>
      <c r="G235" s="107"/>
      <c r="H235" s="107"/>
      <c r="I235" s="107"/>
      <c r="J235" s="107"/>
      <c r="K235" s="107"/>
      <c r="L235" s="107"/>
      <c r="M235" s="86"/>
      <c r="N235" s="86"/>
      <c r="O235" s="86"/>
      <c r="P235" s="86"/>
      <c r="Q235" s="86"/>
      <c r="R235" s="86"/>
      <c r="S235" s="2"/>
      <c r="T235" s="2"/>
      <c r="U235" s="2"/>
      <c r="V235" s="2"/>
      <c r="W235" s="2"/>
      <c r="X235" s="2"/>
      <c r="Y235" s="88"/>
      <c r="Z235" s="88"/>
      <c r="AA235" s="88"/>
      <c r="AB235" s="88"/>
      <c r="AC235" s="88"/>
      <c r="AD235" s="88"/>
      <c r="AE235" s="89"/>
      <c r="AF235" s="89"/>
      <c r="AG235" s="89"/>
      <c r="AH235" s="89"/>
      <c r="AI235" s="89"/>
      <c r="AJ235" s="89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89"/>
      <c r="BA235" s="89"/>
      <c r="BB235" s="89"/>
      <c r="BC235" s="89"/>
      <c r="BD235" s="30"/>
      <c r="BE235" s="114"/>
      <c r="BF235" s="114"/>
      <c r="BG235" s="114"/>
      <c r="BH235" s="114"/>
      <c r="BI235" s="114"/>
      <c r="BJ235" s="114"/>
      <c r="BK235" s="114"/>
      <c r="BL235" s="114"/>
      <c r="BM235" s="114"/>
      <c r="BN235" s="114"/>
      <c r="BO235" s="114"/>
      <c r="BP235" s="114"/>
      <c r="BQ235" s="114"/>
      <c r="BR235" s="114"/>
      <c r="BS235" s="114"/>
      <c r="BT235" s="114"/>
      <c r="BU235" s="114"/>
      <c r="BV235" s="114"/>
      <c r="BW235" s="114"/>
      <c r="BX235" s="114"/>
      <c r="BY235" s="114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</row>
    <row r="236" spans="1:117" ht="16.5" customHeight="1">
      <c r="A236" s="81"/>
      <c r="B236" s="81"/>
      <c r="C236" s="81"/>
      <c r="D236" s="83"/>
      <c r="E236" s="106"/>
      <c r="F236" s="107"/>
      <c r="G236" s="107"/>
      <c r="H236" s="107"/>
      <c r="I236" s="107"/>
      <c r="J236" s="107"/>
      <c r="K236" s="107"/>
      <c r="L236" s="107"/>
      <c r="M236" s="86"/>
      <c r="N236" s="86"/>
      <c r="O236" s="86"/>
      <c r="P236" s="86"/>
      <c r="Q236" s="86"/>
      <c r="R236" s="86"/>
      <c r="S236" s="2"/>
      <c r="T236" s="2"/>
      <c r="U236" s="2"/>
      <c r="V236" s="2"/>
      <c r="W236" s="2"/>
      <c r="X236" s="2"/>
      <c r="Y236" s="88"/>
      <c r="Z236" s="88"/>
      <c r="AA236" s="88"/>
      <c r="AB236" s="88"/>
      <c r="AC236" s="88"/>
      <c r="AD236" s="88"/>
      <c r="AE236" s="89"/>
      <c r="AF236" s="89"/>
      <c r="AG236" s="89"/>
      <c r="AH236" s="89"/>
      <c r="AI236" s="89"/>
      <c r="AJ236" s="89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89"/>
      <c r="BA236" s="89"/>
      <c r="BB236" s="89"/>
      <c r="BC236" s="89"/>
      <c r="BD236" s="30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4"/>
      <c r="BX236" s="114"/>
      <c r="BY236" s="114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</row>
    <row r="237" spans="1:117" ht="16.5" customHeight="1">
      <c r="A237" s="81"/>
      <c r="B237" s="81"/>
      <c r="C237" s="81"/>
      <c r="D237" s="83"/>
      <c r="E237" s="106"/>
      <c r="F237" s="107"/>
      <c r="G237" s="107"/>
      <c r="H237" s="107"/>
      <c r="I237" s="107"/>
      <c r="J237" s="107"/>
      <c r="K237" s="107"/>
      <c r="L237" s="107"/>
      <c r="M237" s="86"/>
      <c r="N237" s="86"/>
      <c r="O237" s="86"/>
      <c r="P237" s="86"/>
      <c r="Q237" s="86"/>
      <c r="R237" s="86"/>
      <c r="S237" s="2"/>
      <c r="T237" s="2"/>
      <c r="U237" s="2"/>
      <c r="V237" s="2"/>
      <c r="W237" s="2"/>
      <c r="X237" s="2"/>
      <c r="Y237" s="88"/>
      <c r="Z237" s="88"/>
      <c r="AA237" s="88"/>
      <c r="AB237" s="88"/>
      <c r="AC237" s="88"/>
      <c r="AD237" s="88"/>
      <c r="AE237" s="89"/>
      <c r="AF237" s="89"/>
      <c r="AG237" s="89"/>
      <c r="AH237" s="89"/>
      <c r="AI237" s="89"/>
      <c r="AJ237" s="89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89"/>
      <c r="BA237" s="89"/>
      <c r="BB237" s="89"/>
      <c r="BC237" s="89"/>
      <c r="BD237" s="30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4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</row>
    <row r="238" spans="1:117" ht="16.5" customHeight="1">
      <c r="A238" s="81"/>
      <c r="B238" s="81"/>
      <c r="C238" s="81"/>
      <c r="D238" s="83"/>
      <c r="E238" s="106"/>
      <c r="F238" s="107"/>
      <c r="G238" s="107"/>
      <c r="H238" s="107"/>
      <c r="I238" s="107"/>
      <c r="J238" s="107"/>
      <c r="K238" s="107"/>
      <c r="L238" s="107"/>
      <c r="M238" s="86"/>
      <c r="N238" s="86"/>
      <c r="O238" s="86"/>
      <c r="P238" s="86"/>
      <c r="Q238" s="86"/>
      <c r="R238" s="86"/>
      <c r="S238" s="2"/>
      <c r="T238" s="2"/>
      <c r="U238" s="2"/>
      <c r="V238" s="2"/>
      <c r="W238" s="2"/>
      <c r="X238" s="2"/>
      <c r="Y238" s="88"/>
      <c r="Z238" s="88"/>
      <c r="AA238" s="88"/>
      <c r="AB238" s="88"/>
      <c r="AC238" s="88"/>
      <c r="AD238" s="88"/>
      <c r="AE238" s="89"/>
      <c r="AF238" s="89"/>
      <c r="AG238" s="89"/>
      <c r="AH238" s="89"/>
      <c r="AI238" s="89"/>
      <c r="AJ238" s="89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89"/>
      <c r="BA238" s="89"/>
      <c r="BB238" s="89"/>
      <c r="BC238" s="89"/>
      <c r="BD238" s="30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4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</row>
    <row r="239" spans="1:117" ht="16.5" customHeight="1">
      <c r="A239" s="81"/>
      <c r="B239" s="81"/>
      <c r="C239" s="81"/>
      <c r="D239" s="83"/>
      <c r="E239" s="106"/>
      <c r="F239" s="107"/>
      <c r="G239" s="107"/>
      <c r="H239" s="107"/>
      <c r="I239" s="107"/>
      <c r="J239" s="107"/>
      <c r="K239" s="107"/>
      <c r="L239" s="107"/>
      <c r="M239" s="86"/>
      <c r="N239" s="86"/>
      <c r="O239" s="86"/>
      <c r="P239" s="86"/>
      <c r="Q239" s="86"/>
      <c r="R239" s="86"/>
      <c r="S239" s="2"/>
      <c r="T239" s="2"/>
      <c r="U239" s="2"/>
      <c r="V239" s="2"/>
      <c r="W239" s="2"/>
      <c r="X239" s="2"/>
      <c r="Y239" s="88"/>
      <c r="Z239" s="88"/>
      <c r="AA239" s="88"/>
      <c r="AB239" s="88"/>
      <c r="AC239" s="88"/>
      <c r="AD239" s="88"/>
      <c r="AE239" s="89"/>
      <c r="AF239" s="89"/>
      <c r="AG239" s="89"/>
      <c r="AH239" s="89"/>
      <c r="AI239" s="89"/>
      <c r="AJ239" s="89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89"/>
      <c r="BA239" s="84"/>
      <c r="BB239" s="89"/>
      <c r="BC239" s="89"/>
      <c r="BD239" s="30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4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</row>
    <row r="240" spans="1:117" ht="16.5" customHeight="1">
      <c r="A240" s="81"/>
      <c r="B240" s="81"/>
      <c r="C240" s="81"/>
      <c r="D240" s="83"/>
      <c r="E240" s="106"/>
      <c r="F240" s="107"/>
      <c r="G240" s="107"/>
      <c r="H240" s="107"/>
      <c r="I240" s="107"/>
      <c r="J240" s="107"/>
      <c r="K240" s="107"/>
      <c r="L240" s="107"/>
      <c r="M240" s="86"/>
      <c r="N240" s="86"/>
      <c r="O240" s="86"/>
      <c r="P240" s="86"/>
      <c r="Q240" s="86"/>
      <c r="R240" s="86"/>
      <c r="S240" s="2"/>
      <c r="T240" s="2"/>
      <c r="U240" s="2"/>
      <c r="V240" s="2"/>
      <c r="W240" s="2"/>
      <c r="X240" s="2"/>
      <c r="Y240" s="88"/>
      <c r="Z240" s="88"/>
      <c r="AA240" s="88"/>
      <c r="AB240" s="88"/>
      <c r="AC240" s="88"/>
      <c r="AD240" s="88"/>
      <c r="AE240" s="89"/>
      <c r="AF240" s="89"/>
      <c r="AG240" s="89"/>
      <c r="AH240" s="89"/>
      <c r="AI240" s="89"/>
      <c r="AJ240" s="89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89"/>
      <c r="BA240" s="89"/>
      <c r="BB240" s="89"/>
      <c r="BC240" s="89"/>
      <c r="BD240" s="30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4"/>
      <c r="BY240" s="114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</row>
    <row r="241" spans="1:117" ht="16.5" customHeight="1">
      <c r="A241" s="81"/>
      <c r="B241" s="81"/>
      <c r="C241" s="81"/>
      <c r="D241" s="83"/>
      <c r="E241" s="106"/>
      <c r="F241" s="107"/>
      <c r="G241" s="107"/>
      <c r="H241" s="107"/>
      <c r="I241" s="107"/>
      <c r="J241" s="107"/>
      <c r="K241" s="107"/>
      <c r="L241" s="107"/>
      <c r="M241" s="86"/>
      <c r="N241" s="86"/>
      <c r="O241" s="86"/>
      <c r="P241" s="86"/>
      <c r="Q241" s="86"/>
      <c r="R241" s="86"/>
      <c r="S241" s="2"/>
      <c r="T241" s="2"/>
      <c r="U241" s="2"/>
      <c r="V241" s="2"/>
      <c r="W241" s="2"/>
      <c r="X241" s="2"/>
      <c r="Y241" s="88"/>
      <c r="Z241" s="88"/>
      <c r="AA241" s="88"/>
      <c r="AB241" s="88"/>
      <c r="AC241" s="88"/>
      <c r="AD241" s="88"/>
      <c r="AE241" s="89"/>
      <c r="AF241" s="89"/>
      <c r="AG241" s="89"/>
      <c r="AH241" s="89"/>
      <c r="AI241" s="89"/>
      <c r="AJ241" s="89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89"/>
      <c r="BA241" s="89"/>
      <c r="BB241" s="89"/>
      <c r="BC241" s="89"/>
      <c r="BD241" s="30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4"/>
      <c r="BP241" s="114"/>
      <c r="BQ241" s="114"/>
      <c r="BR241" s="114"/>
      <c r="BS241" s="114"/>
      <c r="BT241" s="114"/>
      <c r="BU241" s="114"/>
      <c r="BV241" s="114"/>
      <c r="BW241" s="114"/>
      <c r="BX241" s="114"/>
      <c r="BY241" s="114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</row>
    <row r="242" spans="1:117" ht="16.5" customHeight="1">
      <c r="A242" s="81"/>
      <c r="B242" s="81"/>
      <c r="C242" s="81"/>
      <c r="D242" s="83"/>
      <c r="E242" s="106"/>
      <c r="F242" s="107"/>
      <c r="G242" s="107"/>
      <c r="H242" s="107"/>
      <c r="I242" s="107"/>
      <c r="J242" s="107"/>
      <c r="K242" s="107"/>
      <c r="L242" s="107"/>
      <c r="M242" s="86"/>
      <c r="N242" s="86"/>
      <c r="O242" s="86"/>
      <c r="P242" s="86"/>
      <c r="Q242" s="86"/>
      <c r="R242" s="86"/>
      <c r="S242" s="2"/>
      <c r="T242" s="2"/>
      <c r="U242" s="2"/>
      <c r="V242" s="2"/>
      <c r="W242" s="2"/>
      <c r="X242" s="2"/>
      <c r="Y242" s="88"/>
      <c r="Z242" s="88"/>
      <c r="AA242" s="88"/>
      <c r="AB242" s="88"/>
      <c r="AC242" s="88"/>
      <c r="AD242" s="88"/>
      <c r="AE242" s="89"/>
      <c r="AF242" s="89"/>
      <c r="AG242" s="89"/>
      <c r="AH242" s="89"/>
      <c r="AI242" s="89"/>
      <c r="AJ242" s="89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89"/>
      <c r="BA242" s="89"/>
      <c r="BB242" s="89"/>
      <c r="BC242" s="89"/>
      <c r="BD242" s="30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</row>
    <row r="243" spans="1:117" ht="16.5" customHeight="1">
      <c r="A243" s="81"/>
      <c r="B243" s="81"/>
      <c r="C243" s="81"/>
      <c r="D243" s="83"/>
      <c r="E243" s="106"/>
      <c r="F243" s="107"/>
      <c r="G243" s="107"/>
      <c r="H243" s="107"/>
      <c r="I243" s="107"/>
      <c r="J243" s="107"/>
      <c r="K243" s="107"/>
      <c r="L243" s="107"/>
      <c r="M243" s="86"/>
      <c r="N243" s="86"/>
      <c r="O243" s="86"/>
      <c r="P243" s="86"/>
      <c r="Q243" s="86"/>
      <c r="R243" s="86"/>
      <c r="S243" s="2"/>
      <c r="T243" s="2"/>
      <c r="U243" s="2"/>
      <c r="V243" s="2"/>
      <c r="W243" s="2"/>
      <c r="X243" s="2"/>
      <c r="Y243" s="88"/>
      <c r="Z243" s="88"/>
      <c r="AA243" s="88"/>
      <c r="AB243" s="88"/>
      <c r="AC243" s="88"/>
      <c r="AD243" s="88"/>
      <c r="AE243" s="89"/>
      <c r="AF243" s="89"/>
      <c r="AG243" s="89"/>
      <c r="AH243" s="89"/>
      <c r="AI243" s="89"/>
      <c r="AJ243" s="89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89"/>
      <c r="BA243" s="89"/>
      <c r="BB243" s="89"/>
      <c r="BC243" s="89"/>
      <c r="BD243" s="30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4"/>
      <c r="BX243" s="114"/>
      <c r="BY243" s="114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</row>
    <row r="244" spans="1:117" ht="16.5" customHeight="1">
      <c r="A244" s="81"/>
      <c r="B244" s="81"/>
      <c r="C244" s="81"/>
      <c r="D244" s="83"/>
      <c r="E244" s="106"/>
      <c r="F244" s="107"/>
      <c r="G244" s="107"/>
      <c r="H244" s="107"/>
      <c r="I244" s="107"/>
      <c r="J244" s="107"/>
      <c r="K244" s="107"/>
      <c r="L244" s="107"/>
      <c r="M244" s="86"/>
      <c r="N244" s="86"/>
      <c r="O244" s="86"/>
      <c r="P244" s="86"/>
      <c r="Q244" s="86"/>
      <c r="R244" s="86"/>
      <c r="S244" s="2"/>
      <c r="T244" s="2"/>
      <c r="U244" s="2"/>
      <c r="V244" s="2"/>
      <c r="W244" s="2"/>
      <c r="X244" s="2"/>
      <c r="Y244" s="88"/>
      <c r="Z244" s="88"/>
      <c r="AA244" s="88"/>
      <c r="AB244" s="88"/>
      <c r="AC244" s="88"/>
      <c r="AD244" s="88"/>
      <c r="AE244" s="89"/>
      <c r="AF244" s="89"/>
      <c r="AG244" s="89"/>
      <c r="AH244" s="89"/>
      <c r="AI244" s="89"/>
      <c r="AJ244" s="89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89"/>
      <c r="BA244" s="89"/>
      <c r="BB244" s="89"/>
      <c r="BC244" s="89"/>
      <c r="BD244" s="30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/>
      <c r="BU244" s="114"/>
      <c r="BV244" s="114"/>
      <c r="BW244" s="114"/>
      <c r="BX244" s="114"/>
      <c r="BY244" s="114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</row>
    <row r="245" spans="1:117" ht="16.5" customHeight="1">
      <c r="A245" s="81"/>
      <c r="B245" s="81"/>
      <c r="C245" s="81"/>
      <c r="D245" s="83"/>
      <c r="E245" s="106"/>
      <c r="F245" s="107"/>
      <c r="G245" s="107"/>
      <c r="H245" s="107"/>
      <c r="I245" s="107"/>
      <c r="J245" s="107"/>
      <c r="K245" s="107"/>
      <c r="L245" s="107"/>
      <c r="M245" s="86"/>
      <c r="N245" s="86"/>
      <c r="O245" s="86"/>
      <c r="P245" s="86"/>
      <c r="Q245" s="86"/>
      <c r="R245" s="86"/>
      <c r="S245" s="2"/>
      <c r="T245" s="2"/>
      <c r="U245" s="2"/>
      <c r="V245" s="2"/>
      <c r="W245" s="2"/>
      <c r="X245" s="2"/>
      <c r="Y245" s="88"/>
      <c r="Z245" s="88"/>
      <c r="AA245" s="88"/>
      <c r="AB245" s="88"/>
      <c r="AC245" s="88"/>
      <c r="AD245" s="88"/>
      <c r="AE245" s="89"/>
      <c r="AF245" s="89"/>
      <c r="AG245" s="89"/>
      <c r="AH245" s="89"/>
      <c r="AI245" s="89"/>
      <c r="AJ245" s="89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89"/>
      <c r="BA245" s="84"/>
      <c r="BB245" s="89"/>
      <c r="BC245" s="89"/>
      <c r="BD245" s="30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4"/>
      <c r="BY245" s="114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</row>
    <row r="246" spans="1:117" ht="16.5" customHeight="1">
      <c r="A246" s="81"/>
      <c r="B246" s="81"/>
      <c r="C246" s="81"/>
      <c r="D246" s="83"/>
      <c r="E246" s="106"/>
      <c r="F246" s="107"/>
      <c r="G246" s="107"/>
      <c r="H246" s="107"/>
      <c r="I246" s="107"/>
      <c r="J246" s="107"/>
      <c r="K246" s="107"/>
      <c r="L246" s="107"/>
      <c r="M246" s="86"/>
      <c r="N246" s="86"/>
      <c r="O246" s="86"/>
      <c r="P246" s="86"/>
      <c r="Q246" s="86"/>
      <c r="R246" s="86"/>
      <c r="S246" s="2"/>
      <c r="T246" s="2"/>
      <c r="U246" s="2"/>
      <c r="V246" s="2"/>
      <c r="W246" s="2"/>
      <c r="X246" s="2"/>
      <c r="Y246" s="88"/>
      <c r="Z246" s="88"/>
      <c r="AA246" s="88"/>
      <c r="AB246" s="88"/>
      <c r="AC246" s="88"/>
      <c r="AD246" s="88"/>
      <c r="AE246" s="89"/>
      <c r="AF246" s="89"/>
      <c r="AG246" s="89"/>
      <c r="AH246" s="89"/>
      <c r="AI246" s="89"/>
      <c r="AJ246" s="89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89"/>
      <c r="BA246" s="89"/>
      <c r="BB246" s="89"/>
      <c r="BC246" s="89"/>
      <c r="BD246" s="30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4"/>
      <c r="BP246" s="114"/>
      <c r="BQ246" s="114"/>
      <c r="BR246" s="114"/>
      <c r="BS246" s="114"/>
      <c r="BT246" s="114"/>
      <c r="BU246" s="114"/>
      <c r="BV246" s="114"/>
      <c r="BW246" s="114"/>
      <c r="BX246" s="114"/>
      <c r="BY246" s="114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</row>
    <row r="247" spans="1:117" ht="16.5" customHeight="1">
      <c r="A247" s="81"/>
      <c r="B247" s="81"/>
      <c r="C247" s="81"/>
      <c r="D247" s="83"/>
      <c r="E247" s="106"/>
      <c r="F247" s="107"/>
      <c r="G247" s="107"/>
      <c r="H247" s="107"/>
      <c r="I247" s="107"/>
      <c r="J247" s="107"/>
      <c r="K247" s="107"/>
      <c r="L247" s="107"/>
      <c r="M247" s="86"/>
      <c r="N247" s="86"/>
      <c r="O247" s="86"/>
      <c r="P247" s="86"/>
      <c r="Q247" s="86"/>
      <c r="R247" s="86"/>
      <c r="S247" s="2"/>
      <c r="T247" s="2"/>
      <c r="U247" s="2"/>
      <c r="V247" s="2"/>
      <c r="W247" s="2"/>
      <c r="X247" s="2"/>
      <c r="Y247" s="88"/>
      <c r="Z247" s="88"/>
      <c r="AA247" s="88"/>
      <c r="AB247" s="88"/>
      <c r="AC247" s="88"/>
      <c r="AD247" s="88"/>
      <c r="AE247" s="89"/>
      <c r="AF247" s="89"/>
      <c r="AG247" s="89"/>
      <c r="AH247" s="89"/>
      <c r="AI247" s="89"/>
      <c r="AJ247" s="89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89"/>
      <c r="BA247" s="89"/>
      <c r="BB247" s="89"/>
      <c r="BC247" s="89"/>
      <c r="BD247" s="30"/>
      <c r="BE247" s="114"/>
      <c r="BF247" s="114"/>
      <c r="BG247" s="114"/>
      <c r="BH247" s="114"/>
      <c r="BI247" s="114"/>
      <c r="BJ247" s="114"/>
      <c r="BK247" s="114"/>
      <c r="BL247" s="114"/>
      <c r="BM247" s="114"/>
      <c r="BN247" s="114"/>
      <c r="BO247" s="114"/>
      <c r="BP247" s="114"/>
      <c r="BQ247" s="114"/>
      <c r="BR247" s="114"/>
      <c r="BS247" s="114"/>
      <c r="BT247" s="114"/>
      <c r="BU247" s="114"/>
      <c r="BV247" s="114"/>
      <c r="BW247" s="114"/>
      <c r="BX247" s="114"/>
      <c r="BY247" s="114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</row>
    <row r="248" spans="1:117" ht="16.5" customHeight="1">
      <c r="A248" s="81"/>
      <c r="B248" s="81"/>
      <c r="C248" s="81"/>
      <c r="D248" s="83"/>
      <c r="E248" s="106"/>
      <c r="F248" s="107"/>
      <c r="G248" s="107"/>
      <c r="H248" s="107"/>
      <c r="I248" s="107"/>
      <c r="J248" s="107"/>
      <c r="K248" s="107"/>
      <c r="L248" s="107"/>
      <c r="M248" s="86"/>
      <c r="N248" s="86"/>
      <c r="O248" s="86"/>
      <c r="P248" s="86"/>
      <c r="Q248" s="86"/>
      <c r="R248" s="86"/>
      <c r="S248" s="2"/>
      <c r="T248" s="2"/>
      <c r="U248" s="2"/>
      <c r="V248" s="2"/>
      <c r="W248" s="2"/>
      <c r="X248" s="2"/>
      <c r="Y248" s="88"/>
      <c r="Z248" s="88"/>
      <c r="AA248" s="88"/>
      <c r="AB248" s="88"/>
      <c r="AC248" s="88"/>
      <c r="AD248" s="88"/>
      <c r="AE248" s="89"/>
      <c r="AF248" s="89"/>
      <c r="AG248" s="89"/>
      <c r="AH248" s="89"/>
      <c r="AI248" s="89"/>
      <c r="AJ248" s="89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89"/>
      <c r="BA248" s="89"/>
      <c r="BB248" s="89"/>
      <c r="BC248" s="89"/>
      <c r="BD248" s="30"/>
      <c r="BE248" s="114"/>
      <c r="BF248" s="114"/>
      <c r="BG248" s="114"/>
      <c r="BH248" s="114"/>
      <c r="BI248" s="114"/>
      <c r="BJ248" s="114"/>
      <c r="BK248" s="114"/>
      <c r="BL248" s="114"/>
      <c r="BM248" s="114"/>
      <c r="BN248" s="114"/>
      <c r="BO248" s="114"/>
      <c r="BP248" s="114"/>
      <c r="BQ248" s="114"/>
      <c r="BR248" s="114"/>
      <c r="BS248" s="114"/>
      <c r="BT248" s="114"/>
      <c r="BU248" s="114"/>
      <c r="BV248" s="114"/>
      <c r="BW248" s="114"/>
      <c r="BX248" s="114"/>
      <c r="BY248" s="114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</row>
    <row r="249" spans="1:117" ht="16.5" customHeight="1">
      <c r="A249" s="81"/>
      <c r="B249" s="81"/>
      <c r="C249" s="81"/>
      <c r="D249" s="83"/>
      <c r="E249" s="106"/>
      <c r="F249" s="107"/>
      <c r="G249" s="107"/>
      <c r="H249" s="107"/>
      <c r="I249" s="107"/>
      <c r="J249" s="107"/>
      <c r="K249" s="107"/>
      <c r="L249" s="107"/>
      <c r="M249" s="86"/>
      <c r="N249" s="86"/>
      <c r="O249" s="86"/>
      <c r="P249" s="86"/>
      <c r="Q249" s="86"/>
      <c r="R249" s="86"/>
      <c r="S249" s="2"/>
      <c r="T249" s="2"/>
      <c r="U249" s="2"/>
      <c r="V249" s="2"/>
      <c r="W249" s="2"/>
      <c r="X249" s="2"/>
      <c r="Y249" s="88"/>
      <c r="Z249" s="88"/>
      <c r="AA249" s="88"/>
      <c r="AB249" s="88"/>
      <c r="AC249" s="88"/>
      <c r="AD249" s="88"/>
      <c r="AE249" s="89"/>
      <c r="AF249" s="89"/>
      <c r="AG249" s="89"/>
      <c r="AH249" s="89"/>
      <c r="AI249" s="89"/>
      <c r="AJ249" s="89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89"/>
      <c r="BA249" s="89"/>
      <c r="BB249" s="89"/>
      <c r="BC249" s="89"/>
      <c r="BD249" s="30"/>
      <c r="BE249" s="114"/>
      <c r="BF249" s="114"/>
      <c r="BG249" s="114"/>
      <c r="BH249" s="114"/>
      <c r="BI249" s="114"/>
      <c r="BJ249" s="114"/>
      <c r="BK249" s="114"/>
      <c r="BL249" s="114"/>
      <c r="BM249" s="114"/>
      <c r="BN249" s="114"/>
      <c r="BO249" s="114"/>
      <c r="BP249" s="114"/>
      <c r="BQ249" s="114"/>
      <c r="BR249" s="114"/>
      <c r="BS249" s="114"/>
      <c r="BT249" s="114"/>
      <c r="BU249" s="114"/>
      <c r="BV249" s="114"/>
      <c r="BW249" s="114"/>
      <c r="BX249" s="114"/>
      <c r="BY249" s="114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</row>
    <row r="250" spans="1:117" ht="16.5" customHeight="1">
      <c r="A250" s="81"/>
      <c r="B250" s="81"/>
      <c r="C250" s="81"/>
      <c r="D250" s="83"/>
      <c r="E250" s="106"/>
      <c r="F250" s="107"/>
      <c r="G250" s="107"/>
      <c r="H250" s="107"/>
      <c r="I250" s="107"/>
      <c r="J250" s="107"/>
      <c r="K250" s="107"/>
      <c r="L250" s="107"/>
      <c r="M250" s="86"/>
      <c r="N250" s="86"/>
      <c r="O250" s="86"/>
      <c r="P250" s="86"/>
      <c r="Q250" s="86"/>
      <c r="R250" s="86"/>
      <c r="S250" s="2"/>
      <c r="T250" s="2"/>
      <c r="U250" s="2"/>
      <c r="V250" s="2"/>
      <c r="W250" s="2"/>
      <c r="X250" s="2"/>
      <c r="Y250" s="88"/>
      <c r="Z250" s="88"/>
      <c r="AA250" s="88"/>
      <c r="AB250" s="88"/>
      <c r="AC250" s="88"/>
      <c r="AD250" s="88"/>
      <c r="AE250" s="89"/>
      <c r="AF250" s="89"/>
      <c r="AG250" s="89"/>
      <c r="AH250" s="89"/>
      <c r="AI250" s="89"/>
      <c r="AJ250" s="89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89"/>
      <c r="BA250" s="89"/>
      <c r="BB250" s="89"/>
      <c r="BC250" s="89"/>
      <c r="BD250" s="30"/>
      <c r="BE250" s="114"/>
      <c r="BF250" s="114"/>
      <c r="BG250" s="114"/>
      <c r="BH250" s="114"/>
      <c r="BI250" s="114"/>
      <c r="BJ250" s="114"/>
      <c r="BK250" s="114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4"/>
      <c r="BX250" s="114"/>
      <c r="BY250" s="114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</row>
    <row r="251" spans="1:117" ht="16.5" customHeight="1">
      <c r="A251" s="81"/>
      <c r="B251" s="81"/>
      <c r="C251" s="81"/>
      <c r="D251" s="83"/>
      <c r="E251" s="106"/>
      <c r="F251" s="107"/>
      <c r="G251" s="107"/>
      <c r="H251" s="107"/>
      <c r="I251" s="107"/>
      <c r="J251" s="107"/>
      <c r="K251" s="107"/>
      <c r="L251" s="107"/>
      <c r="M251" s="86"/>
      <c r="N251" s="86"/>
      <c r="O251" s="86"/>
      <c r="P251" s="86"/>
      <c r="Q251" s="86"/>
      <c r="R251" s="86"/>
      <c r="S251" s="2"/>
      <c r="T251" s="2"/>
      <c r="U251" s="2"/>
      <c r="V251" s="2"/>
      <c r="W251" s="2"/>
      <c r="X251" s="2"/>
      <c r="Y251" s="88"/>
      <c r="Z251" s="88"/>
      <c r="AA251" s="88"/>
      <c r="AB251" s="88"/>
      <c r="AC251" s="88"/>
      <c r="AD251" s="88"/>
      <c r="AE251" s="89"/>
      <c r="AF251" s="89"/>
      <c r="AG251" s="89"/>
      <c r="AH251" s="89"/>
      <c r="AI251" s="89"/>
      <c r="AJ251" s="89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89"/>
      <c r="BA251" s="84"/>
      <c r="BB251" s="89"/>
      <c r="BC251" s="89"/>
      <c r="BD251" s="30"/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/>
      <c r="BQ251" s="114"/>
      <c r="BR251" s="114"/>
      <c r="BS251" s="114"/>
      <c r="BT251" s="114"/>
      <c r="BU251" s="114"/>
      <c r="BV251" s="114"/>
      <c r="BW251" s="114"/>
      <c r="BX251" s="114"/>
      <c r="BY251" s="114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</row>
    <row r="252" spans="1:117" ht="16.5" customHeight="1">
      <c r="A252" s="81"/>
      <c r="B252" s="81"/>
      <c r="C252" s="81"/>
      <c r="D252" s="83"/>
      <c r="E252" s="106"/>
      <c r="F252" s="107"/>
      <c r="G252" s="107"/>
      <c r="H252" s="107"/>
      <c r="I252" s="107"/>
      <c r="J252" s="107"/>
      <c r="K252" s="107"/>
      <c r="L252" s="107"/>
      <c r="M252" s="86"/>
      <c r="N252" s="86"/>
      <c r="O252" s="86"/>
      <c r="P252" s="86"/>
      <c r="Q252" s="86"/>
      <c r="R252" s="86"/>
      <c r="S252" s="2"/>
      <c r="T252" s="2"/>
      <c r="U252" s="2"/>
      <c r="V252" s="2"/>
      <c r="W252" s="2"/>
      <c r="X252" s="2"/>
      <c r="Y252" s="88"/>
      <c r="Z252" s="88"/>
      <c r="AA252" s="88"/>
      <c r="AB252" s="88"/>
      <c r="AC252" s="88"/>
      <c r="AD252" s="88"/>
      <c r="AE252" s="89"/>
      <c r="AF252" s="89"/>
      <c r="AG252" s="89"/>
      <c r="AH252" s="89"/>
      <c r="AI252" s="89"/>
      <c r="AJ252" s="89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89"/>
      <c r="BA252" s="89"/>
      <c r="BB252" s="89"/>
      <c r="BC252" s="89"/>
      <c r="BD252" s="30"/>
      <c r="BE252" s="114"/>
      <c r="BF252" s="114"/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/>
      <c r="BQ252" s="114"/>
      <c r="BR252" s="114"/>
      <c r="BS252" s="114"/>
      <c r="BT252" s="114"/>
      <c r="BU252" s="114"/>
      <c r="BV252" s="114"/>
      <c r="BW252" s="114"/>
      <c r="BX252" s="114"/>
      <c r="BY252" s="114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</row>
    <row r="253" spans="1:117" ht="16.5" customHeight="1">
      <c r="A253" s="81"/>
      <c r="B253" s="81"/>
      <c r="C253" s="81"/>
      <c r="D253" s="83"/>
      <c r="E253" s="106"/>
      <c r="F253" s="107"/>
      <c r="G253" s="107"/>
      <c r="H253" s="107"/>
      <c r="I253" s="107"/>
      <c r="J253" s="107"/>
      <c r="K253" s="107"/>
      <c r="L253" s="107"/>
      <c r="M253" s="86"/>
      <c r="N253" s="86"/>
      <c r="O253" s="86"/>
      <c r="P253" s="86"/>
      <c r="Q253" s="86"/>
      <c r="R253" s="86"/>
      <c r="S253" s="2"/>
      <c r="T253" s="2"/>
      <c r="U253" s="2"/>
      <c r="V253" s="2"/>
      <c r="W253" s="2"/>
      <c r="X253" s="2"/>
      <c r="Y253" s="88"/>
      <c r="Z253" s="88"/>
      <c r="AA253" s="88"/>
      <c r="AB253" s="88"/>
      <c r="AC253" s="88"/>
      <c r="AD253" s="88"/>
      <c r="AE253" s="89"/>
      <c r="AF253" s="89"/>
      <c r="AG253" s="89"/>
      <c r="AH253" s="89"/>
      <c r="AI253" s="89"/>
      <c r="AJ253" s="89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89"/>
      <c r="BA253" s="89"/>
      <c r="BB253" s="89"/>
      <c r="BC253" s="89"/>
      <c r="BD253" s="30"/>
      <c r="BE253" s="114"/>
      <c r="BF253" s="114"/>
      <c r="BG253" s="114"/>
      <c r="BH253" s="114"/>
      <c r="BI253" s="114"/>
      <c r="BJ253" s="114"/>
      <c r="BK253" s="114"/>
      <c r="BL253" s="114"/>
      <c r="BM253" s="114"/>
      <c r="BN253" s="114"/>
      <c r="BO253" s="114"/>
      <c r="BP253" s="114"/>
      <c r="BQ253" s="114"/>
      <c r="BR253" s="114"/>
      <c r="BS253" s="114"/>
      <c r="BT253" s="114"/>
      <c r="BU253" s="114"/>
      <c r="BV253" s="114"/>
      <c r="BW253" s="114"/>
      <c r="BX253" s="114"/>
      <c r="BY253" s="114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</row>
    <row r="254" spans="1:117" ht="16.5" customHeight="1">
      <c r="A254" s="81"/>
      <c r="B254" s="81"/>
      <c r="C254" s="81"/>
      <c r="D254" s="83"/>
      <c r="E254" s="106"/>
      <c r="F254" s="107"/>
      <c r="G254" s="107"/>
      <c r="H254" s="107"/>
      <c r="I254" s="107"/>
      <c r="J254" s="107"/>
      <c r="K254" s="107"/>
      <c r="L254" s="107"/>
      <c r="M254" s="86"/>
      <c r="N254" s="86"/>
      <c r="O254" s="86"/>
      <c r="P254" s="86"/>
      <c r="Q254" s="86"/>
      <c r="R254" s="86"/>
      <c r="S254" s="2"/>
      <c r="T254" s="2"/>
      <c r="U254" s="2"/>
      <c r="V254" s="2"/>
      <c r="W254" s="2"/>
      <c r="X254" s="2"/>
      <c r="Y254" s="88"/>
      <c r="Z254" s="88"/>
      <c r="AA254" s="88"/>
      <c r="AB254" s="88"/>
      <c r="AC254" s="88"/>
      <c r="AD254" s="88"/>
      <c r="AE254" s="89"/>
      <c r="AF254" s="89"/>
      <c r="AG254" s="89"/>
      <c r="AH254" s="89"/>
      <c r="AI254" s="89"/>
      <c r="AJ254" s="89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89"/>
      <c r="BA254" s="89"/>
      <c r="BB254" s="89"/>
      <c r="BC254" s="89"/>
      <c r="BD254" s="30"/>
      <c r="BE254" s="114"/>
      <c r="BF254" s="114"/>
      <c r="BG254" s="114"/>
      <c r="BH254" s="114"/>
      <c r="BI254" s="114"/>
      <c r="BJ254" s="114"/>
      <c r="BK254" s="114"/>
      <c r="BL254" s="114"/>
      <c r="BM254" s="114"/>
      <c r="BN254" s="114"/>
      <c r="BO254" s="114"/>
      <c r="BP254" s="114"/>
      <c r="BQ254" s="114"/>
      <c r="BR254" s="114"/>
      <c r="BS254" s="114"/>
      <c r="BT254" s="114"/>
      <c r="BU254" s="114"/>
      <c r="BV254" s="114"/>
      <c r="BW254" s="114"/>
      <c r="BX254" s="114"/>
      <c r="BY254" s="114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</row>
    <row r="255" spans="1:117" ht="16.5" customHeight="1">
      <c r="A255" s="81"/>
      <c r="B255" s="81"/>
      <c r="C255" s="81"/>
      <c r="D255" s="83"/>
      <c r="E255" s="106"/>
      <c r="F255" s="107"/>
      <c r="G255" s="107"/>
      <c r="H255" s="107"/>
      <c r="I255" s="107"/>
      <c r="J255" s="107"/>
      <c r="K255" s="107"/>
      <c r="L255" s="107"/>
      <c r="M255" s="86"/>
      <c r="N255" s="86"/>
      <c r="O255" s="86"/>
      <c r="P255" s="86"/>
      <c r="Q255" s="86"/>
      <c r="R255" s="86"/>
      <c r="S255" s="2"/>
      <c r="T255" s="2"/>
      <c r="U255" s="2"/>
      <c r="V255" s="2"/>
      <c r="W255" s="2"/>
      <c r="X255" s="2"/>
      <c r="Y255" s="88"/>
      <c r="Z255" s="88"/>
      <c r="AA255" s="88"/>
      <c r="AB255" s="88"/>
      <c r="AC255" s="88"/>
      <c r="AD255" s="88"/>
      <c r="AE255" s="89"/>
      <c r="AF255" s="89"/>
      <c r="AG255" s="89"/>
      <c r="AH255" s="89"/>
      <c r="AI255" s="89"/>
      <c r="AJ255" s="89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89"/>
      <c r="BA255" s="89"/>
      <c r="BB255" s="89"/>
      <c r="BC255" s="89"/>
      <c r="BD255" s="30"/>
      <c r="BE255" s="114"/>
      <c r="BF255" s="114"/>
      <c r="BG255" s="114"/>
      <c r="BH255" s="114"/>
      <c r="BI255" s="114"/>
      <c r="BJ255" s="114"/>
      <c r="BK255" s="114"/>
      <c r="BL255" s="114"/>
      <c r="BM255" s="114"/>
      <c r="BN255" s="114"/>
      <c r="BO255" s="114"/>
      <c r="BP255" s="114"/>
      <c r="BQ255" s="114"/>
      <c r="BR255" s="114"/>
      <c r="BS255" s="114"/>
      <c r="BT255" s="114"/>
      <c r="BU255" s="114"/>
      <c r="BV255" s="114"/>
      <c r="BW255" s="114"/>
      <c r="BX255" s="114"/>
      <c r="BY255" s="114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</row>
    <row r="256" spans="1:117" ht="16.5" customHeight="1">
      <c r="A256" s="81"/>
      <c r="B256" s="81"/>
      <c r="C256" s="81"/>
      <c r="D256" s="83"/>
      <c r="E256" s="106"/>
      <c r="F256" s="107"/>
      <c r="G256" s="107"/>
      <c r="H256" s="107"/>
      <c r="I256" s="107"/>
      <c r="J256" s="107"/>
      <c r="K256" s="107"/>
      <c r="L256" s="107"/>
      <c r="M256" s="86"/>
      <c r="N256" s="86"/>
      <c r="O256" s="86"/>
      <c r="P256" s="86"/>
      <c r="Q256" s="86"/>
      <c r="R256" s="86"/>
      <c r="S256" s="2"/>
      <c r="T256" s="2"/>
      <c r="U256" s="2"/>
      <c r="V256" s="2"/>
      <c r="W256" s="2"/>
      <c r="X256" s="2"/>
      <c r="Y256" s="88"/>
      <c r="Z256" s="88"/>
      <c r="AA256" s="88"/>
      <c r="AB256" s="88"/>
      <c r="AC256" s="88"/>
      <c r="AD256" s="88"/>
      <c r="AE256" s="89"/>
      <c r="AF256" s="89"/>
      <c r="AG256" s="89"/>
      <c r="AH256" s="89"/>
      <c r="AI256" s="89"/>
      <c r="AJ256" s="89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89"/>
      <c r="BA256" s="89"/>
      <c r="BB256" s="89"/>
      <c r="BC256" s="89"/>
      <c r="BD256" s="30"/>
      <c r="BE256" s="114"/>
      <c r="BF256" s="114"/>
      <c r="BG256" s="114"/>
      <c r="BH256" s="114"/>
      <c r="BI256" s="114"/>
      <c r="BJ256" s="114"/>
      <c r="BK256" s="114"/>
      <c r="BL256" s="114"/>
      <c r="BM256" s="114"/>
      <c r="BN256" s="114"/>
      <c r="BO256" s="114"/>
      <c r="BP256" s="114"/>
      <c r="BQ256" s="114"/>
      <c r="BR256" s="114"/>
      <c r="BS256" s="114"/>
      <c r="BT256" s="114"/>
      <c r="BU256" s="114"/>
      <c r="BV256" s="114"/>
      <c r="BW256" s="114"/>
      <c r="BX256" s="114"/>
      <c r="BY256" s="114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</row>
    <row r="257" spans="1:117" ht="16.5" customHeight="1">
      <c r="A257" s="81"/>
      <c r="B257" s="81"/>
      <c r="C257" s="81"/>
      <c r="D257" s="83"/>
      <c r="E257" s="106"/>
      <c r="F257" s="107"/>
      <c r="G257" s="107"/>
      <c r="H257" s="107"/>
      <c r="I257" s="107"/>
      <c r="J257" s="107"/>
      <c r="K257" s="107"/>
      <c r="L257" s="107"/>
      <c r="M257" s="86"/>
      <c r="N257" s="86"/>
      <c r="O257" s="86"/>
      <c r="P257" s="86"/>
      <c r="Q257" s="86"/>
      <c r="R257" s="86"/>
      <c r="S257" s="2"/>
      <c r="T257" s="2"/>
      <c r="U257" s="2"/>
      <c r="V257" s="2"/>
      <c r="W257" s="2"/>
      <c r="X257" s="2"/>
      <c r="Y257" s="88"/>
      <c r="Z257" s="88"/>
      <c r="AA257" s="88"/>
      <c r="AB257" s="88"/>
      <c r="AC257" s="88"/>
      <c r="AD257" s="88"/>
      <c r="AE257" s="89"/>
      <c r="AF257" s="89"/>
      <c r="AG257" s="89"/>
      <c r="AH257" s="89"/>
      <c r="AI257" s="89"/>
      <c r="AJ257" s="89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89"/>
      <c r="BA257" s="84"/>
      <c r="BB257" s="89"/>
      <c r="BC257" s="89"/>
      <c r="BD257" s="30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4"/>
      <c r="BX257" s="114"/>
      <c r="BY257" s="114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</row>
    <row r="258" spans="1:117" ht="16.5" customHeight="1">
      <c r="A258" s="81"/>
      <c r="B258" s="81"/>
      <c r="C258" s="81"/>
      <c r="D258" s="83"/>
      <c r="E258" s="106"/>
      <c r="F258" s="107"/>
      <c r="G258" s="107"/>
      <c r="H258" s="107"/>
      <c r="I258" s="107"/>
      <c r="J258" s="107"/>
      <c r="K258" s="107"/>
      <c r="L258" s="107"/>
      <c r="M258" s="86"/>
      <c r="N258" s="86"/>
      <c r="O258" s="86"/>
      <c r="P258" s="86"/>
      <c r="Q258" s="86"/>
      <c r="R258" s="86"/>
      <c r="S258" s="2"/>
      <c r="T258" s="2"/>
      <c r="U258" s="2"/>
      <c r="V258" s="2"/>
      <c r="W258" s="2"/>
      <c r="X258" s="2"/>
      <c r="Y258" s="88"/>
      <c r="Z258" s="88"/>
      <c r="AA258" s="88"/>
      <c r="AB258" s="88"/>
      <c r="AC258" s="88"/>
      <c r="AD258" s="88"/>
      <c r="AE258" s="89"/>
      <c r="AF258" s="89"/>
      <c r="AG258" s="89"/>
      <c r="AH258" s="89"/>
      <c r="AI258" s="89"/>
      <c r="AJ258" s="89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89"/>
      <c r="BA258" s="89"/>
      <c r="BB258" s="89"/>
      <c r="BC258" s="89"/>
      <c r="BD258" s="30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</row>
    <row r="259" spans="1:117" ht="16.5" customHeight="1">
      <c r="A259" s="81"/>
      <c r="B259" s="81"/>
      <c r="C259" s="81"/>
      <c r="D259" s="83"/>
      <c r="E259" s="106"/>
      <c r="F259" s="107"/>
      <c r="G259" s="107"/>
      <c r="H259" s="107"/>
      <c r="I259" s="107"/>
      <c r="J259" s="107"/>
      <c r="K259" s="107"/>
      <c r="L259" s="107"/>
      <c r="M259" s="86"/>
      <c r="N259" s="86"/>
      <c r="O259" s="86"/>
      <c r="P259" s="86"/>
      <c r="Q259" s="86"/>
      <c r="R259" s="86"/>
      <c r="S259" s="2"/>
      <c r="T259" s="2"/>
      <c r="U259" s="2"/>
      <c r="V259" s="2"/>
      <c r="W259" s="2"/>
      <c r="X259" s="2"/>
      <c r="Y259" s="88"/>
      <c r="Z259" s="88"/>
      <c r="AA259" s="88"/>
      <c r="AB259" s="88"/>
      <c r="AC259" s="88"/>
      <c r="AD259" s="88"/>
      <c r="AE259" s="89"/>
      <c r="AF259" s="89"/>
      <c r="AG259" s="89"/>
      <c r="AH259" s="89"/>
      <c r="AI259" s="89"/>
      <c r="AJ259" s="89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89"/>
      <c r="BA259" s="89"/>
      <c r="BB259" s="89"/>
      <c r="BC259" s="89"/>
      <c r="BD259" s="30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</row>
    <row r="260" spans="1:117" ht="16.5" customHeight="1">
      <c r="A260" s="81"/>
      <c r="B260" s="81"/>
      <c r="C260" s="81"/>
      <c r="D260" s="83"/>
      <c r="E260" s="106"/>
      <c r="F260" s="107"/>
      <c r="G260" s="107"/>
      <c r="H260" s="107"/>
      <c r="I260" s="107"/>
      <c r="J260" s="107"/>
      <c r="K260" s="107"/>
      <c r="L260" s="107"/>
      <c r="M260" s="86"/>
      <c r="N260" s="86"/>
      <c r="O260" s="86"/>
      <c r="P260" s="86"/>
      <c r="Q260" s="86"/>
      <c r="R260" s="86"/>
      <c r="S260" s="2"/>
      <c r="T260" s="2"/>
      <c r="U260" s="2"/>
      <c r="V260" s="2"/>
      <c r="W260" s="2"/>
      <c r="X260" s="2"/>
      <c r="Y260" s="88"/>
      <c r="Z260" s="88"/>
      <c r="AA260" s="88"/>
      <c r="AB260" s="88"/>
      <c r="AC260" s="88"/>
      <c r="AD260" s="88"/>
      <c r="AE260" s="89"/>
      <c r="AF260" s="89"/>
      <c r="AG260" s="89"/>
      <c r="AH260" s="89"/>
      <c r="AI260" s="89"/>
      <c r="AJ260" s="89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89"/>
      <c r="BA260" s="89"/>
      <c r="BB260" s="89"/>
      <c r="BC260" s="89"/>
      <c r="BD260" s="30"/>
      <c r="BE260" s="114"/>
      <c r="BF260" s="114"/>
      <c r="BG260" s="114"/>
      <c r="BH260" s="114"/>
      <c r="BI260" s="114"/>
      <c r="BJ260" s="114"/>
      <c r="BK260" s="114"/>
      <c r="BL260" s="114"/>
      <c r="BM260" s="114"/>
      <c r="BN260" s="114"/>
      <c r="BO260" s="114"/>
      <c r="BP260" s="114"/>
      <c r="BQ260" s="114"/>
      <c r="BR260" s="114"/>
      <c r="BS260" s="114"/>
      <c r="BT260" s="114"/>
      <c r="BU260" s="114"/>
      <c r="BV260" s="114"/>
      <c r="BW260" s="114"/>
      <c r="BX260" s="114"/>
      <c r="BY260" s="114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</row>
    <row r="261" spans="1:117" ht="16.5" customHeight="1">
      <c r="A261" s="81"/>
      <c r="B261" s="81"/>
      <c r="C261" s="81"/>
      <c r="D261" s="83"/>
      <c r="E261" s="106"/>
      <c r="F261" s="107"/>
      <c r="G261" s="107"/>
      <c r="H261" s="107"/>
      <c r="I261" s="107"/>
      <c r="J261" s="107"/>
      <c r="K261" s="107"/>
      <c r="L261" s="107"/>
      <c r="M261" s="86"/>
      <c r="N261" s="86"/>
      <c r="O261" s="86"/>
      <c r="P261" s="86"/>
      <c r="Q261" s="86"/>
      <c r="R261" s="86"/>
      <c r="S261" s="2"/>
      <c r="T261" s="2"/>
      <c r="U261" s="2"/>
      <c r="V261" s="2"/>
      <c r="W261" s="2"/>
      <c r="X261" s="2"/>
      <c r="Y261" s="88"/>
      <c r="Z261" s="88"/>
      <c r="AA261" s="88"/>
      <c r="AB261" s="88"/>
      <c r="AC261" s="88"/>
      <c r="AD261" s="88"/>
      <c r="AE261" s="89"/>
      <c r="AF261" s="89"/>
      <c r="AG261" s="89"/>
      <c r="AH261" s="89"/>
      <c r="AI261" s="89"/>
      <c r="AJ261" s="89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89"/>
      <c r="BA261" s="89"/>
      <c r="BB261" s="89"/>
      <c r="BC261" s="89"/>
      <c r="BD261" s="30"/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4"/>
      <c r="BY261" s="114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</row>
    <row r="262" spans="1:117" ht="16.5" customHeight="1">
      <c r="A262" s="81"/>
      <c r="B262" s="81"/>
      <c r="C262" s="81"/>
      <c r="D262" s="83"/>
      <c r="E262" s="106"/>
      <c r="F262" s="107"/>
      <c r="G262" s="107"/>
      <c r="H262" s="107"/>
      <c r="I262" s="107"/>
      <c r="J262" s="107"/>
      <c r="K262" s="107"/>
      <c r="L262" s="107"/>
      <c r="M262" s="86"/>
      <c r="N262" s="86"/>
      <c r="O262" s="86"/>
      <c r="P262" s="86"/>
      <c r="Q262" s="86"/>
      <c r="R262" s="86"/>
      <c r="S262" s="2"/>
      <c r="T262" s="2"/>
      <c r="U262" s="2"/>
      <c r="V262" s="2"/>
      <c r="W262" s="2"/>
      <c r="X262" s="2"/>
      <c r="Y262" s="88"/>
      <c r="Z262" s="88"/>
      <c r="AA262" s="88"/>
      <c r="AB262" s="88"/>
      <c r="AC262" s="88"/>
      <c r="AD262" s="88"/>
      <c r="AE262" s="89"/>
      <c r="AF262" s="89"/>
      <c r="AG262" s="89"/>
      <c r="AH262" s="89"/>
      <c r="AI262" s="89"/>
      <c r="AJ262" s="89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89"/>
      <c r="BA262" s="89"/>
      <c r="BB262" s="89"/>
      <c r="BC262" s="89"/>
      <c r="BD262" s="30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4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</row>
    <row r="263" spans="1:117" ht="16.5" customHeight="1">
      <c r="A263" s="81"/>
      <c r="B263" s="81"/>
      <c r="C263" s="81"/>
      <c r="D263" s="83"/>
      <c r="E263" s="106"/>
      <c r="F263" s="107"/>
      <c r="G263" s="107"/>
      <c r="H263" s="107"/>
      <c r="I263" s="107"/>
      <c r="J263" s="107"/>
      <c r="K263" s="107"/>
      <c r="L263" s="107"/>
      <c r="M263" s="86"/>
      <c r="N263" s="86"/>
      <c r="O263" s="86"/>
      <c r="P263" s="86"/>
      <c r="Q263" s="86"/>
      <c r="R263" s="86"/>
      <c r="S263" s="2"/>
      <c r="T263" s="2"/>
      <c r="U263" s="2"/>
      <c r="V263" s="2"/>
      <c r="W263" s="2"/>
      <c r="X263" s="2"/>
      <c r="Y263" s="88"/>
      <c r="Z263" s="88"/>
      <c r="AA263" s="88"/>
      <c r="AB263" s="88"/>
      <c r="AC263" s="88"/>
      <c r="AD263" s="88"/>
      <c r="AE263" s="89"/>
      <c r="AF263" s="89"/>
      <c r="AG263" s="89"/>
      <c r="AH263" s="89"/>
      <c r="AI263" s="89"/>
      <c r="AJ263" s="89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89"/>
      <c r="BA263" s="84"/>
      <c r="BB263" s="89"/>
      <c r="BC263" s="89"/>
      <c r="BD263" s="30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4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</row>
    <row r="264" spans="1:117" ht="16.5" customHeight="1">
      <c r="A264" s="81"/>
      <c r="B264" s="81"/>
      <c r="C264" s="81"/>
      <c r="D264" s="83"/>
      <c r="E264" s="106"/>
      <c r="F264" s="107"/>
      <c r="G264" s="107"/>
      <c r="H264" s="107"/>
      <c r="I264" s="107"/>
      <c r="J264" s="107"/>
      <c r="K264" s="107"/>
      <c r="L264" s="107"/>
      <c r="M264" s="86"/>
      <c r="N264" s="86"/>
      <c r="O264" s="86"/>
      <c r="P264" s="86"/>
      <c r="Q264" s="86"/>
      <c r="R264" s="86"/>
      <c r="S264" s="2"/>
      <c r="T264" s="2"/>
      <c r="U264" s="2"/>
      <c r="V264" s="2"/>
      <c r="W264" s="2"/>
      <c r="X264" s="2"/>
      <c r="Y264" s="88"/>
      <c r="Z264" s="88"/>
      <c r="AA264" s="88"/>
      <c r="AB264" s="88"/>
      <c r="AC264" s="88"/>
      <c r="AD264" s="88"/>
      <c r="AE264" s="89"/>
      <c r="AF264" s="89"/>
      <c r="AG264" s="89"/>
      <c r="AH264" s="89"/>
      <c r="AI264" s="89"/>
      <c r="AJ264" s="89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89"/>
      <c r="BA264" s="89"/>
      <c r="BB264" s="89"/>
      <c r="BC264" s="89"/>
      <c r="BD264" s="30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4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</row>
    <row r="265" spans="1:117" ht="16.5" customHeight="1">
      <c r="A265" s="81"/>
      <c r="B265" s="81"/>
      <c r="C265" s="81"/>
      <c r="D265" s="83"/>
      <c r="E265" s="106"/>
      <c r="F265" s="107"/>
      <c r="G265" s="107"/>
      <c r="H265" s="107"/>
      <c r="I265" s="107"/>
      <c r="J265" s="107"/>
      <c r="K265" s="107"/>
      <c r="L265" s="107"/>
      <c r="M265" s="86"/>
      <c r="N265" s="86"/>
      <c r="O265" s="86"/>
      <c r="P265" s="86"/>
      <c r="Q265" s="86"/>
      <c r="R265" s="86"/>
      <c r="S265" s="2"/>
      <c r="T265" s="2"/>
      <c r="U265" s="2"/>
      <c r="V265" s="2"/>
      <c r="W265" s="2"/>
      <c r="X265" s="2"/>
      <c r="Y265" s="88"/>
      <c r="Z265" s="88"/>
      <c r="AA265" s="88"/>
      <c r="AB265" s="88"/>
      <c r="AC265" s="88"/>
      <c r="AD265" s="88"/>
      <c r="AE265" s="89"/>
      <c r="AF265" s="89"/>
      <c r="AG265" s="89"/>
      <c r="AH265" s="89"/>
      <c r="AI265" s="89"/>
      <c r="AJ265" s="89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89"/>
      <c r="BA265" s="89"/>
      <c r="BB265" s="89"/>
      <c r="BC265" s="89"/>
      <c r="BD265" s="30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4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</row>
    <row r="266" spans="1:117" ht="16.5" customHeight="1">
      <c r="A266" s="81"/>
      <c r="B266" s="81"/>
      <c r="C266" s="81"/>
      <c r="D266" s="83"/>
      <c r="E266" s="106"/>
      <c r="F266" s="107"/>
      <c r="G266" s="107"/>
      <c r="H266" s="107"/>
      <c r="I266" s="107"/>
      <c r="J266" s="107"/>
      <c r="K266" s="107"/>
      <c r="L266" s="107"/>
      <c r="M266" s="86"/>
      <c r="N266" s="86"/>
      <c r="O266" s="86"/>
      <c r="P266" s="86"/>
      <c r="Q266" s="86"/>
      <c r="R266" s="86"/>
      <c r="S266" s="2"/>
      <c r="T266" s="2"/>
      <c r="U266" s="2"/>
      <c r="V266" s="2"/>
      <c r="W266" s="2"/>
      <c r="X266" s="2"/>
      <c r="Y266" s="88"/>
      <c r="Z266" s="88"/>
      <c r="AA266" s="88"/>
      <c r="AB266" s="88"/>
      <c r="AC266" s="88"/>
      <c r="AD266" s="88"/>
      <c r="AE266" s="89"/>
      <c r="AF266" s="89"/>
      <c r="AG266" s="89"/>
      <c r="AH266" s="89"/>
      <c r="AI266" s="89"/>
      <c r="AJ266" s="89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89"/>
      <c r="BA266" s="89"/>
      <c r="BB266" s="89"/>
      <c r="BC266" s="89"/>
      <c r="BD266" s="30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4"/>
      <c r="BY266" s="114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</row>
    <row r="267" spans="1:117" ht="16.5" customHeight="1">
      <c r="A267" s="81"/>
      <c r="B267" s="81"/>
      <c r="C267" s="81"/>
      <c r="D267" s="83"/>
      <c r="E267" s="106"/>
      <c r="F267" s="107"/>
      <c r="G267" s="107"/>
      <c r="H267" s="107"/>
      <c r="I267" s="107"/>
      <c r="J267" s="107"/>
      <c r="K267" s="107"/>
      <c r="L267" s="107"/>
      <c r="M267" s="86"/>
      <c r="N267" s="86"/>
      <c r="O267" s="86"/>
      <c r="P267" s="86"/>
      <c r="Q267" s="86"/>
      <c r="R267" s="86"/>
      <c r="S267" s="2"/>
      <c r="T267" s="2"/>
      <c r="U267" s="2"/>
      <c r="V267" s="2"/>
      <c r="W267" s="2"/>
      <c r="X267" s="2"/>
      <c r="Y267" s="88"/>
      <c r="Z267" s="88"/>
      <c r="AA267" s="88"/>
      <c r="AB267" s="88"/>
      <c r="AC267" s="88"/>
      <c r="AD267" s="88"/>
      <c r="AE267" s="89"/>
      <c r="AF267" s="89"/>
      <c r="AG267" s="89"/>
      <c r="AH267" s="89"/>
      <c r="AI267" s="89"/>
      <c r="AJ267" s="89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89"/>
      <c r="BA267" s="89"/>
      <c r="BB267" s="89"/>
      <c r="BC267" s="89"/>
      <c r="BD267" s="30"/>
      <c r="BE267" s="114"/>
      <c r="BF267" s="114"/>
      <c r="BG267" s="114"/>
      <c r="BH267" s="114"/>
      <c r="BI267" s="114"/>
      <c r="BJ267" s="114"/>
      <c r="BK267" s="114"/>
      <c r="BL267" s="114"/>
      <c r="BM267" s="114"/>
      <c r="BN267" s="114"/>
      <c r="BO267" s="114"/>
      <c r="BP267" s="114"/>
      <c r="BQ267" s="114"/>
      <c r="BR267" s="114"/>
      <c r="BS267" s="114"/>
      <c r="BT267" s="114"/>
      <c r="BU267" s="114"/>
      <c r="BV267" s="114"/>
      <c r="BW267" s="114"/>
      <c r="BX267" s="114"/>
      <c r="BY267" s="114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</row>
    <row r="268" spans="1:117" ht="16.5" customHeight="1">
      <c r="A268" s="81"/>
      <c r="B268" s="81"/>
      <c r="C268" s="81"/>
      <c r="D268" s="83"/>
      <c r="E268" s="106"/>
      <c r="F268" s="107"/>
      <c r="G268" s="107"/>
      <c r="H268" s="107"/>
      <c r="I268" s="107"/>
      <c r="J268" s="107"/>
      <c r="K268" s="107"/>
      <c r="L268" s="107"/>
      <c r="M268" s="86"/>
      <c r="N268" s="86"/>
      <c r="O268" s="86"/>
      <c r="P268" s="86"/>
      <c r="Q268" s="86"/>
      <c r="R268" s="86"/>
      <c r="S268" s="2"/>
      <c r="T268" s="2"/>
      <c r="U268" s="2"/>
      <c r="V268" s="2"/>
      <c r="W268" s="2"/>
      <c r="X268" s="2"/>
      <c r="Y268" s="88"/>
      <c r="Z268" s="88"/>
      <c r="AA268" s="88"/>
      <c r="AB268" s="88"/>
      <c r="AC268" s="88"/>
      <c r="AD268" s="88"/>
      <c r="AE268" s="89"/>
      <c r="AF268" s="89"/>
      <c r="AG268" s="89"/>
      <c r="AH268" s="89"/>
      <c r="AI268" s="89"/>
      <c r="AJ268" s="89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89"/>
      <c r="BA268" s="89"/>
      <c r="BB268" s="89"/>
      <c r="BC268" s="89"/>
      <c r="BD268" s="30"/>
      <c r="BE268" s="114"/>
      <c r="BF268" s="114"/>
      <c r="BG268" s="114"/>
      <c r="BH268" s="114"/>
      <c r="BI268" s="114"/>
      <c r="BJ268" s="114"/>
      <c r="BK268" s="114"/>
      <c r="BL268" s="114"/>
      <c r="BM268" s="114"/>
      <c r="BN268" s="114"/>
      <c r="BO268" s="114"/>
      <c r="BP268" s="114"/>
      <c r="BQ268" s="114"/>
      <c r="BR268" s="114"/>
      <c r="BS268" s="114"/>
      <c r="BT268" s="114"/>
      <c r="BU268" s="114"/>
      <c r="BV268" s="114"/>
      <c r="BW268" s="114"/>
      <c r="BX268" s="114"/>
      <c r="BY268" s="114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</row>
    <row r="269" spans="1:117" ht="16.5" customHeight="1">
      <c r="A269" s="81"/>
      <c r="B269" s="81"/>
      <c r="C269" s="81"/>
      <c r="D269" s="83"/>
      <c r="E269" s="106"/>
      <c r="F269" s="107"/>
      <c r="G269" s="107"/>
      <c r="H269" s="107"/>
      <c r="I269" s="107"/>
      <c r="J269" s="107"/>
      <c r="K269" s="107"/>
      <c r="L269" s="107"/>
      <c r="M269" s="86"/>
      <c r="N269" s="86"/>
      <c r="O269" s="86"/>
      <c r="P269" s="86"/>
      <c r="Q269" s="86"/>
      <c r="R269" s="86"/>
      <c r="S269" s="2"/>
      <c r="T269" s="2"/>
      <c r="U269" s="2"/>
      <c r="V269" s="2"/>
      <c r="W269" s="2"/>
      <c r="X269" s="2"/>
      <c r="Y269" s="88"/>
      <c r="Z269" s="88"/>
      <c r="AA269" s="88"/>
      <c r="AB269" s="88"/>
      <c r="AC269" s="88"/>
      <c r="AD269" s="88"/>
      <c r="AE269" s="89"/>
      <c r="AF269" s="89"/>
      <c r="AG269" s="89"/>
      <c r="AH269" s="89"/>
      <c r="AI269" s="89"/>
      <c r="AJ269" s="89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89"/>
      <c r="BA269" s="84"/>
      <c r="BB269" s="89"/>
      <c r="BC269" s="89"/>
      <c r="BD269" s="30"/>
      <c r="BE269" s="114"/>
      <c r="BF269" s="114"/>
      <c r="BG269" s="114"/>
      <c r="BH269" s="114"/>
      <c r="BI269" s="114"/>
      <c r="BJ269" s="114"/>
      <c r="BK269" s="114"/>
      <c r="BL269" s="114"/>
      <c r="BM269" s="114"/>
      <c r="BN269" s="114"/>
      <c r="BO269" s="114"/>
      <c r="BP269" s="114"/>
      <c r="BQ269" s="114"/>
      <c r="BR269" s="114"/>
      <c r="BS269" s="114"/>
      <c r="BT269" s="114"/>
      <c r="BU269" s="114"/>
      <c r="BV269" s="114"/>
      <c r="BW269" s="114"/>
      <c r="BX269" s="114"/>
      <c r="BY269" s="114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</row>
    <row r="270" spans="1:117" ht="16.5" customHeight="1">
      <c r="A270" s="81"/>
      <c r="B270" s="81"/>
      <c r="C270" s="81"/>
      <c r="D270" s="83"/>
      <c r="E270" s="106"/>
      <c r="F270" s="107"/>
      <c r="G270" s="107"/>
      <c r="H270" s="107"/>
      <c r="I270" s="107"/>
      <c r="J270" s="107"/>
      <c r="K270" s="107"/>
      <c r="L270" s="107"/>
      <c r="M270" s="86"/>
      <c r="N270" s="86"/>
      <c r="O270" s="86"/>
      <c r="P270" s="86"/>
      <c r="Q270" s="86"/>
      <c r="R270" s="86"/>
      <c r="S270" s="2"/>
      <c r="T270" s="2"/>
      <c r="U270" s="2"/>
      <c r="V270" s="2"/>
      <c r="W270" s="2"/>
      <c r="X270" s="2"/>
      <c r="Y270" s="88"/>
      <c r="Z270" s="88"/>
      <c r="AA270" s="88"/>
      <c r="AB270" s="88"/>
      <c r="AC270" s="88"/>
      <c r="AD270" s="88"/>
      <c r="AE270" s="89"/>
      <c r="AF270" s="89"/>
      <c r="AG270" s="89"/>
      <c r="AH270" s="89"/>
      <c r="AI270" s="89"/>
      <c r="AJ270" s="89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89"/>
      <c r="BA270" s="89"/>
      <c r="BB270" s="89"/>
      <c r="BC270" s="89"/>
      <c r="BD270" s="30"/>
      <c r="BE270" s="114"/>
      <c r="BF270" s="114"/>
      <c r="BG270" s="114"/>
      <c r="BH270" s="114"/>
      <c r="BI270" s="114"/>
      <c r="BJ270" s="114"/>
      <c r="BK270" s="114"/>
      <c r="BL270" s="114"/>
      <c r="BM270" s="114"/>
      <c r="BN270" s="114"/>
      <c r="BO270" s="114"/>
      <c r="BP270" s="114"/>
      <c r="BQ270" s="114"/>
      <c r="BR270" s="114"/>
      <c r="BS270" s="114"/>
      <c r="BT270" s="114"/>
      <c r="BU270" s="114"/>
      <c r="BV270" s="114"/>
      <c r="BW270" s="114"/>
      <c r="BX270" s="114"/>
      <c r="BY270" s="114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</row>
    <row r="271" spans="1:117" ht="16.5" customHeight="1">
      <c r="A271" s="81"/>
      <c r="B271" s="81"/>
      <c r="C271" s="81"/>
      <c r="D271" s="83"/>
      <c r="E271" s="106"/>
      <c r="F271" s="107"/>
      <c r="G271" s="107"/>
      <c r="H271" s="107"/>
      <c r="I271" s="107"/>
      <c r="J271" s="107"/>
      <c r="K271" s="107"/>
      <c r="L271" s="107"/>
      <c r="M271" s="86"/>
      <c r="N271" s="86"/>
      <c r="O271" s="86"/>
      <c r="P271" s="86"/>
      <c r="Q271" s="86"/>
      <c r="R271" s="86"/>
      <c r="S271" s="2"/>
      <c r="T271" s="2"/>
      <c r="U271" s="2"/>
      <c r="V271" s="2"/>
      <c r="W271" s="2"/>
      <c r="X271" s="2"/>
      <c r="Y271" s="88"/>
      <c r="Z271" s="88"/>
      <c r="AA271" s="88"/>
      <c r="AB271" s="88"/>
      <c r="AC271" s="88"/>
      <c r="AD271" s="88"/>
      <c r="AE271" s="89"/>
      <c r="AF271" s="89"/>
      <c r="AG271" s="89"/>
      <c r="AH271" s="89"/>
      <c r="AI271" s="89"/>
      <c r="AJ271" s="89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89"/>
      <c r="BA271" s="89"/>
      <c r="BB271" s="89"/>
      <c r="BC271" s="89"/>
      <c r="BD271" s="30"/>
      <c r="BE271" s="114"/>
      <c r="BF271" s="114"/>
      <c r="BG271" s="114"/>
      <c r="BH271" s="114"/>
      <c r="BI271" s="114"/>
      <c r="BJ271" s="114"/>
      <c r="BK271" s="114"/>
      <c r="BL271" s="114"/>
      <c r="BM271" s="114"/>
      <c r="BN271" s="114"/>
      <c r="BO271" s="114"/>
      <c r="BP271" s="114"/>
      <c r="BQ271" s="114"/>
      <c r="BR271" s="114"/>
      <c r="BS271" s="114"/>
      <c r="BT271" s="114"/>
      <c r="BU271" s="114"/>
      <c r="BV271" s="114"/>
      <c r="BW271" s="114"/>
      <c r="BX271" s="114"/>
      <c r="BY271" s="114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</row>
    <row r="272" spans="1:117" ht="16.5" customHeight="1">
      <c r="A272" s="81"/>
      <c r="B272" s="81"/>
      <c r="C272" s="81"/>
      <c r="D272" s="83"/>
      <c r="E272" s="106"/>
      <c r="F272" s="107"/>
      <c r="G272" s="107"/>
      <c r="H272" s="107"/>
      <c r="I272" s="107"/>
      <c r="J272" s="107"/>
      <c r="K272" s="107"/>
      <c r="L272" s="107"/>
      <c r="M272" s="86"/>
      <c r="N272" s="86"/>
      <c r="O272" s="86"/>
      <c r="P272" s="86"/>
      <c r="Q272" s="86"/>
      <c r="R272" s="86"/>
      <c r="S272" s="2"/>
      <c r="T272" s="2"/>
      <c r="U272" s="2"/>
      <c r="V272" s="2"/>
      <c r="W272" s="2"/>
      <c r="X272" s="2"/>
      <c r="Y272" s="88"/>
      <c r="Z272" s="88"/>
      <c r="AA272" s="88"/>
      <c r="AB272" s="88"/>
      <c r="AC272" s="88"/>
      <c r="AD272" s="88"/>
      <c r="AE272" s="89"/>
      <c r="AF272" s="89"/>
      <c r="AG272" s="89"/>
      <c r="AH272" s="89"/>
      <c r="AI272" s="89"/>
      <c r="AJ272" s="89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89"/>
      <c r="BA272" s="89"/>
      <c r="BB272" s="89"/>
      <c r="BC272" s="89"/>
      <c r="BD272" s="30"/>
      <c r="BE272" s="114"/>
      <c r="BF272" s="114"/>
      <c r="BG272" s="114"/>
      <c r="BH272" s="114"/>
      <c r="BI272" s="114"/>
      <c r="BJ272" s="114"/>
      <c r="BK272" s="114"/>
      <c r="BL272" s="114"/>
      <c r="BM272" s="114"/>
      <c r="BN272" s="114"/>
      <c r="BO272" s="114"/>
      <c r="BP272" s="114"/>
      <c r="BQ272" s="114"/>
      <c r="BR272" s="114"/>
      <c r="BS272" s="114"/>
      <c r="BT272" s="114"/>
      <c r="BU272" s="114"/>
      <c r="BV272" s="114"/>
      <c r="BW272" s="114"/>
      <c r="BX272" s="114"/>
      <c r="BY272" s="114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</row>
    <row r="273" spans="1:117" ht="16.5" customHeight="1">
      <c r="A273" s="81"/>
      <c r="B273" s="81"/>
      <c r="C273" s="81"/>
      <c r="D273" s="83"/>
      <c r="E273" s="106"/>
      <c r="F273" s="107"/>
      <c r="G273" s="107"/>
      <c r="H273" s="107"/>
      <c r="I273" s="107"/>
      <c r="J273" s="107"/>
      <c r="K273" s="107"/>
      <c r="L273" s="107"/>
      <c r="M273" s="86"/>
      <c r="N273" s="86"/>
      <c r="O273" s="86"/>
      <c r="P273" s="86"/>
      <c r="Q273" s="86"/>
      <c r="R273" s="86"/>
      <c r="S273" s="2"/>
      <c r="T273" s="2"/>
      <c r="U273" s="2"/>
      <c r="V273" s="2"/>
      <c r="W273" s="2"/>
      <c r="X273" s="2"/>
      <c r="Y273" s="88"/>
      <c r="Z273" s="88"/>
      <c r="AA273" s="88"/>
      <c r="AB273" s="88"/>
      <c r="AC273" s="88"/>
      <c r="AD273" s="88"/>
      <c r="AE273" s="89"/>
      <c r="AF273" s="89"/>
      <c r="AG273" s="89"/>
      <c r="AH273" s="89"/>
      <c r="AI273" s="89"/>
      <c r="AJ273" s="89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89"/>
      <c r="BA273" s="89"/>
      <c r="BB273" s="89"/>
      <c r="BC273" s="89"/>
      <c r="BD273" s="30"/>
      <c r="BE273" s="114"/>
      <c r="BF273" s="114"/>
      <c r="BG273" s="114"/>
      <c r="BH273" s="114"/>
      <c r="BI273" s="114"/>
      <c r="BJ273" s="114"/>
      <c r="BK273" s="114"/>
      <c r="BL273" s="114"/>
      <c r="BM273" s="114"/>
      <c r="BN273" s="114"/>
      <c r="BO273" s="114"/>
      <c r="BP273" s="114"/>
      <c r="BQ273" s="114"/>
      <c r="BR273" s="114"/>
      <c r="BS273" s="114"/>
      <c r="BT273" s="114"/>
      <c r="BU273" s="114"/>
      <c r="BV273" s="114"/>
      <c r="BW273" s="114"/>
      <c r="BX273" s="114"/>
      <c r="BY273" s="114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</row>
    <row r="274" spans="1:117" ht="16.5" customHeight="1">
      <c r="A274" s="81"/>
      <c r="B274" s="81"/>
      <c r="C274" s="81"/>
      <c r="D274" s="83"/>
      <c r="E274" s="106"/>
      <c r="F274" s="107"/>
      <c r="G274" s="107"/>
      <c r="H274" s="107"/>
      <c r="I274" s="107"/>
      <c r="J274" s="107"/>
      <c r="K274" s="107"/>
      <c r="L274" s="107"/>
      <c r="M274" s="86"/>
      <c r="N274" s="86"/>
      <c r="O274" s="86"/>
      <c r="P274" s="86"/>
      <c r="Q274" s="86"/>
      <c r="R274" s="86"/>
      <c r="S274" s="2"/>
      <c r="T274" s="2"/>
      <c r="U274" s="2"/>
      <c r="V274" s="2"/>
      <c r="W274" s="2"/>
      <c r="X274" s="2"/>
      <c r="Y274" s="88"/>
      <c r="Z274" s="88"/>
      <c r="AA274" s="88"/>
      <c r="AB274" s="88"/>
      <c r="AC274" s="88"/>
      <c r="AD274" s="88"/>
      <c r="AE274" s="89"/>
      <c r="AF274" s="89"/>
      <c r="AG274" s="89"/>
      <c r="AH274" s="89"/>
      <c r="AI274" s="89"/>
      <c r="AJ274" s="89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89"/>
      <c r="BA274" s="89"/>
      <c r="BB274" s="89"/>
      <c r="BC274" s="89"/>
      <c r="BD274" s="30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</row>
    <row r="275" spans="1:117" ht="16.5" customHeight="1">
      <c r="A275" s="81"/>
      <c r="B275" s="81"/>
      <c r="C275" s="81"/>
      <c r="D275" s="83"/>
      <c r="E275" s="106"/>
      <c r="F275" s="107"/>
      <c r="G275" s="107"/>
      <c r="H275" s="107"/>
      <c r="I275" s="107"/>
      <c r="J275" s="107"/>
      <c r="K275" s="107"/>
      <c r="L275" s="107"/>
      <c r="M275" s="86"/>
      <c r="N275" s="86"/>
      <c r="O275" s="86"/>
      <c r="P275" s="86"/>
      <c r="Q275" s="86"/>
      <c r="R275" s="86"/>
      <c r="S275" s="2"/>
      <c r="T275" s="2"/>
      <c r="U275" s="2"/>
      <c r="V275" s="2"/>
      <c r="W275" s="2"/>
      <c r="X275" s="2"/>
      <c r="Y275" s="88"/>
      <c r="Z275" s="88"/>
      <c r="AA275" s="88"/>
      <c r="AB275" s="88"/>
      <c r="AC275" s="88"/>
      <c r="AD275" s="88"/>
      <c r="AE275" s="89"/>
      <c r="AF275" s="89"/>
      <c r="AG275" s="89"/>
      <c r="AH275" s="89"/>
      <c r="AI275" s="89"/>
      <c r="AJ275" s="89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89"/>
      <c r="BA275" s="84"/>
      <c r="BB275" s="89"/>
      <c r="BC275" s="89"/>
      <c r="BD275" s="30"/>
      <c r="BE275" s="114"/>
      <c r="BF275" s="114"/>
      <c r="BG275" s="114"/>
      <c r="BH275" s="114"/>
      <c r="BI275" s="114"/>
      <c r="BJ275" s="114"/>
      <c r="BK275" s="114"/>
      <c r="BL275" s="114"/>
      <c r="BM275" s="114"/>
      <c r="BN275" s="114"/>
      <c r="BO275" s="114"/>
      <c r="BP275" s="114"/>
      <c r="BQ275" s="114"/>
      <c r="BR275" s="114"/>
      <c r="BS275" s="114"/>
      <c r="BT275" s="114"/>
      <c r="BU275" s="114"/>
      <c r="BV275" s="114"/>
      <c r="BW275" s="114"/>
      <c r="BX275" s="114"/>
      <c r="BY275" s="114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</row>
    <row r="276" spans="1:117" ht="16.5" customHeight="1">
      <c r="A276" s="81"/>
      <c r="B276" s="81"/>
      <c r="C276" s="81"/>
      <c r="D276" s="83"/>
      <c r="E276" s="106"/>
      <c r="F276" s="107"/>
      <c r="G276" s="107"/>
      <c r="H276" s="107"/>
      <c r="I276" s="107"/>
      <c r="J276" s="107"/>
      <c r="K276" s="107"/>
      <c r="L276" s="107"/>
      <c r="M276" s="86"/>
      <c r="N276" s="86"/>
      <c r="O276" s="86"/>
      <c r="P276" s="86"/>
      <c r="Q276" s="86"/>
      <c r="R276" s="86"/>
      <c r="S276" s="2"/>
      <c r="T276" s="2"/>
      <c r="U276" s="2"/>
      <c r="V276" s="2"/>
      <c r="W276" s="2"/>
      <c r="X276" s="2"/>
      <c r="Y276" s="88"/>
      <c r="Z276" s="88"/>
      <c r="AA276" s="88"/>
      <c r="AB276" s="88"/>
      <c r="AC276" s="88"/>
      <c r="AD276" s="88"/>
      <c r="AE276" s="89"/>
      <c r="AF276" s="89"/>
      <c r="AG276" s="89"/>
      <c r="AH276" s="89"/>
      <c r="AI276" s="89"/>
      <c r="AJ276" s="89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89"/>
      <c r="BA276" s="89"/>
      <c r="BB276" s="89"/>
      <c r="BC276" s="89"/>
      <c r="BD276" s="30"/>
      <c r="BE276" s="114"/>
      <c r="BF276" s="114"/>
      <c r="BG276" s="114"/>
      <c r="BH276" s="114"/>
      <c r="BI276" s="114"/>
      <c r="BJ276" s="114"/>
      <c r="BK276" s="114"/>
      <c r="BL276" s="114"/>
      <c r="BM276" s="114"/>
      <c r="BN276" s="114"/>
      <c r="BO276" s="114"/>
      <c r="BP276" s="114"/>
      <c r="BQ276" s="114"/>
      <c r="BR276" s="114"/>
      <c r="BS276" s="114"/>
      <c r="BT276" s="114"/>
      <c r="BU276" s="114"/>
      <c r="BV276" s="114"/>
      <c r="BW276" s="114"/>
      <c r="BX276" s="114"/>
      <c r="BY276" s="114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</row>
    <row r="277" spans="1:117" ht="16.5" customHeight="1">
      <c r="A277" s="81"/>
      <c r="B277" s="81"/>
      <c r="C277" s="81"/>
      <c r="D277" s="83"/>
      <c r="E277" s="106"/>
      <c r="F277" s="107"/>
      <c r="G277" s="107"/>
      <c r="H277" s="107"/>
      <c r="I277" s="107"/>
      <c r="J277" s="107"/>
      <c r="K277" s="107"/>
      <c r="L277" s="107"/>
      <c r="M277" s="86"/>
      <c r="N277" s="86"/>
      <c r="O277" s="86"/>
      <c r="P277" s="86"/>
      <c r="Q277" s="86"/>
      <c r="R277" s="86"/>
      <c r="S277" s="2"/>
      <c r="T277" s="2"/>
      <c r="U277" s="2"/>
      <c r="V277" s="2"/>
      <c r="W277" s="2"/>
      <c r="X277" s="2"/>
      <c r="Y277" s="88"/>
      <c r="Z277" s="88"/>
      <c r="AA277" s="88"/>
      <c r="AB277" s="88"/>
      <c r="AC277" s="88"/>
      <c r="AD277" s="88"/>
      <c r="AE277" s="89"/>
      <c r="AF277" s="89"/>
      <c r="AG277" s="89"/>
      <c r="AH277" s="89"/>
      <c r="AI277" s="89"/>
      <c r="AJ277" s="89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89"/>
      <c r="BA277" s="89"/>
      <c r="BB277" s="89"/>
      <c r="BC277" s="89"/>
      <c r="BD277" s="30"/>
      <c r="BE277" s="114"/>
      <c r="BF277" s="114"/>
      <c r="BG277" s="114"/>
      <c r="BH277" s="114"/>
      <c r="BI277" s="114"/>
      <c r="BJ277" s="114"/>
      <c r="BK277" s="114"/>
      <c r="BL277" s="114"/>
      <c r="BM277" s="114"/>
      <c r="BN277" s="114"/>
      <c r="BO277" s="114"/>
      <c r="BP277" s="114"/>
      <c r="BQ277" s="114"/>
      <c r="BR277" s="114"/>
      <c r="BS277" s="114"/>
      <c r="BT277" s="114"/>
      <c r="BU277" s="114"/>
      <c r="BV277" s="114"/>
      <c r="BW277" s="114"/>
      <c r="BX277" s="114"/>
      <c r="BY277" s="114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</row>
    <row r="278" spans="1:117" ht="16.5" customHeight="1">
      <c r="A278" s="81"/>
      <c r="B278" s="81"/>
      <c r="C278" s="81"/>
      <c r="D278" s="83"/>
      <c r="E278" s="106"/>
      <c r="F278" s="107"/>
      <c r="G278" s="107"/>
      <c r="H278" s="107"/>
      <c r="I278" s="107"/>
      <c r="J278" s="107"/>
      <c r="K278" s="107"/>
      <c r="L278" s="107"/>
      <c r="M278" s="86"/>
      <c r="N278" s="86"/>
      <c r="O278" s="86"/>
      <c r="P278" s="86"/>
      <c r="Q278" s="86"/>
      <c r="R278" s="86"/>
      <c r="S278" s="2"/>
      <c r="T278" s="2"/>
      <c r="U278" s="2"/>
      <c r="V278" s="2"/>
      <c r="W278" s="2"/>
      <c r="X278" s="2"/>
      <c r="Y278" s="88"/>
      <c r="Z278" s="88"/>
      <c r="AA278" s="88"/>
      <c r="AB278" s="88"/>
      <c r="AC278" s="88"/>
      <c r="AD278" s="88"/>
      <c r="AE278" s="89"/>
      <c r="AF278" s="89"/>
      <c r="AG278" s="89"/>
      <c r="AH278" s="89"/>
      <c r="AI278" s="89"/>
      <c r="AJ278" s="89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89"/>
      <c r="BA278" s="89"/>
      <c r="BB278" s="89"/>
      <c r="BC278" s="89"/>
      <c r="BD278" s="30"/>
      <c r="BE278" s="114"/>
      <c r="BF278" s="114"/>
      <c r="BG278" s="114"/>
      <c r="BH278" s="114"/>
      <c r="BI278" s="114"/>
      <c r="BJ278" s="114"/>
      <c r="BK278" s="114"/>
      <c r="BL278" s="114"/>
      <c r="BM278" s="114"/>
      <c r="BN278" s="114"/>
      <c r="BO278" s="114"/>
      <c r="BP278" s="114"/>
      <c r="BQ278" s="114"/>
      <c r="BR278" s="114"/>
      <c r="BS278" s="114"/>
      <c r="BT278" s="114"/>
      <c r="BU278" s="114"/>
      <c r="BV278" s="114"/>
      <c r="BW278" s="114"/>
      <c r="BX278" s="114"/>
      <c r="BY278" s="114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</row>
    <row r="279" spans="1:117" ht="16.5" customHeight="1">
      <c r="A279" s="81"/>
      <c r="B279" s="81"/>
      <c r="C279" s="81"/>
      <c r="D279" s="83"/>
      <c r="E279" s="106"/>
      <c r="F279" s="107"/>
      <c r="G279" s="107"/>
      <c r="H279" s="107"/>
      <c r="I279" s="107"/>
      <c r="J279" s="107"/>
      <c r="K279" s="107"/>
      <c r="L279" s="107"/>
      <c r="M279" s="86"/>
      <c r="N279" s="86"/>
      <c r="O279" s="86"/>
      <c r="P279" s="86"/>
      <c r="Q279" s="86"/>
      <c r="R279" s="86"/>
      <c r="S279" s="2"/>
      <c r="T279" s="2"/>
      <c r="U279" s="2"/>
      <c r="V279" s="2"/>
      <c r="W279" s="2"/>
      <c r="X279" s="2"/>
      <c r="Y279" s="88"/>
      <c r="Z279" s="88"/>
      <c r="AA279" s="88"/>
      <c r="AB279" s="88"/>
      <c r="AC279" s="88"/>
      <c r="AD279" s="88"/>
      <c r="AE279" s="89"/>
      <c r="AF279" s="89"/>
      <c r="AG279" s="89"/>
      <c r="AH279" s="89"/>
      <c r="AI279" s="89"/>
      <c r="AJ279" s="89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89"/>
      <c r="BA279" s="89"/>
      <c r="BB279" s="89"/>
      <c r="BC279" s="89"/>
      <c r="BD279" s="30"/>
      <c r="BE279" s="114"/>
      <c r="BF279" s="114"/>
      <c r="BG279" s="114"/>
      <c r="BH279" s="114"/>
      <c r="BI279" s="114"/>
      <c r="BJ279" s="114"/>
      <c r="BK279" s="114"/>
      <c r="BL279" s="114"/>
      <c r="BM279" s="114"/>
      <c r="BN279" s="114"/>
      <c r="BO279" s="114"/>
      <c r="BP279" s="114"/>
      <c r="BQ279" s="114"/>
      <c r="BR279" s="114"/>
      <c r="BS279" s="114"/>
      <c r="BT279" s="114"/>
      <c r="BU279" s="114"/>
      <c r="BV279" s="114"/>
      <c r="BW279" s="114"/>
      <c r="BX279" s="114"/>
      <c r="BY279" s="114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</row>
    <row r="280" spans="1:117" ht="16.5" customHeight="1">
      <c r="A280" s="81"/>
      <c r="B280" s="81"/>
      <c r="C280" s="81"/>
      <c r="D280" s="83"/>
      <c r="E280" s="106"/>
      <c r="F280" s="107"/>
      <c r="G280" s="107"/>
      <c r="H280" s="107"/>
      <c r="I280" s="107"/>
      <c r="J280" s="107"/>
      <c r="K280" s="107"/>
      <c r="L280" s="107"/>
      <c r="M280" s="86"/>
      <c r="N280" s="86"/>
      <c r="O280" s="86"/>
      <c r="P280" s="86"/>
      <c r="Q280" s="86"/>
      <c r="R280" s="86"/>
      <c r="S280" s="2"/>
      <c r="T280" s="2"/>
      <c r="U280" s="2"/>
      <c r="V280" s="2"/>
      <c r="W280" s="2"/>
      <c r="X280" s="2"/>
      <c r="Y280" s="88"/>
      <c r="Z280" s="88"/>
      <c r="AA280" s="88"/>
      <c r="AB280" s="88"/>
      <c r="AC280" s="88"/>
      <c r="AD280" s="88"/>
      <c r="AE280" s="89"/>
      <c r="AF280" s="89"/>
      <c r="AG280" s="89"/>
      <c r="AH280" s="89"/>
      <c r="AI280" s="89"/>
      <c r="AJ280" s="89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89"/>
      <c r="BA280" s="89"/>
      <c r="BB280" s="89"/>
      <c r="BC280" s="89"/>
      <c r="BD280" s="30"/>
      <c r="BE280" s="114"/>
      <c r="BF280" s="114"/>
      <c r="BG280" s="114"/>
      <c r="BH280" s="114"/>
      <c r="BI280" s="114"/>
      <c r="BJ280" s="114"/>
      <c r="BK280" s="114"/>
      <c r="BL280" s="114"/>
      <c r="BM280" s="114"/>
      <c r="BN280" s="114"/>
      <c r="BO280" s="114"/>
      <c r="BP280" s="114"/>
      <c r="BQ280" s="114"/>
      <c r="BR280" s="114"/>
      <c r="BS280" s="114"/>
      <c r="BT280" s="114"/>
      <c r="BU280" s="114"/>
      <c r="BV280" s="114"/>
      <c r="BW280" s="114"/>
      <c r="BX280" s="114"/>
      <c r="BY280" s="114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</row>
    <row r="281" spans="1:117" ht="16.5" customHeight="1">
      <c r="A281" s="81"/>
      <c r="B281" s="81"/>
      <c r="C281" s="81"/>
      <c r="D281" s="83"/>
      <c r="E281" s="106"/>
      <c r="F281" s="107"/>
      <c r="G281" s="107"/>
      <c r="H281" s="107"/>
      <c r="I281" s="107"/>
      <c r="J281" s="107"/>
      <c r="K281" s="107"/>
      <c r="L281" s="107"/>
      <c r="M281" s="86"/>
      <c r="N281" s="86"/>
      <c r="O281" s="86"/>
      <c r="P281" s="86"/>
      <c r="Q281" s="86"/>
      <c r="R281" s="86"/>
      <c r="S281" s="2"/>
      <c r="T281" s="2"/>
      <c r="U281" s="2"/>
      <c r="V281" s="2"/>
      <c r="W281" s="2"/>
      <c r="X281" s="2"/>
      <c r="Y281" s="88"/>
      <c r="Z281" s="88"/>
      <c r="AA281" s="88"/>
      <c r="AB281" s="88"/>
      <c r="AC281" s="88"/>
      <c r="AD281" s="88"/>
      <c r="AE281" s="89"/>
      <c r="AF281" s="89"/>
      <c r="AG281" s="89"/>
      <c r="AH281" s="89"/>
      <c r="AI281" s="89"/>
      <c r="AJ281" s="89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89"/>
      <c r="BA281" s="84"/>
      <c r="BB281" s="89"/>
      <c r="BC281" s="89"/>
      <c r="BD281" s="30"/>
      <c r="BE281" s="114"/>
      <c r="BF281" s="114"/>
      <c r="BG281" s="114"/>
      <c r="BH281" s="114"/>
      <c r="BI281" s="114"/>
      <c r="BJ281" s="114"/>
      <c r="BK281" s="114"/>
      <c r="BL281" s="114"/>
      <c r="BM281" s="114"/>
      <c r="BN281" s="114"/>
      <c r="BO281" s="114"/>
      <c r="BP281" s="114"/>
      <c r="BQ281" s="114"/>
      <c r="BR281" s="114"/>
      <c r="BS281" s="114"/>
      <c r="BT281" s="114"/>
      <c r="BU281" s="114"/>
      <c r="BV281" s="114"/>
      <c r="BW281" s="114"/>
      <c r="BX281" s="114"/>
      <c r="BY281" s="114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</row>
    <row r="282" spans="1:117" ht="16.5" customHeight="1">
      <c r="A282" s="81"/>
      <c r="B282" s="81"/>
      <c r="C282" s="81"/>
      <c r="D282" s="83"/>
      <c r="E282" s="106"/>
      <c r="F282" s="107"/>
      <c r="G282" s="107"/>
      <c r="H282" s="107"/>
      <c r="I282" s="107"/>
      <c r="J282" s="107"/>
      <c r="K282" s="107"/>
      <c r="L282" s="107"/>
      <c r="M282" s="86"/>
      <c r="N282" s="86"/>
      <c r="O282" s="86"/>
      <c r="P282" s="86"/>
      <c r="Q282" s="86"/>
      <c r="R282" s="86"/>
      <c r="S282" s="2"/>
      <c r="T282" s="2"/>
      <c r="U282" s="2"/>
      <c r="V282" s="2"/>
      <c r="W282" s="2"/>
      <c r="X282" s="2"/>
      <c r="Y282" s="88"/>
      <c r="Z282" s="88"/>
      <c r="AA282" s="88"/>
      <c r="AB282" s="88"/>
      <c r="AC282" s="88"/>
      <c r="AD282" s="88"/>
      <c r="AE282" s="89"/>
      <c r="AF282" s="89"/>
      <c r="AG282" s="89"/>
      <c r="AH282" s="89"/>
      <c r="AI282" s="89"/>
      <c r="AJ282" s="89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89"/>
      <c r="BA282" s="89"/>
      <c r="BB282" s="89"/>
      <c r="BC282" s="89"/>
      <c r="BD282" s="30"/>
      <c r="BE282" s="114"/>
      <c r="BF282" s="114"/>
      <c r="BG282" s="114"/>
      <c r="BH282" s="114"/>
      <c r="BI282" s="114"/>
      <c r="BJ282" s="114"/>
      <c r="BK282" s="114"/>
      <c r="BL282" s="114"/>
      <c r="BM282" s="114"/>
      <c r="BN282" s="114"/>
      <c r="BO282" s="114"/>
      <c r="BP282" s="114"/>
      <c r="BQ282" s="114"/>
      <c r="BR282" s="114"/>
      <c r="BS282" s="114"/>
      <c r="BT282" s="114"/>
      <c r="BU282" s="114"/>
      <c r="BV282" s="114"/>
      <c r="BW282" s="114"/>
      <c r="BX282" s="114"/>
      <c r="BY282" s="114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</row>
    <row r="283" spans="1:117" ht="16.5" customHeight="1">
      <c r="A283" s="81"/>
      <c r="B283" s="81"/>
      <c r="C283" s="81"/>
      <c r="D283" s="83"/>
      <c r="E283" s="106"/>
      <c r="F283" s="107"/>
      <c r="G283" s="107"/>
      <c r="H283" s="107"/>
      <c r="I283" s="107"/>
      <c r="J283" s="107"/>
      <c r="K283" s="107"/>
      <c r="L283" s="107"/>
      <c r="M283" s="86"/>
      <c r="N283" s="86"/>
      <c r="O283" s="86"/>
      <c r="P283" s="86"/>
      <c r="Q283" s="86"/>
      <c r="R283" s="86"/>
      <c r="S283" s="2"/>
      <c r="T283" s="2"/>
      <c r="U283" s="2"/>
      <c r="V283" s="2"/>
      <c r="W283" s="2"/>
      <c r="X283" s="2"/>
      <c r="Y283" s="88"/>
      <c r="Z283" s="88"/>
      <c r="AA283" s="88"/>
      <c r="AB283" s="88"/>
      <c r="AC283" s="88"/>
      <c r="AD283" s="88"/>
      <c r="AE283" s="89"/>
      <c r="AF283" s="89"/>
      <c r="AG283" s="89"/>
      <c r="AH283" s="89"/>
      <c r="AI283" s="89"/>
      <c r="AJ283" s="89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89"/>
      <c r="BA283" s="89"/>
      <c r="BB283" s="89"/>
      <c r="BC283" s="89"/>
      <c r="BD283" s="30"/>
      <c r="BE283" s="114"/>
      <c r="BF283" s="114"/>
      <c r="BG283" s="114"/>
      <c r="BH283" s="114"/>
      <c r="BI283" s="114"/>
      <c r="BJ283" s="114"/>
      <c r="BK283" s="114"/>
      <c r="BL283" s="114"/>
      <c r="BM283" s="114"/>
      <c r="BN283" s="114"/>
      <c r="BO283" s="114"/>
      <c r="BP283" s="114"/>
      <c r="BQ283" s="114"/>
      <c r="BR283" s="114"/>
      <c r="BS283" s="114"/>
      <c r="BT283" s="114"/>
      <c r="BU283" s="114"/>
      <c r="BV283" s="114"/>
      <c r="BW283" s="114"/>
      <c r="BX283" s="114"/>
      <c r="BY283" s="114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</row>
    <row r="284" spans="1:117" ht="16.5" customHeight="1">
      <c r="A284" s="81"/>
      <c r="B284" s="81"/>
      <c r="C284" s="81"/>
      <c r="D284" s="83"/>
      <c r="E284" s="106"/>
      <c r="F284" s="107"/>
      <c r="G284" s="107"/>
      <c r="H284" s="107"/>
      <c r="I284" s="107"/>
      <c r="J284" s="107"/>
      <c r="K284" s="107"/>
      <c r="L284" s="107"/>
      <c r="M284" s="86"/>
      <c r="N284" s="86"/>
      <c r="O284" s="86"/>
      <c r="P284" s="86"/>
      <c r="Q284" s="86"/>
      <c r="R284" s="86"/>
      <c r="S284" s="2"/>
      <c r="T284" s="2"/>
      <c r="U284" s="2"/>
      <c r="V284" s="2"/>
      <c r="W284" s="2"/>
      <c r="X284" s="2"/>
      <c r="Y284" s="88"/>
      <c r="Z284" s="88"/>
      <c r="AA284" s="88"/>
      <c r="AB284" s="88"/>
      <c r="AC284" s="88"/>
      <c r="AD284" s="88"/>
      <c r="AE284" s="89"/>
      <c r="AF284" s="89"/>
      <c r="AG284" s="89"/>
      <c r="AH284" s="89"/>
      <c r="AI284" s="89"/>
      <c r="AJ284" s="89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89"/>
      <c r="BA284" s="89"/>
      <c r="BB284" s="89"/>
      <c r="BC284" s="89"/>
      <c r="BD284" s="30"/>
      <c r="BE284" s="114"/>
      <c r="BF284" s="114"/>
      <c r="BG284" s="114"/>
      <c r="BH284" s="114"/>
      <c r="BI284" s="114"/>
      <c r="BJ284" s="114"/>
      <c r="BK284" s="114"/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/>
      <c r="BV284" s="114"/>
      <c r="BW284" s="114"/>
      <c r="BX284" s="114"/>
      <c r="BY284" s="114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</row>
    <row r="285" spans="1:117" ht="16.5" customHeight="1">
      <c r="A285" s="81"/>
      <c r="B285" s="81"/>
      <c r="C285" s="81"/>
      <c r="D285" s="83"/>
      <c r="E285" s="106"/>
      <c r="F285" s="107"/>
      <c r="G285" s="107"/>
      <c r="H285" s="107"/>
      <c r="I285" s="107"/>
      <c r="J285" s="107"/>
      <c r="K285" s="107"/>
      <c r="L285" s="107"/>
      <c r="M285" s="86"/>
      <c r="N285" s="86"/>
      <c r="O285" s="86"/>
      <c r="P285" s="86"/>
      <c r="Q285" s="86"/>
      <c r="R285" s="86"/>
      <c r="S285" s="2"/>
      <c r="T285" s="2"/>
      <c r="U285" s="2"/>
      <c r="V285" s="2"/>
      <c r="W285" s="2"/>
      <c r="X285" s="2"/>
      <c r="Y285" s="88"/>
      <c r="Z285" s="88"/>
      <c r="AA285" s="88"/>
      <c r="AB285" s="88"/>
      <c r="AC285" s="88"/>
      <c r="AD285" s="88"/>
      <c r="AE285" s="89"/>
      <c r="AF285" s="89"/>
      <c r="AG285" s="89"/>
      <c r="AH285" s="89"/>
      <c r="AI285" s="89"/>
      <c r="AJ285" s="89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89"/>
      <c r="BA285" s="89"/>
      <c r="BB285" s="89"/>
      <c r="BC285" s="89"/>
      <c r="BD285" s="30"/>
      <c r="BE285" s="114"/>
      <c r="BF285" s="114"/>
      <c r="BG285" s="114"/>
      <c r="BH285" s="114"/>
      <c r="BI285" s="114"/>
      <c r="BJ285" s="114"/>
      <c r="BK285" s="114"/>
      <c r="BL285" s="114"/>
      <c r="BM285" s="114"/>
      <c r="BN285" s="114"/>
      <c r="BO285" s="114"/>
      <c r="BP285" s="114"/>
      <c r="BQ285" s="114"/>
      <c r="BR285" s="114"/>
      <c r="BS285" s="114"/>
      <c r="BT285" s="114"/>
      <c r="BU285" s="114"/>
      <c r="BV285" s="114"/>
      <c r="BW285" s="114"/>
      <c r="BX285" s="114"/>
      <c r="BY285" s="114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</row>
    <row r="286" spans="1:117" ht="16.5" customHeight="1">
      <c r="A286" s="81"/>
      <c r="B286" s="81"/>
      <c r="C286" s="81"/>
      <c r="D286" s="83"/>
      <c r="E286" s="106"/>
      <c r="F286" s="107"/>
      <c r="G286" s="107"/>
      <c r="H286" s="107"/>
      <c r="I286" s="107"/>
      <c r="J286" s="107"/>
      <c r="K286" s="107"/>
      <c r="L286" s="107"/>
      <c r="M286" s="86"/>
      <c r="N286" s="86"/>
      <c r="O286" s="86"/>
      <c r="P286" s="86"/>
      <c r="Q286" s="86"/>
      <c r="R286" s="86"/>
      <c r="S286" s="2"/>
      <c r="T286" s="2"/>
      <c r="U286" s="2"/>
      <c r="V286" s="2"/>
      <c r="W286" s="2"/>
      <c r="X286" s="2"/>
      <c r="Y286" s="88"/>
      <c r="Z286" s="88"/>
      <c r="AA286" s="88"/>
      <c r="AB286" s="88"/>
      <c r="AC286" s="88"/>
      <c r="AD286" s="88"/>
      <c r="AE286" s="89"/>
      <c r="AF286" s="89"/>
      <c r="AG286" s="89"/>
      <c r="AH286" s="89"/>
      <c r="AI286" s="89"/>
      <c r="AJ286" s="89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89"/>
      <c r="BA286" s="89"/>
      <c r="BB286" s="89"/>
      <c r="BC286" s="89"/>
      <c r="BD286" s="30"/>
      <c r="BE286" s="114"/>
      <c r="BF286" s="114"/>
      <c r="BG286" s="114"/>
      <c r="BH286" s="114"/>
      <c r="BI286" s="114"/>
      <c r="BJ286" s="114"/>
      <c r="BK286" s="114"/>
      <c r="BL286" s="114"/>
      <c r="BM286" s="114"/>
      <c r="BN286" s="114"/>
      <c r="BO286" s="114"/>
      <c r="BP286" s="114"/>
      <c r="BQ286" s="114"/>
      <c r="BR286" s="114"/>
      <c r="BS286" s="114"/>
      <c r="BT286" s="114"/>
      <c r="BU286" s="114"/>
      <c r="BV286" s="114"/>
      <c r="BW286" s="114"/>
      <c r="BX286" s="114"/>
      <c r="BY286" s="114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</row>
    <row r="287" spans="1:117" ht="16.5" customHeight="1">
      <c r="A287" s="81"/>
      <c r="B287" s="81"/>
      <c r="C287" s="81"/>
      <c r="D287" s="83"/>
      <c r="E287" s="106"/>
      <c r="F287" s="107"/>
      <c r="G287" s="107"/>
      <c r="H287" s="107"/>
      <c r="I287" s="107"/>
      <c r="J287" s="107"/>
      <c r="K287" s="107"/>
      <c r="L287" s="107"/>
      <c r="M287" s="86"/>
      <c r="N287" s="86"/>
      <c r="O287" s="86"/>
      <c r="P287" s="86"/>
      <c r="Q287" s="86"/>
      <c r="R287" s="86"/>
      <c r="S287" s="2"/>
      <c r="T287" s="2"/>
      <c r="U287" s="2"/>
      <c r="V287" s="2"/>
      <c r="W287" s="2"/>
      <c r="X287" s="2"/>
      <c r="Y287" s="88"/>
      <c r="Z287" s="88"/>
      <c r="AA287" s="88"/>
      <c r="AB287" s="88"/>
      <c r="AC287" s="88"/>
      <c r="AD287" s="88"/>
      <c r="AE287" s="89"/>
      <c r="AF287" s="89"/>
      <c r="AG287" s="89"/>
      <c r="AH287" s="89"/>
      <c r="AI287" s="89"/>
      <c r="AJ287" s="89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89"/>
      <c r="BA287" s="84"/>
      <c r="BB287" s="89"/>
      <c r="BC287" s="89"/>
      <c r="BD287" s="30"/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4"/>
      <c r="BP287" s="114"/>
      <c r="BQ287" s="114"/>
      <c r="BR287" s="114"/>
      <c r="BS287" s="114"/>
      <c r="BT287" s="114"/>
      <c r="BU287" s="114"/>
      <c r="BV287" s="114"/>
      <c r="BW287" s="114"/>
      <c r="BX287" s="114"/>
      <c r="BY287" s="114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</row>
    <row r="288" spans="1:117" ht="16.5" customHeight="1">
      <c r="A288" s="81"/>
      <c r="B288" s="81"/>
      <c r="C288" s="81"/>
      <c r="D288" s="83"/>
      <c r="E288" s="106"/>
      <c r="F288" s="107"/>
      <c r="G288" s="107"/>
      <c r="H288" s="107"/>
      <c r="I288" s="107"/>
      <c r="J288" s="107"/>
      <c r="K288" s="107"/>
      <c r="L288" s="107"/>
      <c r="M288" s="86"/>
      <c r="N288" s="86"/>
      <c r="O288" s="86"/>
      <c r="P288" s="86"/>
      <c r="Q288" s="86"/>
      <c r="R288" s="86"/>
      <c r="S288" s="2"/>
      <c r="T288" s="2"/>
      <c r="U288" s="2"/>
      <c r="V288" s="2"/>
      <c r="W288" s="2"/>
      <c r="X288" s="2"/>
      <c r="Y288" s="88"/>
      <c r="Z288" s="88"/>
      <c r="AA288" s="88"/>
      <c r="AB288" s="88"/>
      <c r="AC288" s="88"/>
      <c r="AD288" s="88"/>
      <c r="AE288" s="89"/>
      <c r="AF288" s="89"/>
      <c r="AG288" s="89"/>
      <c r="AH288" s="89"/>
      <c r="AI288" s="89"/>
      <c r="AJ288" s="89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89"/>
      <c r="BA288" s="89"/>
      <c r="BB288" s="89"/>
      <c r="BC288" s="89"/>
      <c r="BD288" s="30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W288" s="114"/>
      <c r="BX288" s="114"/>
      <c r="BY288" s="114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</row>
    <row r="289" spans="1:117" ht="16.5" customHeight="1">
      <c r="A289" s="81"/>
      <c r="B289" s="81"/>
      <c r="C289" s="81"/>
      <c r="D289" s="83"/>
      <c r="E289" s="106"/>
      <c r="F289" s="107"/>
      <c r="G289" s="107"/>
      <c r="H289" s="107"/>
      <c r="I289" s="107"/>
      <c r="J289" s="107"/>
      <c r="K289" s="107"/>
      <c r="L289" s="107"/>
      <c r="M289" s="86"/>
      <c r="N289" s="86"/>
      <c r="O289" s="86"/>
      <c r="P289" s="86"/>
      <c r="Q289" s="86"/>
      <c r="R289" s="86"/>
      <c r="S289" s="2"/>
      <c r="T289" s="2"/>
      <c r="U289" s="2"/>
      <c r="V289" s="2"/>
      <c r="W289" s="2"/>
      <c r="X289" s="2"/>
      <c r="Y289" s="88"/>
      <c r="Z289" s="88"/>
      <c r="AA289" s="88"/>
      <c r="AB289" s="88"/>
      <c r="AC289" s="88"/>
      <c r="AD289" s="88"/>
      <c r="AE289" s="89"/>
      <c r="AF289" s="89"/>
      <c r="AG289" s="89"/>
      <c r="AH289" s="89"/>
      <c r="AI289" s="89"/>
      <c r="AJ289" s="89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89"/>
      <c r="BA289" s="89"/>
      <c r="BB289" s="89"/>
      <c r="BC289" s="89"/>
      <c r="BD289" s="30"/>
      <c r="BE289" s="114"/>
      <c r="BF289" s="114"/>
      <c r="BG289" s="114"/>
      <c r="BH289" s="114"/>
      <c r="BI289" s="114"/>
      <c r="BJ289" s="114"/>
      <c r="BK289" s="114"/>
      <c r="BL289" s="114"/>
      <c r="BM289" s="114"/>
      <c r="BN289" s="114"/>
      <c r="BO289" s="114"/>
      <c r="BP289" s="114"/>
      <c r="BQ289" s="114"/>
      <c r="BR289" s="114"/>
      <c r="BS289" s="114"/>
      <c r="BT289" s="114"/>
      <c r="BU289" s="114"/>
      <c r="BV289" s="114"/>
      <c r="BW289" s="114"/>
      <c r="BX289" s="114"/>
      <c r="BY289" s="114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</row>
    <row r="290" spans="1:117" ht="16.5" customHeight="1">
      <c r="A290" s="81"/>
      <c r="B290" s="81"/>
      <c r="C290" s="81"/>
      <c r="D290" s="83"/>
      <c r="E290" s="106"/>
      <c r="F290" s="107"/>
      <c r="G290" s="107"/>
      <c r="H290" s="107"/>
      <c r="I290" s="107"/>
      <c r="J290" s="107"/>
      <c r="K290" s="107"/>
      <c r="L290" s="107"/>
      <c r="M290" s="86"/>
      <c r="N290" s="86"/>
      <c r="O290" s="86"/>
      <c r="P290" s="86"/>
      <c r="Q290" s="86"/>
      <c r="R290" s="86"/>
      <c r="S290" s="2"/>
      <c r="T290" s="2"/>
      <c r="U290" s="2"/>
      <c r="V290" s="2"/>
      <c r="W290" s="2"/>
      <c r="X290" s="2"/>
      <c r="Y290" s="88"/>
      <c r="Z290" s="88"/>
      <c r="AA290" s="88"/>
      <c r="AB290" s="88"/>
      <c r="AC290" s="88"/>
      <c r="AD290" s="88"/>
      <c r="AE290" s="89"/>
      <c r="AF290" s="89"/>
      <c r="AG290" s="89"/>
      <c r="AH290" s="89"/>
      <c r="AI290" s="89"/>
      <c r="AJ290" s="89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89"/>
      <c r="BA290" s="89"/>
      <c r="BB290" s="89"/>
      <c r="BC290" s="89"/>
      <c r="BD290" s="30"/>
      <c r="BE290" s="114"/>
      <c r="BF290" s="114"/>
      <c r="BG290" s="114"/>
      <c r="BH290" s="114"/>
      <c r="BI290" s="114"/>
      <c r="BJ290" s="114"/>
      <c r="BK290" s="114"/>
      <c r="BL290" s="114"/>
      <c r="BM290" s="114"/>
      <c r="BN290" s="114"/>
      <c r="BO290" s="114"/>
      <c r="BP290" s="114"/>
      <c r="BQ290" s="114"/>
      <c r="BR290" s="114"/>
      <c r="BS290" s="114"/>
      <c r="BT290" s="114"/>
      <c r="BU290" s="114"/>
      <c r="BV290" s="114"/>
      <c r="BW290" s="114"/>
      <c r="BX290" s="114"/>
      <c r="BY290" s="114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</row>
    <row r="291" spans="1:117" ht="16.5" customHeight="1">
      <c r="A291" s="81"/>
      <c r="B291" s="81"/>
      <c r="C291" s="81"/>
      <c r="D291" s="83"/>
      <c r="E291" s="106"/>
      <c r="F291" s="107"/>
      <c r="G291" s="107"/>
      <c r="H291" s="107"/>
      <c r="I291" s="107"/>
      <c r="J291" s="107"/>
      <c r="K291" s="107"/>
      <c r="L291" s="107"/>
      <c r="M291" s="86"/>
      <c r="N291" s="86"/>
      <c r="O291" s="86"/>
      <c r="P291" s="86"/>
      <c r="Q291" s="86"/>
      <c r="R291" s="86"/>
      <c r="S291" s="2"/>
      <c r="T291" s="2"/>
      <c r="U291" s="2"/>
      <c r="V291" s="2"/>
      <c r="W291" s="2"/>
      <c r="X291" s="2"/>
      <c r="Y291" s="88"/>
      <c r="Z291" s="88"/>
      <c r="AA291" s="88"/>
      <c r="AB291" s="88"/>
      <c r="AC291" s="88"/>
      <c r="AD291" s="88"/>
      <c r="AE291" s="89"/>
      <c r="AF291" s="89"/>
      <c r="AG291" s="89"/>
      <c r="AH291" s="89"/>
      <c r="AI291" s="89"/>
      <c r="AJ291" s="89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89"/>
      <c r="BA291" s="89"/>
      <c r="BB291" s="89"/>
      <c r="BC291" s="89"/>
      <c r="BD291" s="30"/>
      <c r="BE291" s="114"/>
      <c r="BF291" s="114"/>
      <c r="BG291" s="114"/>
      <c r="BH291" s="114"/>
      <c r="BI291" s="114"/>
      <c r="BJ291" s="114"/>
      <c r="BK291" s="114"/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114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</row>
    <row r="292" spans="1:117" ht="16.5" customHeight="1">
      <c r="A292" s="81"/>
      <c r="B292" s="81"/>
      <c r="C292" s="81"/>
      <c r="D292" s="83"/>
      <c r="E292" s="106"/>
      <c r="F292" s="107"/>
      <c r="G292" s="107"/>
      <c r="H292" s="107"/>
      <c r="I292" s="107"/>
      <c r="J292" s="107"/>
      <c r="K292" s="107"/>
      <c r="L292" s="107"/>
      <c r="M292" s="86"/>
      <c r="N292" s="86"/>
      <c r="O292" s="86"/>
      <c r="P292" s="86"/>
      <c r="Q292" s="86"/>
      <c r="R292" s="86"/>
      <c r="S292" s="2"/>
      <c r="T292" s="2"/>
      <c r="U292" s="2"/>
      <c r="V292" s="2"/>
      <c r="W292" s="2"/>
      <c r="X292" s="2"/>
      <c r="Y292" s="88"/>
      <c r="Z292" s="88"/>
      <c r="AA292" s="88"/>
      <c r="AB292" s="88"/>
      <c r="AC292" s="88"/>
      <c r="AD292" s="88"/>
      <c r="AE292" s="89"/>
      <c r="AF292" s="89"/>
      <c r="AG292" s="89"/>
      <c r="AH292" s="89"/>
      <c r="AI292" s="89"/>
      <c r="AJ292" s="89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89"/>
      <c r="BA292" s="89"/>
      <c r="BB292" s="89"/>
      <c r="BC292" s="89"/>
      <c r="BD292" s="30"/>
      <c r="BE292" s="114"/>
      <c r="BF292" s="114"/>
      <c r="BG292" s="114"/>
      <c r="BH292" s="114"/>
      <c r="BI292" s="114"/>
      <c r="BJ292" s="114"/>
      <c r="BK292" s="114"/>
      <c r="BL292" s="114"/>
      <c r="BM292" s="114"/>
      <c r="BN292" s="114"/>
      <c r="BO292" s="114"/>
      <c r="BP292" s="114"/>
      <c r="BQ292" s="114"/>
      <c r="BR292" s="114"/>
      <c r="BS292" s="114"/>
      <c r="BT292" s="114"/>
      <c r="BU292" s="114"/>
      <c r="BV292" s="114"/>
      <c r="BW292" s="114"/>
      <c r="BX292" s="114"/>
      <c r="BY292" s="114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</row>
    <row r="293" spans="1:117" ht="16.5" customHeight="1">
      <c r="A293" s="81"/>
      <c r="B293" s="81"/>
      <c r="C293" s="81"/>
      <c r="D293" s="83"/>
      <c r="E293" s="106"/>
      <c r="F293" s="107"/>
      <c r="G293" s="107"/>
      <c r="H293" s="107"/>
      <c r="I293" s="107"/>
      <c r="J293" s="107"/>
      <c r="K293" s="107"/>
      <c r="L293" s="107"/>
      <c r="M293" s="86"/>
      <c r="N293" s="86"/>
      <c r="O293" s="86"/>
      <c r="P293" s="86"/>
      <c r="Q293" s="86"/>
      <c r="R293" s="86"/>
      <c r="S293" s="2"/>
      <c r="T293" s="2"/>
      <c r="U293" s="2"/>
      <c r="V293" s="2"/>
      <c r="W293" s="2"/>
      <c r="X293" s="2"/>
      <c r="Y293" s="88"/>
      <c r="Z293" s="88"/>
      <c r="AA293" s="88"/>
      <c r="AB293" s="88"/>
      <c r="AC293" s="88"/>
      <c r="AD293" s="88"/>
      <c r="AE293" s="89"/>
      <c r="AF293" s="89"/>
      <c r="AG293" s="89"/>
      <c r="AH293" s="89"/>
      <c r="AI293" s="89"/>
      <c r="AJ293" s="89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89"/>
      <c r="BA293" s="84"/>
      <c r="BB293" s="89"/>
      <c r="BC293" s="89"/>
      <c r="BD293" s="30"/>
      <c r="BE293" s="114"/>
      <c r="BF293" s="114"/>
      <c r="BG293" s="114"/>
      <c r="BH293" s="114"/>
      <c r="BI293" s="114"/>
      <c r="BJ293" s="114"/>
      <c r="BK293" s="114"/>
      <c r="BL293" s="114"/>
      <c r="BM293" s="114"/>
      <c r="BN293" s="114"/>
      <c r="BO293" s="114"/>
      <c r="BP293" s="114"/>
      <c r="BQ293" s="114"/>
      <c r="BR293" s="114"/>
      <c r="BS293" s="114"/>
      <c r="BT293" s="114"/>
      <c r="BU293" s="114"/>
      <c r="BV293" s="114"/>
      <c r="BW293" s="114"/>
      <c r="BX293" s="114"/>
      <c r="BY293" s="114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</row>
    <row r="294" spans="1:117" ht="16.5" customHeight="1">
      <c r="A294" s="81"/>
      <c r="B294" s="81"/>
      <c r="C294" s="81"/>
      <c r="D294" s="83"/>
      <c r="E294" s="106"/>
      <c r="F294" s="107"/>
      <c r="G294" s="107"/>
      <c r="H294" s="107"/>
      <c r="I294" s="107"/>
      <c r="J294" s="107"/>
      <c r="K294" s="107"/>
      <c r="L294" s="107"/>
      <c r="M294" s="86"/>
      <c r="N294" s="86"/>
      <c r="O294" s="86"/>
      <c r="P294" s="86"/>
      <c r="Q294" s="86"/>
      <c r="R294" s="86"/>
      <c r="S294" s="2"/>
      <c r="T294" s="2"/>
      <c r="U294" s="2"/>
      <c r="V294" s="2"/>
      <c r="W294" s="2"/>
      <c r="X294" s="2"/>
      <c r="Y294" s="88"/>
      <c r="Z294" s="88"/>
      <c r="AA294" s="88"/>
      <c r="AB294" s="88"/>
      <c r="AC294" s="88"/>
      <c r="AD294" s="88"/>
      <c r="AE294" s="89"/>
      <c r="AF294" s="89"/>
      <c r="AG294" s="89"/>
      <c r="AH294" s="89"/>
      <c r="AI294" s="89"/>
      <c r="AJ294" s="89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89"/>
      <c r="BA294" s="89"/>
      <c r="BB294" s="89"/>
      <c r="BC294" s="89"/>
      <c r="BD294" s="30"/>
      <c r="BE294" s="114"/>
      <c r="BF294" s="114"/>
      <c r="BG294" s="114"/>
      <c r="BH294" s="114"/>
      <c r="BI294" s="114"/>
      <c r="BJ294" s="114"/>
      <c r="BK294" s="114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  <c r="BV294" s="114"/>
      <c r="BW294" s="114"/>
      <c r="BX294" s="114"/>
      <c r="BY294" s="114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</row>
    <row r="295" spans="1:117" ht="16.5" customHeight="1">
      <c r="A295" s="81"/>
      <c r="B295" s="81"/>
      <c r="C295" s="81"/>
      <c r="D295" s="83"/>
      <c r="E295" s="106"/>
      <c r="F295" s="107"/>
      <c r="G295" s="107"/>
      <c r="H295" s="107"/>
      <c r="I295" s="107"/>
      <c r="J295" s="107"/>
      <c r="K295" s="107"/>
      <c r="L295" s="107"/>
      <c r="M295" s="86"/>
      <c r="N295" s="86"/>
      <c r="O295" s="86"/>
      <c r="P295" s="86"/>
      <c r="Q295" s="86"/>
      <c r="R295" s="86"/>
      <c r="S295" s="2"/>
      <c r="T295" s="2"/>
      <c r="U295" s="2"/>
      <c r="V295" s="2"/>
      <c r="W295" s="2"/>
      <c r="X295" s="2"/>
      <c r="Y295" s="88"/>
      <c r="Z295" s="88"/>
      <c r="AA295" s="88"/>
      <c r="AB295" s="88"/>
      <c r="AC295" s="88"/>
      <c r="AD295" s="88"/>
      <c r="AE295" s="89"/>
      <c r="AF295" s="89"/>
      <c r="AG295" s="89"/>
      <c r="AH295" s="89"/>
      <c r="AI295" s="89"/>
      <c r="AJ295" s="89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89"/>
      <c r="BA295" s="89"/>
      <c r="BB295" s="89"/>
      <c r="BC295" s="89"/>
      <c r="BD295" s="30"/>
      <c r="BE295" s="114"/>
      <c r="BF295" s="114"/>
      <c r="BG295" s="114"/>
      <c r="BH295" s="114"/>
      <c r="BI295" s="114"/>
      <c r="BJ295" s="114"/>
      <c r="BK295" s="114"/>
      <c r="BL295" s="114"/>
      <c r="BM295" s="114"/>
      <c r="BN295" s="114"/>
      <c r="BO295" s="114"/>
      <c r="BP295" s="114"/>
      <c r="BQ295" s="114"/>
      <c r="BR295" s="114"/>
      <c r="BS295" s="114"/>
      <c r="BT295" s="114"/>
      <c r="BU295" s="114"/>
      <c r="BV295" s="114"/>
      <c r="BW295" s="114"/>
      <c r="BX295" s="114"/>
      <c r="BY295" s="114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</row>
    <row r="296" spans="1:117" ht="16.5" customHeight="1">
      <c r="A296" s="81"/>
      <c r="B296" s="81"/>
      <c r="C296" s="81"/>
      <c r="D296" s="83"/>
      <c r="E296" s="106"/>
      <c r="F296" s="107"/>
      <c r="G296" s="107"/>
      <c r="H296" s="107"/>
      <c r="I296" s="107"/>
      <c r="J296" s="107"/>
      <c r="K296" s="107"/>
      <c r="L296" s="107"/>
      <c r="M296" s="86"/>
      <c r="N296" s="86"/>
      <c r="O296" s="86"/>
      <c r="P296" s="86"/>
      <c r="Q296" s="86"/>
      <c r="R296" s="86"/>
      <c r="S296" s="2"/>
      <c r="T296" s="2"/>
      <c r="U296" s="2"/>
      <c r="V296" s="2"/>
      <c r="W296" s="2"/>
      <c r="X296" s="2"/>
      <c r="Y296" s="88"/>
      <c r="Z296" s="88"/>
      <c r="AA296" s="88"/>
      <c r="AB296" s="88"/>
      <c r="AC296" s="88"/>
      <c r="AD296" s="88"/>
      <c r="AE296" s="89"/>
      <c r="AF296" s="89"/>
      <c r="AG296" s="89"/>
      <c r="AH296" s="89"/>
      <c r="AI296" s="89"/>
      <c r="AJ296" s="89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89"/>
      <c r="BA296" s="89"/>
      <c r="BB296" s="89"/>
      <c r="BC296" s="89"/>
      <c r="BD296" s="30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W296" s="114"/>
      <c r="BX296" s="114"/>
      <c r="BY296" s="114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</row>
    <row r="297" spans="1:117" ht="16.5" customHeight="1">
      <c r="A297" s="81"/>
      <c r="B297" s="81"/>
      <c r="C297" s="81"/>
      <c r="D297" s="83"/>
      <c r="E297" s="106"/>
      <c r="F297" s="107"/>
      <c r="G297" s="107"/>
      <c r="H297" s="107"/>
      <c r="I297" s="107"/>
      <c r="J297" s="107"/>
      <c r="K297" s="107"/>
      <c r="L297" s="107"/>
      <c r="M297" s="86"/>
      <c r="N297" s="86"/>
      <c r="O297" s="86"/>
      <c r="P297" s="86"/>
      <c r="Q297" s="86"/>
      <c r="R297" s="86"/>
      <c r="S297" s="2"/>
      <c r="T297" s="2"/>
      <c r="U297" s="2"/>
      <c r="V297" s="2"/>
      <c r="W297" s="2"/>
      <c r="X297" s="2"/>
      <c r="Y297" s="88"/>
      <c r="Z297" s="88"/>
      <c r="AA297" s="88"/>
      <c r="AB297" s="88"/>
      <c r="AC297" s="88"/>
      <c r="AD297" s="88"/>
      <c r="AE297" s="89"/>
      <c r="AF297" s="89"/>
      <c r="AG297" s="89"/>
      <c r="AH297" s="89"/>
      <c r="AI297" s="89"/>
      <c r="AJ297" s="89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89"/>
      <c r="BA297" s="89"/>
      <c r="BB297" s="89"/>
      <c r="BC297" s="89"/>
      <c r="BD297" s="30"/>
      <c r="BE297" s="114"/>
      <c r="BF297" s="114"/>
      <c r="BG297" s="114"/>
      <c r="BH297" s="114"/>
      <c r="BI297" s="114"/>
      <c r="BJ297" s="114"/>
      <c r="BK297" s="114"/>
      <c r="BL297" s="114"/>
      <c r="BM297" s="114"/>
      <c r="BN297" s="114"/>
      <c r="BO297" s="114"/>
      <c r="BP297" s="114"/>
      <c r="BQ297" s="114"/>
      <c r="BR297" s="114"/>
      <c r="BS297" s="114"/>
      <c r="BT297" s="114"/>
      <c r="BU297" s="114"/>
      <c r="BV297" s="114"/>
      <c r="BW297" s="114"/>
      <c r="BX297" s="114"/>
      <c r="BY297" s="114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</row>
    <row r="298" spans="1:117" ht="16.5" customHeight="1">
      <c r="A298" s="81"/>
      <c r="B298" s="81"/>
      <c r="C298" s="81"/>
      <c r="D298" s="83"/>
      <c r="E298" s="106"/>
      <c r="F298" s="107"/>
      <c r="G298" s="107"/>
      <c r="H298" s="107"/>
      <c r="I298" s="107"/>
      <c r="J298" s="107"/>
      <c r="K298" s="107"/>
      <c r="L298" s="107"/>
      <c r="M298" s="86"/>
      <c r="N298" s="86"/>
      <c r="O298" s="86"/>
      <c r="P298" s="86"/>
      <c r="Q298" s="86"/>
      <c r="R298" s="86"/>
      <c r="S298" s="2"/>
      <c r="T298" s="2"/>
      <c r="U298" s="2"/>
      <c r="V298" s="2"/>
      <c r="W298" s="2"/>
      <c r="X298" s="2"/>
      <c r="Y298" s="88"/>
      <c r="Z298" s="88"/>
      <c r="AA298" s="88"/>
      <c r="AB298" s="88"/>
      <c r="AC298" s="88"/>
      <c r="AD298" s="88"/>
      <c r="AE298" s="89"/>
      <c r="AF298" s="89"/>
      <c r="AG298" s="89"/>
      <c r="AH298" s="89"/>
      <c r="AI298" s="89"/>
      <c r="AJ298" s="89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89"/>
      <c r="BA298" s="89"/>
      <c r="BB298" s="89"/>
      <c r="BC298" s="89"/>
      <c r="BD298" s="30"/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/>
      <c r="BO298" s="114"/>
      <c r="BP298" s="114"/>
      <c r="BQ298" s="114"/>
      <c r="BR298" s="114"/>
      <c r="BS298" s="114"/>
      <c r="BT298" s="114"/>
      <c r="BU298" s="114"/>
      <c r="BV298" s="114"/>
      <c r="BW298" s="114"/>
      <c r="BX298" s="114"/>
      <c r="BY298" s="114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</row>
    <row r="299" spans="1:117" ht="16.5" customHeight="1">
      <c r="A299" s="81"/>
      <c r="B299" s="81"/>
      <c r="C299" s="81"/>
      <c r="D299" s="83"/>
      <c r="E299" s="106"/>
      <c r="F299" s="107"/>
      <c r="G299" s="107"/>
      <c r="H299" s="107"/>
      <c r="I299" s="107"/>
      <c r="J299" s="107"/>
      <c r="K299" s="107"/>
      <c r="L299" s="107"/>
      <c r="M299" s="86"/>
      <c r="N299" s="86"/>
      <c r="O299" s="86"/>
      <c r="P299" s="86"/>
      <c r="Q299" s="86"/>
      <c r="R299" s="86"/>
      <c r="S299" s="2"/>
      <c r="T299" s="2"/>
      <c r="U299" s="2"/>
      <c r="V299" s="2"/>
      <c r="W299" s="2"/>
      <c r="X299" s="2"/>
      <c r="Y299" s="88"/>
      <c r="Z299" s="88"/>
      <c r="AA299" s="88"/>
      <c r="AB299" s="88"/>
      <c r="AC299" s="88"/>
      <c r="AD299" s="88"/>
      <c r="AE299" s="89"/>
      <c r="AF299" s="89"/>
      <c r="AG299" s="89"/>
      <c r="AH299" s="89"/>
      <c r="AI299" s="89"/>
      <c r="AJ299" s="89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89"/>
      <c r="BA299" s="84"/>
      <c r="BB299" s="89"/>
      <c r="BC299" s="89"/>
      <c r="BD299" s="30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4"/>
      <c r="BY299" s="114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</row>
    <row r="300" spans="1:117" ht="16.5" customHeight="1">
      <c r="A300" s="81"/>
      <c r="B300" s="81"/>
      <c r="C300" s="81"/>
      <c r="D300" s="83"/>
      <c r="E300" s="106"/>
      <c r="F300" s="107"/>
      <c r="G300" s="107"/>
      <c r="H300" s="107"/>
      <c r="I300" s="107"/>
      <c r="J300" s="107"/>
      <c r="K300" s="107"/>
      <c r="L300" s="107"/>
      <c r="M300" s="86"/>
      <c r="N300" s="86"/>
      <c r="O300" s="86"/>
      <c r="P300" s="86"/>
      <c r="Q300" s="86"/>
      <c r="R300" s="86"/>
      <c r="S300" s="2"/>
      <c r="T300" s="2"/>
      <c r="U300" s="2"/>
      <c r="V300" s="2"/>
      <c r="W300" s="2"/>
      <c r="X300" s="2"/>
      <c r="Y300" s="88"/>
      <c r="Z300" s="88"/>
      <c r="AA300" s="88"/>
      <c r="AB300" s="88"/>
      <c r="AC300" s="88"/>
      <c r="AD300" s="88"/>
      <c r="AE300" s="89"/>
      <c r="AF300" s="89"/>
      <c r="AG300" s="89"/>
      <c r="AH300" s="89"/>
      <c r="AI300" s="89"/>
      <c r="AJ300" s="89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89"/>
      <c r="BA300" s="89"/>
      <c r="BB300" s="89"/>
      <c r="BC300" s="89"/>
      <c r="BD300" s="30"/>
      <c r="BE300" s="114"/>
      <c r="BF300" s="114"/>
      <c r="BG300" s="114"/>
      <c r="BH300" s="114"/>
      <c r="BI300" s="114"/>
      <c r="BJ300" s="114"/>
      <c r="BK300" s="114"/>
      <c r="BL300" s="114"/>
      <c r="BM300" s="114"/>
      <c r="BN300" s="114"/>
      <c r="BO300" s="114"/>
      <c r="BP300" s="114"/>
      <c r="BQ300" s="114"/>
      <c r="BR300" s="114"/>
      <c r="BS300" s="114"/>
      <c r="BT300" s="114"/>
      <c r="BU300" s="114"/>
      <c r="BV300" s="114"/>
      <c r="BW300" s="114"/>
      <c r="BX300" s="114"/>
      <c r="BY300" s="114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</row>
    <row r="301" spans="1:117" ht="16.5" customHeight="1">
      <c r="A301" s="81"/>
      <c r="B301" s="81"/>
      <c r="C301" s="81"/>
      <c r="D301" s="83"/>
      <c r="E301" s="106"/>
      <c r="F301" s="107"/>
      <c r="G301" s="107"/>
      <c r="H301" s="107"/>
      <c r="I301" s="107"/>
      <c r="J301" s="107"/>
      <c r="K301" s="107"/>
      <c r="L301" s="107"/>
      <c r="M301" s="86"/>
      <c r="N301" s="86"/>
      <c r="O301" s="86"/>
      <c r="P301" s="86"/>
      <c r="Q301" s="86"/>
      <c r="R301" s="86"/>
      <c r="S301" s="2"/>
      <c r="T301" s="2"/>
      <c r="U301" s="2"/>
      <c r="V301" s="2"/>
      <c r="W301" s="2"/>
      <c r="X301" s="2"/>
      <c r="Y301" s="88"/>
      <c r="Z301" s="88"/>
      <c r="AA301" s="88"/>
      <c r="AB301" s="88"/>
      <c r="AC301" s="88"/>
      <c r="AD301" s="88"/>
      <c r="AE301" s="89"/>
      <c r="AF301" s="89"/>
      <c r="AG301" s="89"/>
      <c r="AH301" s="89"/>
      <c r="AI301" s="89"/>
      <c r="AJ301" s="89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89"/>
      <c r="BA301" s="89"/>
      <c r="BB301" s="89"/>
      <c r="BC301" s="89"/>
      <c r="BD301" s="30"/>
      <c r="BE301" s="114"/>
      <c r="BF301" s="114"/>
      <c r="BG301" s="114"/>
      <c r="BH301" s="114"/>
      <c r="BI301" s="114"/>
      <c r="BJ301" s="114"/>
      <c r="BK301" s="114"/>
      <c r="BL301" s="114"/>
      <c r="BM301" s="114"/>
      <c r="BN301" s="114"/>
      <c r="BO301" s="114"/>
      <c r="BP301" s="114"/>
      <c r="BQ301" s="114"/>
      <c r="BR301" s="114"/>
      <c r="BS301" s="114"/>
      <c r="BT301" s="114"/>
      <c r="BU301" s="114"/>
      <c r="BV301" s="114"/>
      <c r="BW301" s="114"/>
      <c r="BX301" s="114"/>
      <c r="BY301" s="114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</row>
    <row r="302" spans="1:117" ht="16.5" customHeight="1">
      <c r="A302" s="81"/>
      <c r="B302" s="81"/>
      <c r="C302" s="81"/>
      <c r="D302" s="83"/>
      <c r="E302" s="106"/>
      <c r="F302" s="107"/>
      <c r="G302" s="107"/>
      <c r="H302" s="107"/>
      <c r="I302" s="107"/>
      <c r="J302" s="107"/>
      <c r="K302" s="107"/>
      <c r="L302" s="107"/>
      <c r="M302" s="86"/>
      <c r="N302" s="86"/>
      <c r="O302" s="86"/>
      <c r="P302" s="86"/>
      <c r="Q302" s="86"/>
      <c r="R302" s="86"/>
      <c r="S302" s="2"/>
      <c r="T302" s="2"/>
      <c r="U302" s="2"/>
      <c r="V302" s="2"/>
      <c r="W302" s="2"/>
      <c r="X302" s="2"/>
      <c r="Y302" s="88"/>
      <c r="Z302" s="88"/>
      <c r="AA302" s="88"/>
      <c r="AB302" s="88"/>
      <c r="AC302" s="88"/>
      <c r="AD302" s="88"/>
      <c r="AE302" s="89"/>
      <c r="AF302" s="89"/>
      <c r="AG302" s="89"/>
      <c r="AH302" s="89"/>
      <c r="AI302" s="89"/>
      <c r="AJ302" s="89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89"/>
      <c r="BA302" s="89"/>
      <c r="BB302" s="89"/>
      <c r="BC302" s="89"/>
      <c r="BD302" s="30"/>
      <c r="BE302" s="114"/>
      <c r="BF302" s="114"/>
      <c r="BG302" s="114"/>
      <c r="BH302" s="114"/>
      <c r="BI302" s="114"/>
      <c r="BJ302" s="114"/>
      <c r="BK302" s="114"/>
      <c r="BL302" s="114"/>
      <c r="BM302" s="114"/>
      <c r="BN302" s="114"/>
      <c r="BO302" s="114"/>
      <c r="BP302" s="114"/>
      <c r="BQ302" s="114"/>
      <c r="BR302" s="114"/>
      <c r="BS302" s="114"/>
      <c r="BT302" s="114"/>
      <c r="BU302" s="114"/>
      <c r="BV302" s="114"/>
      <c r="BW302" s="114"/>
      <c r="BX302" s="114"/>
      <c r="BY302" s="114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</row>
    <row r="303" spans="1:117" ht="16.5" customHeight="1">
      <c r="A303" s="81"/>
      <c r="B303" s="81"/>
      <c r="C303" s="81"/>
      <c r="D303" s="83"/>
      <c r="E303" s="106"/>
      <c r="F303" s="107"/>
      <c r="G303" s="107"/>
      <c r="H303" s="107"/>
      <c r="I303" s="107"/>
      <c r="J303" s="107"/>
      <c r="K303" s="107"/>
      <c r="L303" s="107"/>
      <c r="M303" s="86"/>
      <c r="N303" s="86"/>
      <c r="O303" s="86"/>
      <c r="P303" s="86"/>
      <c r="Q303" s="86"/>
      <c r="R303" s="86"/>
      <c r="S303" s="2"/>
      <c r="T303" s="2"/>
      <c r="U303" s="2"/>
      <c r="V303" s="2"/>
      <c r="W303" s="2"/>
      <c r="X303" s="2"/>
      <c r="Y303" s="88"/>
      <c r="Z303" s="88"/>
      <c r="AA303" s="88"/>
      <c r="AB303" s="88"/>
      <c r="AC303" s="88"/>
      <c r="AD303" s="88"/>
      <c r="AE303" s="89"/>
      <c r="AF303" s="89"/>
      <c r="AG303" s="89"/>
      <c r="AH303" s="89"/>
      <c r="AI303" s="89"/>
      <c r="AJ303" s="89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89"/>
      <c r="BA303" s="89"/>
      <c r="BB303" s="89"/>
      <c r="BC303" s="89"/>
      <c r="BD303" s="30"/>
      <c r="BE303" s="114"/>
      <c r="BF303" s="114"/>
      <c r="BG303" s="114"/>
      <c r="BH303" s="114"/>
      <c r="BI303" s="114"/>
      <c r="BJ303" s="114"/>
      <c r="BK303" s="114"/>
      <c r="BL303" s="114"/>
      <c r="BM303" s="114"/>
      <c r="BN303" s="114"/>
      <c r="BO303" s="114"/>
      <c r="BP303" s="114"/>
      <c r="BQ303" s="114"/>
      <c r="BR303" s="114"/>
      <c r="BS303" s="114"/>
      <c r="BT303" s="114"/>
      <c r="BU303" s="114"/>
      <c r="BV303" s="114"/>
      <c r="BW303" s="114"/>
      <c r="BX303" s="114"/>
      <c r="BY303" s="114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</row>
    <row r="304" spans="1:117" ht="16.5" customHeight="1">
      <c r="A304" s="81"/>
      <c r="B304" s="81"/>
      <c r="C304" s="81"/>
      <c r="D304" s="83"/>
      <c r="E304" s="106"/>
      <c r="F304" s="107"/>
      <c r="G304" s="107"/>
      <c r="H304" s="107"/>
      <c r="I304" s="107"/>
      <c r="J304" s="107"/>
      <c r="K304" s="107"/>
      <c r="L304" s="107"/>
      <c r="M304" s="86"/>
      <c r="N304" s="86"/>
      <c r="O304" s="86"/>
      <c r="P304" s="86"/>
      <c r="Q304" s="86"/>
      <c r="R304" s="86"/>
      <c r="S304" s="2"/>
      <c r="T304" s="2"/>
      <c r="U304" s="2"/>
      <c r="V304" s="2"/>
      <c r="W304" s="2"/>
      <c r="X304" s="2"/>
      <c r="Y304" s="88"/>
      <c r="Z304" s="88"/>
      <c r="AA304" s="88"/>
      <c r="AB304" s="88"/>
      <c r="AC304" s="88"/>
      <c r="AD304" s="88"/>
      <c r="AE304" s="89"/>
      <c r="AF304" s="89"/>
      <c r="AG304" s="89"/>
      <c r="AH304" s="89"/>
      <c r="AI304" s="89"/>
      <c r="AJ304" s="89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89"/>
      <c r="BA304" s="89"/>
      <c r="BB304" s="89"/>
      <c r="BC304" s="89"/>
      <c r="BD304" s="30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W304" s="114"/>
      <c r="BX304" s="114"/>
      <c r="BY304" s="114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</row>
    <row r="305" spans="1:117" ht="16.5" customHeight="1">
      <c r="A305" s="81"/>
      <c r="B305" s="81"/>
      <c r="C305" s="81"/>
      <c r="D305" s="83"/>
      <c r="E305" s="106"/>
      <c r="F305" s="107"/>
      <c r="G305" s="107"/>
      <c r="H305" s="107"/>
      <c r="I305" s="107"/>
      <c r="J305" s="107"/>
      <c r="K305" s="107"/>
      <c r="L305" s="107"/>
      <c r="M305" s="86"/>
      <c r="N305" s="86"/>
      <c r="O305" s="86"/>
      <c r="P305" s="86"/>
      <c r="Q305" s="86"/>
      <c r="R305" s="86"/>
      <c r="S305" s="2"/>
      <c r="T305" s="2"/>
      <c r="U305" s="2"/>
      <c r="V305" s="2"/>
      <c r="W305" s="2"/>
      <c r="X305" s="2"/>
      <c r="Y305" s="88"/>
      <c r="Z305" s="88"/>
      <c r="AA305" s="88"/>
      <c r="AB305" s="88"/>
      <c r="AC305" s="88"/>
      <c r="AD305" s="88"/>
      <c r="AE305" s="89"/>
      <c r="AF305" s="89"/>
      <c r="AG305" s="89"/>
      <c r="AH305" s="89"/>
      <c r="AI305" s="89"/>
      <c r="AJ305" s="89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89"/>
      <c r="BA305" s="84"/>
      <c r="BB305" s="89"/>
      <c r="BC305" s="89"/>
      <c r="BD305" s="30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</row>
    <row r="306" spans="1:117" ht="16.5" customHeight="1">
      <c r="A306" s="81"/>
      <c r="B306" s="81"/>
      <c r="C306" s="81"/>
      <c r="D306" s="83"/>
      <c r="E306" s="106"/>
      <c r="F306" s="107"/>
      <c r="G306" s="107"/>
      <c r="H306" s="107"/>
      <c r="I306" s="107"/>
      <c r="J306" s="107"/>
      <c r="K306" s="107"/>
      <c r="L306" s="107"/>
      <c r="M306" s="86"/>
      <c r="N306" s="86"/>
      <c r="O306" s="86"/>
      <c r="P306" s="86"/>
      <c r="Q306" s="86"/>
      <c r="R306" s="86"/>
      <c r="S306" s="2"/>
      <c r="T306" s="2"/>
      <c r="U306" s="2"/>
      <c r="V306" s="2"/>
      <c r="W306" s="2"/>
      <c r="X306" s="2"/>
      <c r="Y306" s="88"/>
      <c r="Z306" s="88"/>
      <c r="AA306" s="88"/>
      <c r="AB306" s="88"/>
      <c r="AC306" s="88"/>
      <c r="AD306" s="88"/>
      <c r="AE306" s="89"/>
      <c r="AF306" s="89"/>
      <c r="AG306" s="89"/>
      <c r="AH306" s="89"/>
      <c r="AI306" s="89"/>
      <c r="AJ306" s="89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89"/>
      <c r="BA306" s="89"/>
      <c r="BB306" s="89"/>
      <c r="BC306" s="89"/>
      <c r="BD306" s="30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</row>
    <row r="307" spans="1:117" ht="16.5" customHeight="1">
      <c r="A307" s="81"/>
      <c r="B307" s="81"/>
      <c r="C307" s="81"/>
      <c r="D307" s="83"/>
      <c r="E307" s="106"/>
      <c r="F307" s="107"/>
      <c r="G307" s="107"/>
      <c r="H307" s="107"/>
      <c r="I307" s="107"/>
      <c r="J307" s="107"/>
      <c r="K307" s="107"/>
      <c r="L307" s="107"/>
      <c r="M307" s="86"/>
      <c r="N307" s="86"/>
      <c r="O307" s="86"/>
      <c r="P307" s="86"/>
      <c r="Q307" s="86"/>
      <c r="R307" s="86"/>
      <c r="S307" s="2"/>
      <c r="T307" s="2"/>
      <c r="U307" s="2"/>
      <c r="V307" s="2"/>
      <c r="W307" s="2"/>
      <c r="X307" s="2"/>
      <c r="Y307" s="88"/>
      <c r="Z307" s="88"/>
      <c r="AA307" s="88"/>
      <c r="AB307" s="88"/>
      <c r="AC307" s="88"/>
      <c r="AD307" s="88"/>
      <c r="AE307" s="89"/>
      <c r="AF307" s="89"/>
      <c r="AG307" s="89"/>
      <c r="AH307" s="89"/>
      <c r="AI307" s="89"/>
      <c r="AJ307" s="89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89"/>
      <c r="BA307" s="89"/>
      <c r="BB307" s="89"/>
      <c r="BC307" s="89"/>
      <c r="BD307" s="30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</row>
    <row r="308" spans="1:117" ht="16.5" customHeight="1">
      <c r="A308" s="81"/>
      <c r="B308" s="81"/>
      <c r="C308" s="81"/>
      <c r="D308" s="83"/>
      <c r="E308" s="106"/>
      <c r="F308" s="107"/>
      <c r="G308" s="107"/>
      <c r="H308" s="107"/>
      <c r="I308" s="107"/>
      <c r="J308" s="107"/>
      <c r="K308" s="107"/>
      <c r="L308" s="107"/>
      <c r="M308" s="86"/>
      <c r="N308" s="86"/>
      <c r="O308" s="86"/>
      <c r="P308" s="86"/>
      <c r="Q308" s="86"/>
      <c r="R308" s="86"/>
      <c r="S308" s="2"/>
      <c r="T308" s="2"/>
      <c r="U308" s="2"/>
      <c r="V308" s="2"/>
      <c r="W308" s="2"/>
      <c r="X308" s="2"/>
      <c r="Y308" s="88"/>
      <c r="Z308" s="88"/>
      <c r="AA308" s="88"/>
      <c r="AB308" s="88"/>
      <c r="AC308" s="88"/>
      <c r="AD308" s="88"/>
      <c r="AE308" s="89"/>
      <c r="AF308" s="89"/>
      <c r="AG308" s="89"/>
      <c r="AH308" s="89"/>
      <c r="AI308" s="89"/>
      <c r="AJ308" s="89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89"/>
      <c r="BA308" s="89"/>
      <c r="BB308" s="89"/>
      <c r="BC308" s="89"/>
      <c r="BD308" s="30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</row>
    <row r="309" spans="1:117" ht="16.5" customHeight="1">
      <c r="A309" s="81"/>
      <c r="B309" s="81"/>
      <c r="C309" s="81"/>
      <c r="D309" s="83"/>
      <c r="E309" s="106"/>
      <c r="F309" s="107"/>
      <c r="G309" s="107"/>
      <c r="H309" s="107"/>
      <c r="I309" s="107"/>
      <c r="J309" s="107"/>
      <c r="K309" s="107"/>
      <c r="L309" s="107"/>
      <c r="M309" s="86"/>
      <c r="N309" s="86"/>
      <c r="O309" s="86"/>
      <c r="P309" s="86"/>
      <c r="Q309" s="86"/>
      <c r="R309" s="86"/>
      <c r="S309" s="2"/>
      <c r="T309" s="2"/>
      <c r="U309" s="2"/>
      <c r="V309" s="2"/>
      <c r="W309" s="2"/>
      <c r="X309" s="2"/>
      <c r="Y309" s="88"/>
      <c r="Z309" s="88"/>
      <c r="AA309" s="88"/>
      <c r="AB309" s="88"/>
      <c r="AC309" s="88"/>
      <c r="AD309" s="88"/>
      <c r="AE309" s="89"/>
      <c r="AF309" s="89"/>
      <c r="AG309" s="89"/>
      <c r="AH309" s="89"/>
      <c r="AI309" s="89"/>
      <c r="AJ309" s="89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89"/>
      <c r="BA309" s="89"/>
      <c r="BB309" s="89"/>
      <c r="BC309" s="89"/>
      <c r="BD309" s="30"/>
      <c r="BE309" s="114"/>
      <c r="BF309" s="114"/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/>
      <c r="BU309" s="114"/>
      <c r="BV309" s="114"/>
      <c r="BW309" s="114"/>
      <c r="BX309" s="114"/>
      <c r="BY309" s="114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</row>
    <row r="310" spans="1:117" ht="16.5" customHeight="1">
      <c r="A310" s="81"/>
      <c r="B310" s="81"/>
      <c r="C310" s="81"/>
      <c r="D310" s="83"/>
      <c r="E310" s="106"/>
      <c r="F310" s="107"/>
      <c r="G310" s="107"/>
      <c r="H310" s="107"/>
      <c r="I310" s="107"/>
      <c r="J310" s="107"/>
      <c r="K310" s="107"/>
      <c r="L310" s="107"/>
      <c r="M310" s="86"/>
      <c r="N310" s="86"/>
      <c r="O310" s="86"/>
      <c r="P310" s="86"/>
      <c r="Q310" s="86"/>
      <c r="R310" s="86"/>
      <c r="S310" s="2"/>
      <c r="T310" s="2"/>
      <c r="U310" s="2"/>
      <c r="V310" s="2"/>
      <c r="W310" s="2"/>
      <c r="X310" s="2"/>
      <c r="Y310" s="88"/>
      <c r="Z310" s="88"/>
      <c r="AA310" s="88"/>
      <c r="AB310" s="88"/>
      <c r="AC310" s="88"/>
      <c r="AD310" s="88"/>
      <c r="AE310" s="89"/>
      <c r="AF310" s="89"/>
      <c r="AG310" s="89"/>
      <c r="AH310" s="89"/>
      <c r="AI310" s="89"/>
      <c r="AJ310" s="89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89"/>
      <c r="BA310" s="89"/>
      <c r="BB310" s="89"/>
      <c r="BC310" s="89"/>
      <c r="BD310" s="30"/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4"/>
      <c r="BP310" s="114"/>
      <c r="BQ310" s="114"/>
      <c r="BR310" s="114"/>
      <c r="BS310" s="114"/>
      <c r="BT310" s="114"/>
      <c r="BU310" s="114"/>
      <c r="BV310" s="114"/>
      <c r="BW310" s="114"/>
      <c r="BX310" s="114"/>
      <c r="BY310" s="114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</row>
    <row r="311" spans="1:117" ht="16.5" customHeight="1">
      <c r="A311" s="81"/>
      <c r="B311" s="81"/>
      <c r="C311" s="81"/>
      <c r="D311" s="83"/>
      <c r="E311" s="106"/>
      <c r="F311" s="107"/>
      <c r="G311" s="107"/>
      <c r="H311" s="107"/>
      <c r="I311" s="107"/>
      <c r="J311" s="107"/>
      <c r="K311" s="107"/>
      <c r="L311" s="107"/>
      <c r="M311" s="86"/>
      <c r="N311" s="86"/>
      <c r="O311" s="86"/>
      <c r="P311" s="86"/>
      <c r="Q311" s="86"/>
      <c r="R311" s="86"/>
      <c r="S311" s="2"/>
      <c r="T311" s="2"/>
      <c r="U311" s="2"/>
      <c r="V311" s="2"/>
      <c r="W311" s="2"/>
      <c r="X311" s="2"/>
      <c r="Y311" s="88"/>
      <c r="Z311" s="88"/>
      <c r="AA311" s="88"/>
      <c r="AB311" s="88"/>
      <c r="AC311" s="88"/>
      <c r="AD311" s="88"/>
      <c r="AE311" s="89"/>
      <c r="AF311" s="89"/>
      <c r="AG311" s="89"/>
      <c r="AH311" s="89"/>
      <c r="AI311" s="89"/>
      <c r="AJ311" s="89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89"/>
      <c r="BA311" s="84"/>
      <c r="BB311" s="89"/>
      <c r="BC311" s="89"/>
      <c r="BD311" s="30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</row>
    <row r="312" spans="1:117" ht="16.5" customHeight="1">
      <c r="A312" s="81"/>
      <c r="B312" s="81"/>
      <c r="C312" s="81"/>
      <c r="D312" s="83"/>
      <c r="E312" s="106"/>
      <c r="F312" s="107"/>
      <c r="G312" s="107"/>
      <c r="H312" s="107"/>
      <c r="I312" s="107"/>
      <c r="J312" s="107"/>
      <c r="K312" s="107"/>
      <c r="L312" s="107"/>
      <c r="M312" s="86"/>
      <c r="N312" s="86"/>
      <c r="O312" s="86"/>
      <c r="P312" s="86"/>
      <c r="Q312" s="86"/>
      <c r="R312" s="86"/>
      <c r="S312" s="2"/>
      <c r="T312" s="2"/>
      <c r="U312" s="2"/>
      <c r="V312" s="2"/>
      <c r="W312" s="2"/>
      <c r="X312" s="2"/>
      <c r="Y312" s="88"/>
      <c r="Z312" s="88"/>
      <c r="AA312" s="88"/>
      <c r="AB312" s="88"/>
      <c r="AC312" s="88"/>
      <c r="AD312" s="88"/>
      <c r="AE312" s="89"/>
      <c r="AF312" s="89"/>
      <c r="AG312" s="89"/>
      <c r="AH312" s="89"/>
      <c r="AI312" s="89"/>
      <c r="AJ312" s="89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89"/>
      <c r="BA312" s="89"/>
      <c r="BB312" s="89"/>
      <c r="BC312" s="89"/>
      <c r="BD312" s="30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</row>
    <row r="313" spans="1:117" ht="16.5" customHeight="1">
      <c r="A313" s="81"/>
      <c r="B313" s="81"/>
      <c r="C313" s="81"/>
      <c r="D313" s="83"/>
      <c r="E313" s="106"/>
      <c r="F313" s="107"/>
      <c r="G313" s="107"/>
      <c r="H313" s="107"/>
      <c r="I313" s="107"/>
      <c r="J313" s="107"/>
      <c r="K313" s="107"/>
      <c r="L313" s="107"/>
      <c r="M313" s="86"/>
      <c r="N313" s="86"/>
      <c r="O313" s="86"/>
      <c r="P313" s="86"/>
      <c r="Q313" s="86"/>
      <c r="R313" s="86"/>
      <c r="S313" s="2"/>
      <c r="T313" s="2"/>
      <c r="U313" s="2"/>
      <c r="V313" s="2"/>
      <c r="W313" s="2"/>
      <c r="X313" s="2"/>
      <c r="Y313" s="88"/>
      <c r="Z313" s="88"/>
      <c r="AA313" s="88"/>
      <c r="AB313" s="88"/>
      <c r="AC313" s="88"/>
      <c r="AD313" s="88"/>
      <c r="AE313" s="89"/>
      <c r="AF313" s="89"/>
      <c r="AG313" s="89"/>
      <c r="AH313" s="89"/>
      <c r="AI313" s="89"/>
      <c r="AJ313" s="89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89"/>
      <c r="BA313" s="89"/>
      <c r="BB313" s="89"/>
      <c r="BC313" s="89"/>
      <c r="BD313" s="30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</row>
    <row r="314" spans="1:117" ht="16.5" customHeight="1">
      <c r="A314" s="81"/>
      <c r="B314" s="81"/>
      <c r="C314" s="81"/>
      <c r="D314" s="83"/>
      <c r="E314" s="106"/>
      <c r="F314" s="107"/>
      <c r="G314" s="107"/>
      <c r="H314" s="107"/>
      <c r="I314" s="107"/>
      <c r="J314" s="107"/>
      <c r="K314" s="107"/>
      <c r="L314" s="107"/>
      <c r="M314" s="86"/>
      <c r="N314" s="86"/>
      <c r="O314" s="86"/>
      <c r="P314" s="86"/>
      <c r="Q314" s="86"/>
      <c r="R314" s="86"/>
      <c r="S314" s="2"/>
      <c r="T314" s="2"/>
      <c r="U314" s="2"/>
      <c r="V314" s="2"/>
      <c r="W314" s="2"/>
      <c r="X314" s="2"/>
      <c r="Y314" s="88"/>
      <c r="Z314" s="88"/>
      <c r="AA314" s="88"/>
      <c r="AB314" s="88"/>
      <c r="AC314" s="88"/>
      <c r="AD314" s="88"/>
      <c r="AE314" s="89"/>
      <c r="AF314" s="89"/>
      <c r="AG314" s="89"/>
      <c r="AH314" s="89"/>
      <c r="AI314" s="89"/>
      <c r="AJ314" s="89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89"/>
      <c r="BA314" s="89"/>
      <c r="BB314" s="89"/>
      <c r="BC314" s="89"/>
      <c r="BD314" s="30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</row>
    <row r="315" spans="1:117" ht="16.5" customHeight="1">
      <c r="A315" s="81"/>
      <c r="B315" s="81"/>
      <c r="C315" s="81"/>
      <c r="D315" s="83"/>
      <c r="E315" s="106"/>
      <c r="F315" s="107"/>
      <c r="G315" s="107"/>
      <c r="H315" s="107"/>
      <c r="I315" s="107"/>
      <c r="J315" s="107"/>
      <c r="K315" s="107"/>
      <c r="L315" s="107"/>
      <c r="M315" s="86"/>
      <c r="N315" s="86"/>
      <c r="O315" s="86"/>
      <c r="P315" s="86"/>
      <c r="Q315" s="86"/>
      <c r="R315" s="86"/>
      <c r="S315" s="2"/>
      <c r="T315" s="2"/>
      <c r="U315" s="2"/>
      <c r="V315" s="2"/>
      <c r="W315" s="2"/>
      <c r="X315" s="2"/>
      <c r="Y315" s="88"/>
      <c r="Z315" s="88"/>
      <c r="AA315" s="88"/>
      <c r="AB315" s="88"/>
      <c r="AC315" s="88"/>
      <c r="AD315" s="88"/>
      <c r="AE315" s="89"/>
      <c r="AF315" s="89"/>
      <c r="AG315" s="89"/>
      <c r="AH315" s="89"/>
      <c r="AI315" s="89"/>
      <c r="AJ315" s="89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89"/>
      <c r="BA315" s="89"/>
      <c r="BB315" s="89"/>
      <c r="BC315" s="89"/>
      <c r="BD315" s="30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114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</row>
    <row r="316" spans="1:117" ht="16.5" customHeight="1">
      <c r="A316" s="81"/>
      <c r="B316" s="81"/>
      <c r="C316" s="81"/>
      <c r="D316" s="83"/>
      <c r="E316" s="106"/>
      <c r="F316" s="107"/>
      <c r="G316" s="107"/>
      <c r="H316" s="107"/>
      <c r="I316" s="107"/>
      <c r="J316" s="107"/>
      <c r="K316" s="107"/>
      <c r="L316" s="107"/>
      <c r="M316" s="86"/>
      <c r="N316" s="86"/>
      <c r="O316" s="86"/>
      <c r="P316" s="86"/>
      <c r="Q316" s="86"/>
      <c r="R316" s="86"/>
      <c r="S316" s="2"/>
      <c r="T316" s="2"/>
      <c r="U316" s="2"/>
      <c r="V316" s="2"/>
      <c r="W316" s="2"/>
      <c r="X316" s="2"/>
      <c r="Y316" s="88"/>
      <c r="Z316" s="88"/>
      <c r="AA316" s="88"/>
      <c r="AB316" s="88"/>
      <c r="AC316" s="88"/>
      <c r="AD316" s="88"/>
      <c r="AE316" s="89"/>
      <c r="AF316" s="89"/>
      <c r="AG316" s="89"/>
      <c r="AH316" s="89"/>
      <c r="AI316" s="89"/>
      <c r="AJ316" s="89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89"/>
      <c r="BA316" s="89"/>
      <c r="BB316" s="89"/>
      <c r="BC316" s="89"/>
      <c r="BD316" s="30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</row>
    <row r="317" spans="1:117" ht="16.5" customHeight="1">
      <c r="A317" s="81"/>
      <c r="B317" s="81"/>
      <c r="C317" s="81"/>
      <c r="D317" s="83"/>
      <c r="E317" s="106"/>
      <c r="F317" s="107"/>
      <c r="G317" s="107"/>
      <c r="H317" s="107"/>
      <c r="I317" s="107"/>
      <c r="J317" s="107"/>
      <c r="K317" s="107"/>
      <c r="L317" s="107"/>
      <c r="M317" s="86"/>
      <c r="N317" s="86"/>
      <c r="O317" s="86"/>
      <c r="P317" s="86"/>
      <c r="Q317" s="86"/>
      <c r="R317" s="86"/>
      <c r="S317" s="2"/>
      <c r="T317" s="2"/>
      <c r="U317" s="2"/>
      <c r="V317" s="2"/>
      <c r="W317" s="2"/>
      <c r="X317" s="2"/>
      <c r="Y317" s="88"/>
      <c r="Z317" s="88"/>
      <c r="AA317" s="88"/>
      <c r="AB317" s="88"/>
      <c r="AC317" s="88"/>
      <c r="AD317" s="88"/>
      <c r="AE317" s="89"/>
      <c r="AF317" s="89"/>
      <c r="AG317" s="89"/>
      <c r="AH317" s="89"/>
      <c r="AI317" s="89"/>
      <c r="AJ317" s="89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89"/>
      <c r="BA317" s="84"/>
      <c r="BB317" s="89"/>
      <c r="BC317" s="89"/>
      <c r="BD317" s="30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/>
      <c r="BY317" s="114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</row>
    <row r="318" spans="1:117" ht="16.5" customHeight="1">
      <c r="A318" s="81"/>
      <c r="B318" s="81"/>
      <c r="C318" s="81"/>
      <c r="D318" s="83"/>
      <c r="E318" s="106"/>
      <c r="F318" s="107"/>
      <c r="G318" s="107"/>
      <c r="H318" s="107"/>
      <c r="I318" s="107"/>
      <c r="J318" s="107"/>
      <c r="K318" s="107"/>
      <c r="L318" s="107"/>
      <c r="M318" s="86"/>
      <c r="N318" s="86"/>
      <c r="O318" s="86"/>
      <c r="P318" s="86"/>
      <c r="Q318" s="86"/>
      <c r="R318" s="86"/>
      <c r="S318" s="2"/>
      <c r="T318" s="2"/>
      <c r="U318" s="2"/>
      <c r="V318" s="2"/>
      <c r="W318" s="2"/>
      <c r="X318" s="2"/>
      <c r="Y318" s="88"/>
      <c r="Z318" s="88"/>
      <c r="AA318" s="88"/>
      <c r="AB318" s="88"/>
      <c r="AC318" s="88"/>
      <c r="AD318" s="88"/>
      <c r="AE318" s="89"/>
      <c r="AF318" s="89"/>
      <c r="AG318" s="89"/>
      <c r="AH318" s="89"/>
      <c r="AI318" s="89"/>
      <c r="AJ318" s="89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89"/>
      <c r="BA318" s="89"/>
      <c r="BB318" s="89"/>
      <c r="BC318" s="89"/>
      <c r="BD318" s="30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</row>
    <row r="319" spans="1:117" ht="16.5" customHeight="1">
      <c r="A319" s="81"/>
      <c r="B319" s="81"/>
      <c r="C319" s="81"/>
      <c r="D319" s="83"/>
      <c r="E319" s="106"/>
      <c r="F319" s="107"/>
      <c r="G319" s="107"/>
      <c r="H319" s="107"/>
      <c r="I319" s="107"/>
      <c r="J319" s="107"/>
      <c r="K319" s="107"/>
      <c r="L319" s="107"/>
      <c r="M319" s="86"/>
      <c r="N319" s="86"/>
      <c r="O319" s="86"/>
      <c r="P319" s="86"/>
      <c r="Q319" s="86"/>
      <c r="R319" s="86"/>
      <c r="S319" s="2"/>
      <c r="T319" s="2"/>
      <c r="U319" s="2"/>
      <c r="V319" s="2"/>
      <c r="W319" s="2"/>
      <c r="X319" s="2"/>
      <c r="Y319" s="88"/>
      <c r="Z319" s="88"/>
      <c r="AA319" s="88"/>
      <c r="AB319" s="88"/>
      <c r="AC319" s="88"/>
      <c r="AD319" s="88"/>
      <c r="AE319" s="89"/>
      <c r="AF319" s="89"/>
      <c r="AG319" s="89"/>
      <c r="AH319" s="89"/>
      <c r="AI319" s="89"/>
      <c r="AJ319" s="89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89"/>
      <c r="BA319" s="89"/>
      <c r="BB319" s="89"/>
      <c r="BC319" s="89"/>
      <c r="BD319" s="30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</row>
    <row r="320" spans="1:117" ht="16.5" customHeight="1">
      <c r="A320" s="81"/>
      <c r="B320" s="81"/>
      <c r="C320" s="81"/>
      <c r="D320" s="83"/>
      <c r="E320" s="106"/>
      <c r="F320" s="107"/>
      <c r="G320" s="107"/>
      <c r="H320" s="107"/>
      <c r="I320" s="107"/>
      <c r="J320" s="107"/>
      <c r="K320" s="107"/>
      <c r="L320" s="107"/>
      <c r="M320" s="86"/>
      <c r="N320" s="86"/>
      <c r="O320" s="86"/>
      <c r="P320" s="86"/>
      <c r="Q320" s="86"/>
      <c r="R320" s="86"/>
      <c r="S320" s="2"/>
      <c r="T320" s="2"/>
      <c r="U320" s="2"/>
      <c r="V320" s="2"/>
      <c r="W320" s="2"/>
      <c r="X320" s="2"/>
      <c r="Y320" s="88"/>
      <c r="Z320" s="88"/>
      <c r="AA320" s="88"/>
      <c r="AB320" s="88"/>
      <c r="AC320" s="88"/>
      <c r="AD320" s="88"/>
      <c r="AE320" s="89"/>
      <c r="AF320" s="89"/>
      <c r="AG320" s="89"/>
      <c r="AH320" s="89"/>
      <c r="AI320" s="89"/>
      <c r="AJ320" s="89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89"/>
      <c r="BA320" s="89"/>
      <c r="BB320" s="89"/>
      <c r="BC320" s="89"/>
      <c r="BD320" s="30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</row>
    <row r="321" spans="1:117" ht="16.5" customHeight="1">
      <c r="A321" s="81"/>
      <c r="B321" s="81"/>
      <c r="C321" s="81"/>
      <c r="D321" s="83"/>
      <c r="E321" s="106"/>
      <c r="F321" s="107"/>
      <c r="G321" s="107"/>
      <c r="H321" s="107"/>
      <c r="I321" s="107"/>
      <c r="J321" s="107"/>
      <c r="K321" s="107"/>
      <c r="L321" s="107"/>
      <c r="M321" s="86"/>
      <c r="N321" s="86"/>
      <c r="O321" s="86"/>
      <c r="P321" s="86"/>
      <c r="Q321" s="86"/>
      <c r="R321" s="86"/>
      <c r="S321" s="2"/>
      <c r="T321" s="2"/>
      <c r="U321" s="2"/>
      <c r="V321" s="2"/>
      <c r="W321" s="2"/>
      <c r="X321" s="2"/>
      <c r="Y321" s="88"/>
      <c r="Z321" s="88"/>
      <c r="AA321" s="88"/>
      <c r="AB321" s="88"/>
      <c r="AC321" s="88"/>
      <c r="AD321" s="88"/>
      <c r="AE321" s="89"/>
      <c r="AF321" s="89"/>
      <c r="AG321" s="89"/>
      <c r="AH321" s="89"/>
      <c r="AI321" s="89"/>
      <c r="AJ321" s="89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89"/>
      <c r="BA321" s="89"/>
      <c r="BB321" s="89"/>
      <c r="BC321" s="89"/>
      <c r="BD321" s="30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</row>
    <row r="322" spans="1:117" ht="16.5" customHeight="1">
      <c r="A322" s="81"/>
      <c r="B322" s="81"/>
      <c r="C322" s="81"/>
      <c r="D322" s="83"/>
      <c r="E322" s="106"/>
      <c r="F322" s="107"/>
      <c r="G322" s="107"/>
      <c r="H322" s="107"/>
      <c r="I322" s="107"/>
      <c r="J322" s="107"/>
      <c r="K322" s="107"/>
      <c r="L322" s="107"/>
      <c r="M322" s="86"/>
      <c r="N322" s="86"/>
      <c r="O322" s="86"/>
      <c r="P322" s="86"/>
      <c r="Q322" s="86"/>
      <c r="R322" s="86"/>
      <c r="S322" s="2"/>
      <c r="T322" s="2"/>
      <c r="U322" s="2"/>
      <c r="V322" s="2"/>
      <c r="W322" s="2"/>
      <c r="X322" s="2"/>
      <c r="Y322" s="88"/>
      <c r="Z322" s="88"/>
      <c r="AA322" s="88"/>
      <c r="AB322" s="88"/>
      <c r="AC322" s="88"/>
      <c r="AD322" s="88"/>
      <c r="AE322" s="89"/>
      <c r="AF322" s="89"/>
      <c r="AG322" s="89"/>
      <c r="AH322" s="89"/>
      <c r="AI322" s="89"/>
      <c r="AJ322" s="89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89"/>
      <c r="BA322" s="89"/>
      <c r="BB322" s="89"/>
      <c r="BC322" s="89"/>
      <c r="BD322" s="30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</row>
    <row r="323" spans="1:117" ht="16.5" customHeight="1">
      <c r="A323" s="81"/>
      <c r="B323" s="81"/>
      <c r="C323" s="81"/>
      <c r="D323" s="83"/>
      <c r="E323" s="106"/>
      <c r="F323" s="107"/>
      <c r="G323" s="107"/>
      <c r="H323" s="107"/>
      <c r="I323" s="107"/>
      <c r="J323" s="107"/>
      <c r="K323" s="107"/>
      <c r="L323" s="107"/>
      <c r="M323" s="86"/>
      <c r="N323" s="86"/>
      <c r="O323" s="86"/>
      <c r="P323" s="86"/>
      <c r="Q323" s="86"/>
      <c r="R323" s="86"/>
      <c r="S323" s="2"/>
      <c r="T323" s="2"/>
      <c r="U323" s="2"/>
      <c r="V323" s="2"/>
      <c r="W323" s="2"/>
      <c r="X323" s="2"/>
      <c r="Y323" s="88"/>
      <c r="Z323" s="88"/>
      <c r="AA323" s="88"/>
      <c r="AB323" s="88"/>
      <c r="AC323" s="88"/>
      <c r="AD323" s="88"/>
      <c r="AE323" s="89"/>
      <c r="AF323" s="89"/>
      <c r="AG323" s="89"/>
      <c r="AH323" s="89"/>
      <c r="AI323" s="89"/>
      <c r="AJ323" s="89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89"/>
      <c r="BA323" s="84"/>
      <c r="BB323" s="89"/>
      <c r="BC323" s="89"/>
      <c r="BD323" s="30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114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</row>
    <row r="324" spans="1:117" ht="16.5" customHeight="1">
      <c r="A324" s="81"/>
      <c r="B324" s="81"/>
      <c r="C324" s="81"/>
      <c r="D324" s="83"/>
      <c r="E324" s="106"/>
      <c r="F324" s="107"/>
      <c r="G324" s="107"/>
      <c r="H324" s="107"/>
      <c r="I324" s="107"/>
      <c r="J324" s="107"/>
      <c r="K324" s="107"/>
      <c r="L324" s="107"/>
      <c r="M324" s="86"/>
      <c r="N324" s="86"/>
      <c r="O324" s="86"/>
      <c r="P324" s="86"/>
      <c r="Q324" s="86"/>
      <c r="R324" s="86"/>
      <c r="S324" s="2"/>
      <c r="T324" s="2"/>
      <c r="U324" s="2"/>
      <c r="V324" s="2"/>
      <c r="W324" s="2"/>
      <c r="X324" s="2"/>
      <c r="Y324" s="88"/>
      <c r="Z324" s="88"/>
      <c r="AA324" s="88"/>
      <c r="AB324" s="88"/>
      <c r="AC324" s="88"/>
      <c r="AD324" s="88"/>
      <c r="AE324" s="89"/>
      <c r="AF324" s="89"/>
      <c r="AG324" s="89"/>
      <c r="AH324" s="89"/>
      <c r="AI324" s="89"/>
      <c r="AJ324" s="89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89"/>
      <c r="BA324" s="89"/>
      <c r="BB324" s="89"/>
      <c r="BC324" s="89"/>
      <c r="BD324" s="30"/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4"/>
      <c r="BP324" s="114"/>
      <c r="BQ324" s="114"/>
      <c r="BR324" s="114"/>
      <c r="BS324" s="114"/>
      <c r="BT324" s="114"/>
      <c r="BU324" s="114"/>
      <c r="BV324" s="114"/>
      <c r="BW324" s="114"/>
      <c r="BX324" s="114"/>
      <c r="BY324" s="114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</row>
    <row r="325" spans="1:117" ht="16.5" customHeight="1">
      <c r="A325" s="81"/>
      <c r="B325" s="81"/>
      <c r="C325" s="81"/>
      <c r="D325" s="83"/>
      <c r="E325" s="106"/>
      <c r="F325" s="107"/>
      <c r="G325" s="107"/>
      <c r="H325" s="107"/>
      <c r="I325" s="107"/>
      <c r="J325" s="107"/>
      <c r="K325" s="107"/>
      <c r="L325" s="107"/>
      <c r="M325" s="86"/>
      <c r="N325" s="86"/>
      <c r="O325" s="86"/>
      <c r="P325" s="86"/>
      <c r="Q325" s="86"/>
      <c r="R325" s="86"/>
      <c r="S325" s="2"/>
      <c r="T325" s="2"/>
      <c r="U325" s="2"/>
      <c r="V325" s="2"/>
      <c r="W325" s="2"/>
      <c r="X325" s="2"/>
      <c r="Y325" s="88"/>
      <c r="Z325" s="88"/>
      <c r="AA325" s="88"/>
      <c r="AB325" s="88"/>
      <c r="AC325" s="88"/>
      <c r="AD325" s="88"/>
      <c r="AE325" s="89"/>
      <c r="AF325" s="89"/>
      <c r="AG325" s="89"/>
      <c r="AH325" s="89"/>
      <c r="AI325" s="89"/>
      <c r="AJ325" s="89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89"/>
      <c r="BA325" s="89"/>
      <c r="BB325" s="89"/>
      <c r="BC325" s="89"/>
      <c r="BD325" s="30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</row>
    <row r="326" spans="1:117" ht="16.5" customHeight="1">
      <c r="A326" s="81"/>
      <c r="B326" s="81"/>
      <c r="C326" s="81"/>
      <c r="D326" s="83"/>
      <c r="E326" s="106"/>
      <c r="F326" s="107"/>
      <c r="G326" s="107"/>
      <c r="H326" s="107"/>
      <c r="I326" s="107"/>
      <c r="J326" s="107"/>
      <c r="K326" s="107"/>
      <c r="L326" s="107"/>
      <c r="M326" s="86"/>
      <c r="N326" s="86"/>
      <c r="O326" s="86"/>
      <c r="P326" s="86"/>
      <c r="Q326" s="86"/>
      <c r="R326" s="86"/>
      <c r="S326" s="2"/>
      <c r="T326" s="2"/>
      <c r="U326" s="2"/>
      <c r="V326" s="2"/>
      <c r="W326" s="2"/>
      <c r="X326" s="2"/>
      <c r="Y326" s="88"/>
      <c r="Z326" s="88"/>
      <c r="AA326" s="88"/>
      <c r="AB326" s="88"/>
      <c r="AC326" s="88"/>
      <c r="AD326" s="88"/>
      <c r="AE326" s="89"/>
      <c r="AF326" s="89"/>
      <c r="AG326" s="89"/>
      <c r="AH326" s="89"/>
      <c r="AI326" s="89"/>
      <c r="AJ326" s="89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89"/>
      <c r="BA326" s="89"/>
      <c r="BB326" s="89"/>
      <c r="BC326" s="89"/>
      <c r="BD326" s="30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</row>
    <row r="327" spans="1:117" ht="16.5" customHeight="1">
      <c r="A327" s="81"/>
      <c r="B327" s="81"/>
      <c r="C327" s="81"/>
      <c r="D327" s="83"/>
      <c r="E327" s="106"/>
      <c r="F327" s="107"/>
      <c r="G327" s="107"/>
      <c r="H327" s="107"/>
      <c r="I327" s="107"/>
      <c r="J327" s="107"/>
      <c r="K327" s="107"/>
      <c r="L327" s="107"/>
      <c r="M327" s="86"/>
      <c r="N327" s="86"/>
      <c r="O327" s="86"/>
      <c r="P327" s="86"/>
      <c r="Q327" s="86"/>
      <c r="R327" s="86"/>
      <c r="S327" s="2"/>
      <c r="T327" s="2"/>
      <c r="U327" s="2"/>
      <c r="V327" s="2"/>
      <c r="W327" s="2"/>
      <c r="X327" s="2"/>
      <c r="Y327" s="88"/>
      <c r="Z327" s="88"/>
      <c r="AA327" s="88"/>
      <c r="AB327" s="88"/>
      <c r="AC327" s="88"/>
      <c r="AD327" s="88"/>
      <c r="AE327" s="89"/>
      <c r="AF327" s="89"/>
      <c r="AG327" s="89"/>
      <c r="AH327" s="89"/>
      <c r="AI327" s="89"/>
      <c r="AJ327" s="89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89"/>
      <c r="BA327" s="89"/>
      <c r="BB327" s="89"/>
      <c r="BC327" s="89"/>
      <c r="BD327" s="30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</row>
    <row r="328" spans="1:117" ht="16.5" customHeight="1">
      <c r="A328" s="81"/>
      <c r="B328" s="81"/>
      <c r="C328" s="81"/>
      <c r="D328" s="83"/>
      <c r="E328" s="106"/>
      <c r="F328" s="107"/>
      <c r="G328" s="107"/>
      <c r="H328" s="107"/>
      <c r="I328" s="107"/>
      <c r="J328" s="107"/>
      <c r="K328" s="107"/>
      <c r="L328" s="107"/>
      <c r="M328" s="86"/>
      <c r="N328" s="86"/>
      <c r="O328" s="86"/>
      <c r="P328" s="86"/>
      <c r="Q328" s="86"/>
      <c r="R328" s="86"/>
      <c r="S328" s="2"/>
      <c r="T328" s="2"/>
      <c r="U328" s="2"/>
      <c r="V328" s="2"/>
      <c r="W328" s="2"/>
      <c r="X328" s="2"/>
      <c r="Y328" s="88"/>
      <c r="Z328" s="88"/>
      <c r="AA328" s="88"/>
      <c r="AB328" s="88"/>
      <c r="AC328" s="88"/>
      <c r="AD328" s="88"/>
      <c r="AE328" s="89"/>
      <c r="AF328" s="89"/>
      <c r="AG328" s="89"/>
      <c r="AH328" s="89"/>
      <c r="AI328" s="89"/>
      <c r="AJ328" s="89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89"/>
      <c r="BA328" s="89"/>
      <c r="BB328" s="89"/>
      <c r="BC328" s="89"/>
      <c r="BD328" s="30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</row>
    <row r="329" spans="1:117" ht="16.5" customHeight="1">
      <c r="A329" s="81"/>
      <c r="B329" s="81"/>
      <c r="C329" s="81"/>
      <c r="D329" s="83"/>
      <c r="E329" s="106"/>
      <c r="F329" s="107"/>
      <c r="G329" s="107"/>
      <c r="H329" s="107"/>
      <c r="I329" s="107"/>
      <c r="J329" s="107"/>
      <c r="K329" s="107"/>
      <c r="L329" s="107"/>
      <c r="M329" s="86"/>
      <c r="N329" s="86"/>
      <c r="O329" s="86"/>
      <c r="P329" s="86"/>
      <c r="Q329" s="86"/>
      <c r="R329" s="86"/>
      <c r="S329" s="2"/>
      <c r="T329" s="2"/>
      <c r="U329" s="2"/>
      <c r="V329" s="2"/>
      <c r="W329" s="2"/>
      <c r="X329" s="2"/>
      <c r="Y329" s="88"/>
      <c r="Z329" s="88"/>
      <c r="AA329" s="88"/>
      <c r="AB329" s="88"/>
      <c r="AC329" s="88"/>
      <c r="AD329" s="88"/>
      <c r="AE329" s="89"/>
      <c r="AF329" s="89"/>
      <c r="AG329" s="89"/>
      <c r="AH329" s="89"/>
      <c r="AI329" s="89"/>
      <c r="AJ329" s="89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89"/>
      <c r="BA329" s="84"/>
      <c r="BB329" s="89"/>
      <c r="BC329" s="89"/>
      <c r="BD329" s="30"/>
      <c r="BE329" s="114"/>
      <c r="BF329" s="114"/>
      <c r="BG329" s="114"/>
      <c r="BH329" s="114"/>
      <c r="BI329" s="114"/>
      <c r="BJ329" s="114"/>
      <c r="BK329" s="114"/>
      <c r="BL329" s="114"/>
      <c r="BM329" s="114"/>
      <c r="BN329" s="114"/>
      <c r="BO329" s="114"/>
      <c r="BP329" s="114"/>
      <c r="BQ329" s="114"/>
      <c r="BR329" s="114"/>
      <c r="BS329" s="114"/>
      <c r="BT329" s="114"/>
      <c r="BU329" s="114"/>
      <c r="BV329" s="114"/>
      <c r="BW329" s="114"/>
      <c r="BX329" s="114"/>
      <c r="BY329" s="114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</row>
    <row r="330" spans="1:117" ht="16.5" customHeight="1">
      <c r="A330" s="81"/>
      <c r="B330" s="81"/>
      <c r="C330" s="81"/>
      <c r="D330" s="83"/>
      <c r="E330" s="106"/>
      <c r="F330" s="107"/>
      <c r="G330" s="107"/>
      <c r="H330" s="107"/>
      <c r="I330" s="107"/>
      <c r="J330" s="107"/>
      <c r="K330" s="107"/>
      <c r="L330" s="107"/>
      <c r="M330" s="86"/>
      <c r="N330" s="86"/>
      <c r="O330" s="86"/>
      <c r="P330" s="86"/>
      <c r="Q330" s="86"/>
      <c r="R330" s="86"/>
      <c r="S330" s="2"/>
      <c r="T330" s="2"/>
      <c r="U330" s="2"/>
      <c r="V330" s="2"/>
      <c r="W330" s="2"/>
      <c r="X330" s="2"/>
      <c r="Y330" s="88"/>
      <c r="Z330" s="88"/>
      <c r="AA330" s="88"/>
      <c r="AB330" s="88"/>
      <c r="AC330" s="88"/>
      <c r="AD330" s="88"/>
      <c r="AE330" s="89"/>
      <c r="AF330" s="89"/>
      <c r="AG330" s="89"/>
      <c r="AH330" s="89"/>
      <c r="AI330" s="89"/>
      <c r="AJ330" s="89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89"/>
      <c r="BA330" s="89"/>
      <c r="BB330" s="89"/>
      <c r="BC330" s="89"/>
      <c r="BD330" s="30"/>
      <c r="BE330" s="114"/>
      <c r="BF330" s="114"/>
      <c r="BG330" s="114"/>
      <c r="BH330" s="114"/>
      <c r="BI330" s="114"/>
      <c r="BJ330" s="114"/>
      <c r="BK330" s="114"/>
      <c r="BL330" s="114"/>
      <c r="BM330" s="114"/>
      <c r="BN330" s="114"/>
      <c r="BO330" s="114"/>
      <c r="BP330" s="114"/>
      <c r="BQ330" s="114"/>
      <c r="BR330" s="114"/>
      <c r="BS330" s="114"/>
      <c r="BT330" s="114"/>
      <c r="BU330" s="114"/>
      <c r="BV330" s="114"/>
      <c r="BW330" s="114"/>
      <c r="BX330" s="114"/>
      <c r="BY330" s="114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</row>
    <row r="331" spans="1:117" ht="16.5" customHeight="1">
      <c r="A331" s="81"/>
      <c r="B331" s="81"/>
      <c r="C331" s="81"/>
      <c r="D331" s="83"/>
      <c r="E331" s="106"/>
      <c r="F331" s="107"/>
      <c r="G331" s="107"/>
      <c r="H331" s="107"/>
      <c r="I331" s="107"/>
      <c r="J331" s="107"/>
      <c r="K331" s="107"/>
      <c r="L331" s="107"/>
      <c r="M331" s="86"/>
      <c r="N331" s="86"/>
      <c r="O331" s="86"/>
      <c r="P331" s="86"/>
      <c r="Q331" s="86"/>
      <c r="R331" s="86"/>
      <c r="S331" s="2"/>
      <c r="T331" s="2"/>
      <c r="U331" s="2"/>
      <c r="V331" s="2"/>
      <c r="W331" s="2"/>
      <c r="X331" s="2"/>
      <c r="Y331" s="88"/>
      <c r="Z331" s="88"/>
      <c r="AA331" s="88"/>
      <c r="AB331" s="88"/>
      <c r="AC331" s="88"/>
      <c r="AD331" s="88"/>
      <c r="AE331" s="89"/>
      <c r="AF331" s="89"/>
      <c r="AG331" s="89"/>
      <c r="AH331" s="89"/>
      <c r="AI331" s="89"/>
      <c r="AJ331" s="89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89"/>
      <c r="BA331" s="89"/>
      <c r="BB331" s="89"/>
      <c r="BC331" s="89"/>
      <c r="BD331" s="30"/>
      <c r="BE331" s="114"/>
      <c r="BF331" s="114"/>
      <c r="BG331" s="114"/>
      <c r="BH331" s="114"/>
      <c r="BI331" s="114"/>
      <c r="BJ331" s="114"/>
      <c r="BK331" s="114"/>
      <c r="BL331" s="114"/>
      <c r="BM331" s="114"/>
      <c r="BN331" s="114"/>
      <c r="BO331" s="114"/>
      <c r="BP331" s="114"/>
      <c r="BQ331" s="114"/>
      <c r="BR331" s="114"/>
      <c r="BS331" s="114"/>
      <c r="BT331" s="114"/>
      <c r="BU331" s="114"/>
      <c r="BV331" s="114"/>
      <c r="BW331" s="114"/>
      <c r="BX331" s="114"/>
      <c r="BY331" s="114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</row>
    <row r="332" spans="1:117" ht="16.5" customHeight="1">
      <c r="A332" s="81"/>
      <c r="B332" s="81"/>
      <c r="C332" s="81"/>
      <c r="D332" s="83"/>
      <c r="E332" s="106"/>
      <c r="F332" s="107"/>
      <c r="G332" s="107"/>
      <c r="H332" s="107"/>
      <c r="I332" s="107"/>
      <c r="J332" s="107"/>
      <c r="K332" s="107"/>
      <c r="L332" s="107"/>
      <c r="M332" s="86"/>
      <c r="N332" s="86"/>
      <c r="O332" s="86"/>
      <c r="P332" s="86"/>
      <c r="Q332" s="86"/>
      <c r="R332" s="86"/>
      <c r="S332" s="2"/>
      <c r="T332" s="2"/>
      <c r="U332" s="2"/>
      <c r="V332" s="2"/>
      <c r="W332" s="2"/>
      <c r="X332" s="2"/>
      <c r="Y332" s="88"/>
      <c r="Z332" s="88"/>
      <c r="AA332" s="88"/>
      <c r="AB332" s="88"/>
      <c r="AC332" s="88"/>
      <c r="AD332" s="88"/>
      <c r="AE332" s="89"/>
      <c r="AF332" s="89"/>
      <c r="AG332" s="89"/>
      <c r="AH332" s="89"/>
      <c r="AI332" s="89"/>
      <c r="AJ332" s="89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89"/>
      <c r="BA332" s="89"/>
      <c r="BB332" s="89"/>
      <c r="BC332" s="89"/>
      <c r="BD332" s="30"/>
      <c r="BE332" s="114"/>
      <c r="BF332" s="114"/>
      <c r="BG332" s="114"/>
      <c r="BH332" s="114"/>
      <c r="BI332" s="114"/>
      <c r="BJ332" s="114"/>
      <c r="BK332" s="114"/>
      <c r="BL332" s="114"/>
      <c r="BM332" s="114"/>
      <c r="BN332" s="114"/>
      <c r="BO332" s="114"/>
      <c r="BP332" s="114"/>
      <c r="BQ332" s="114"/>
      <c r="BR332" s="114"/>
      <c r="BS332" s="114"/>
      <c r="BT332" s="114"/>
      <c r="BU332" s="114"/>
      <c r="BV332" s="114"/>
      <c r="BW332" s="114"/>
      <c r="BX332" s="114"/>
      <c r="BY332" s="114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</row>
    <row r="333" spans="1:117" ht="16.5" customHeight="1">
      <c r="A333" s="81"/>
      <c r="B333" s="81"/>
      <c r="C333" s="81"/>
      <c r="D333" s="83"/>
      <c r="E333" s="106"/>
      <c r="F333" s="107"/>
      <c r="G333" s="107"/>
      <c r="H333" s="107"/>
      <c r="I333" s="107"/>
      <c r="J333" s="107"/>
      <c r="K333" s="107"/>
      <c r="L333" s="107"/>
      <c r="M333" s="86"/>
      <c r="N333" s="86"/>
      <c r="O333" s="86"/>
      <c r="P333" s="86"/>
      <c r="Q333" s="86"/>
      <c r="R333" s="86"/>
      <c r="S333" s="2"/>
      <c r="T333" s="2"/>
      <c r="U333" s="2"/>
      <c r="V333" s="2"/>
      <c r="W333" s="2"/>
      <c r="X333" s="2"/>
      <c r="Y333" s="88"/>
      <c r="Z333" s="88"/>
      <c r="AA333" s="88"/>
      <c r="AB333" s="88"/>
      <c r="AC333" s="88"/>
      <c r="AD333" s="88"/>
      <c r="AE333" s="89"/>
      <c r="AF333" s="89"/>
      <c r="AG333" s="89"/>
      <c r="AH333" s="89"/>
      <c r="AI333" s="89"/>
      <c r="AJ333" s="89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89"/>
      <c r="BA333" s="89"/>
      <c r="BB333" s="89"/>
      <c r="BC333" s="89"/>
      <c r="BD333" s="30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/>
      <c r="BP333" s="114"/>
      <c r="BQ333" s="114"/>
      <c r="BR333" s="114"/>
      <c r="BS333" s="114"/>
      <c r="BT333" s="114"/>
      <c r="BU333" s="114"/>
      <c r="BV333" s="114"/>
      <c r="BW333" s="114"/>
      <c r="BX333" s="114"/>
      <c r="BY333" s="114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</row>
    <row r="334" spans="1:117" ht="16.5" customHeight="1">
      <c r="A334" s="81"/>
      <c r="B334" s="81"/>
      <c r="C334" s="81"/>
      <c r="D334" s="83"/>
      <c r="E334" s="106"/>
      <c r="F334" s="107"/>
      <c r="G334" s="107"/>
      <c r="H334" s="107"/>
      <c r="I334" s="107"/>
      <c r="J334" s="107"/>
      <c r="K334" s="107"/>
      <c r="L334" s="107"/>
      <c r="M334" s="86"/>
      <c r="N334" s="86"/>
      <c r="O334" s="86"/>
      <c r="P334" s="86"/>
      <c r="Q334" s="86"/>
      <c r="R334" s="86"/>
      <c r="S334" s="2"/>
      <c r="T334" s="2"/>
      <c r="U334" s="2"/>
      <c r="V334" s="2"/>
      <c r="W334" s="2"/>
      <c r="X334" s="2"/>
      <c r="Y334" s="88"/>
      <c r="Z334" s="88"/>
      <c r="AA334" s="88"/>
      <c r="AB334" s="88"/>
      <c r="AC334" s="88"/>
      <c r="AD334" s="88"/>
      <c r="AE334" s="89"/>
      <c r="AF334" s="89"/>
      <c r="AG334" s="89"/>
      <c r="AH334" s="89"/>
      <c r="AI334" s="89"/>
      <c r="AJ334" s="89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89"/>
      <c r="BA334" s="89"/>
      <c r="BB334" s="89"/>
      <c r="BC334" s="89"/>
      <c r="BD334" s="30"/>
      <c r="BE334" s="114"/>
      <c r="BF334" s="114"/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/>
      <c r="BT334" s="114"/>
      <c r="BU334" s="114"/>
      <c r="BV334" s="114"/>
      <c r="BW334" s="114"/>
      <c r="BX334" s="114"/>
      <c r="BY334" s="114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</row>
    <row r="335" spans="1:117" ht="16.5" customHeight="1">
      <c r="A335" s="81"/>
      <c r="B335" s="81"/>
      <c r="C335" s="81"/>
      <c r="D335" s="83"/>
      <c r="E335" s="106"/>
      <c r="F335" s="107"/>
      <c r="G335" s="107"/>
      <c r="H335" s="107"/>
      <c r="I335" s="107"/>
      <c r="J335" s="107"/>
      <c r="K335" s="107"/>
      <c r="L335" s="107"/>
      <c r="M335" s="86"/>
      <c r="N335" s="86"/>
      <c r="O335" s="86"/>
      <c r="P335" s="86"/>
      <c r="Q335" s="86"/>
      <c r="R335" s="86"/>
      <c r="S335" s="2"/>
      <c r="T335" s="2"/>
      <c r="U335" s="2"/>
      <c r="V335" s="2"/>
      <c r="W335" s="2"/>
      <c r="X335" s="2"/>
      <c r="Y335" s="88"/>
      <c r="Z335" s="88"/>
      <c r="AA335" s="88"/>
      <c r="AB335" s="88"/>
      <c r="AC335" s="88"/>
      <c r="AD335" s="88"/>
      <c r="AE335" s="89"/>
      <c r="AF335" s="89"/>
      <c r="AG335" s="89"/>
      <c r="AH335" s="89"/>
      <c r="AI335" s="89"/>
      <c r="AJ335" s="89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89"/>
      <c r="BA335" s="84"/>
      <c r="BB335" s="89"/>
      <c r="BC335" s="89"/>
      <c r="BD335" s="30"/>
      <c r="BE335" s="114"/>
      <c r="BF335" s="114"/>
      <c r="BG335" s="114"/>
      <c r="BH335" s="114"/>
      <c r="BI335" s="114"/>
      <c r="BJ335" s="114"/>
      <c r="BK335" s="114"/>
      <c r="BL335" s="114"/>
      <c r="BM335" s="114"/>
      <c r="BN335" s="114"/>
      <c r="BO335" s="114"/>
      <c r="BP335" s="114"/>
      <c r="BQ335" s="114"/>
      <c r="BR335" s="114"/>
      <c r="BS335" s="114"/>
      <c r="BT335" s="114"/>
      <c r="BU335" s="114"/>
      <c r="BV335" s="114"/>
      <c r="BW335" s="114"/>
      <c r="BX335" s="114"/>
      <c r="BY335" s="114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</row>
  </sheetData>
  <conditionalFormatting sqref="AK9:AQ108 AK127:AY335 AQ115:AY126 AZ9:AZ108 BE9:BE11 BE12:BE24 BE25:BE26 BE27 BE28:BE33 BE34 BE35:BE53 BE54:BE56 BE57:BE60 BE61 BE62 BE63:BE68 BE70:BE108 BI9:BI108 BY9:BY108 BM9:BM87 BM89:BM108 BM88:BN88">
    <cfRule type="expression" dxfId="0" priority="2">
      <formula>LEN(TRIM(AK9))&gt;0</formula>
    </cfRule>
  </conditionalFormatting>
  <pageMargins left="0.7" right="0.7" top="0.75" bottom="0.75" header="0.511811023622047" footer="0.511811023622047"/>
  <pageSetup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000"/>
  <sheetViews>
    <sheetView zoomScaleNormal="100" workbookViewId="0"/>
  </sheetViews>
  <sheetFormatPr defaultColWidth="12.7109375" defaultRowHeight="12.75"/>
  <cols>
    <col min="1" max="39" width="11.5703125" customWidth="1"/>
  </cols>
  <sheetData>
    <row r="1" spans="1:39" ht="14.25" customHeight="1">
      <c r="A1" s="1" t="s">
        <v>158</v>
      </c>
      <c r="B1" s="193" t="s">
        <v>159</v>
      </c>
      <c r="C1" s="193"/>
      <c r="D1" s="193"/>
      <c r="E1" s="195">
        <v>0.8</v>
      </c>
      <c r="F1" s="195"/>
      <c r="G1" s="195"/>
      <c r="H1" s="193">
        <v>0.6</v>
      </c>
      <c r="I1" s="193"/>
      <c r="J1" s="193"/>
      <c r="K1" s="195">
        <v>0.4</v>
      </c>
      <c r="L1" s="195"/>
      <c r="M1" s="195"/>
      <c r="N1" s="195">
        <v>0.2</v>
      </c>
      <c r="O1" s="195"/>
      <c r="P1" s="195"/>
      <c r="Q1" s="195" t="s">
        <v>160</v>
      </c>
      <c r="R1" s="195"/>
      <c r="S1" s="19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4.75" customHeight="1">
      <c r="A2" s="2" t="s">
        <v>161</v>
      </c>
      <c r="B2" s="2" t="s">
        <v>162</v>
      </c>
      <c r="C2" s="2" t="s">
        <v>163</v>
      </c>
      <c r="D2" s="120" t="s">
        <v>164</v>
      </c>
      <c r="E2" s="2" t="s">
        <v>162</v>
      </c>
      <c r="F2" s="2" t="s">
        <v>163</v>
      </c>
      <c r="G2" s="121" t="s">
        <v>164</v>
      </c>
      <c r="H2" s="2" t="s">
        <v>162</v>
      </c>
      <c r="I2" s="2" t="s">
        <v>163</v>
      </c>
      <c r="J2" s="122" t="s">
        <v>164</v>
      </c>
      <c r="K2" s="2" t="s">
        <v>162</v>
      </c>
      <c r="L2" s="2" t="s">
        <v>163</v>
      </c>
      <c r="M2" s="123" t="s">
        <v>164</v>
      </c>
      <c r="N2" s="2" t="s">
        <v>162</v>
      </c>
      <c r="O2" s="2" t="s">
        <v>163</v>
      </c>
      <c r="P2" s="124" t="s">
        <v>164</v>
      </c>
      <c r="Q2" s="2" t="s">
        <v>162</v>
      </c>
      <c r="R2" s="2" t="s">
        <v>163</v>
      </c>
      <c r="S2" s="125" t="s">
        <v>164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2"/>
      <c r="AG2" s="193"/>
      <c r="AH2" s="193"/>
      <c r="AI2" s="193"/>
      <c r="AJ2" s="193"/>
      <c r="AK2" s="193"/>
      <c r="AL2" s="193"/>
      <c r="AM2" s="193"/>
    </row>
    <row r="3" spans="1:39" ht="14.25" customHeight="1">
      <c r="A3" s="2">
        <v>1</v>
      </c>
      <c r="B3" s="2">
        <v>4.3600000000000003</v>
      </c>
      <c r="C3" s="2">
        <v>12.2</v>
      </c>
      <c r="D3" s="120">
        <f t="shared" ref="D3:D34" si="0">C3-B3</f>
        <v>7.839999999999999</v>
      </c>
      <c r="E3" s="2">
        <v>4.32</v>
      </c>
      <c r="F3" s="2">
        <v>12.41</v>
      </c>
      <c r="G3" s="121">
        <f t="shared" ref="G3:G34" si="1">F3-E3</f>
        <v>8.09</v>
      </c>
      <c r="H3" s="2">
        <v>4.3499999999999996</v>
      </c>
      <c r="I3" s="2">
        <v>13.09</v>
      </c>
      <c r="J3" s="122">
        <f t="shared" ref="J3:J34" si="2">I3-H3</f>
        <v>8.74</v>
      </c>
      <c r="K3" s="2">
        <v>4.3600000000000003</v>
      </c>
      <c r="L3" s="2">
        <v>13.99</v>
      </c>
      <c r="M3" s="123">
        <f t="shared" ref="M3:M34" si="3">L3-K3</f>
        <v>9.629999999999999</v>
      </c>
      <c r="N3" s="2">
        <v>4.3600000000000003</v>
      </c>
      <c r="O3" s="2">
        <v>13.64</v>
      </c>
      <c r="P3" s="124">
        <f t="shared" ref="P3:P34" si="4">O3-N3</f>
        <v>9.2800000000000011</v>
      </c>
      <c r="Q3" s="2">
        <v>4.3600000000000003</v>
      </c>
      <c r="R3" s="2">
        <v>12.34</v>
      </c>
      <c r="S3" s="125">
        <f t="shared" ref="S3:S34" si="5">R3-Q3</f>
        <v>7.9799999999999995</v>
      </c>
      <c r="T3" s="2"/>
      <c r="U3" s="2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</row>
    <row r="4" spans="1:39" ht="14.25" customHeight="1">
      <c r="A4" s="2">
        <v>2</v>
      </c>
      <c r="B4" s="2">
        <v>4.38</v>
      </c>
      <c r="C4" s="2">
        <v>12.43</v>
      </c>
      <c r="D4" s="120">
        <f t="shared" si="0"/>
        <v>8.0500000000000007</v>
      </c>
      <c r="E4" s="2">
        <v>4.37</v>
      </c>
      <c r="F4" s="2">
        <v>13.51</v>
      </c>
      <c r="G4" s="121">
        <f t="shared" si="1"/>
        <v>9.14</v>
      </c>
      <c r="H4" s="2">
        <v>4.4000000000000004</v>
      </c>
      <c r="I4" s="2">
        <v>14.34</v>
      </c>
      <c r="J4" s="122">
        <f t="shared" si="2"/>
        <v>9.94</v>
      </c>
      <c r="K4" s="2">
        <v>4.3099999999999996</v>
      </c>
      <c r="L4" s="2">
        <v>14.62</v>
      </c>
      <c r="M4" s="123">
        <f t="shared" si="3"/>
        <v>10.309999999999999</v>
      </c>
      <c r="N4" s="2">
        <v>4.37</v>
      </c>
      <c r="O4" s="2">
        <v>13.81</v>
      </c>
      <c r="P4" s="124">
        <f t="shared" si="4"/>
        <v>9.4400000000000013</v>
      </c>
      <c r="Q4" s="2">
        <v>4.37</v>
      </c>
      <c r="R4" s="2">
        <v>13.74</v>
      </c>
      <c r="S4" s="125">
        <f t="shared" si="5"/>
        <v>9.370000000000001</v>
      </c>
      <c r="T4" s="1"/>
      <c r="U4" s="1"/>
      <c r="V4" s="1"/>
      <c r="W4" s="1"/>
      <c r="X4" s="1"/>
      <c r="Y4" s="1"/>
      <c r="Z4" s="1"/>
      <c r="AA4" s="2"/>
      <c r="AB4" s="2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</row>
    <row r="5" spans="1:39" ht="14.25" customHeight="1">
      <c r="A5" s="2">
        <v>3</v>
      </c>
      <c r="B5" s="2">
        <v>4.34</v>
      </c>
      <c r="C5" s="2">
        <v>11.94</v>
      </c>
      <c r="D5" s="120">
        <f t="shared" si="0"/>
        <v>7.6</v>
      </c>
      <c r="E5" s="2">
        <v>4.34</v>
      </c>
      <c r="F5" s="2">
        <v>12.81</v>
      </c>
      <c r="G5" s="121">
        <f t="shared" si="1"/>
        <v>8.4700000000000006</v>
      </c>
      <c r="H5" s="2">
        <v>4.3899999999999997</v>
      </c>
      <c r="I5" s="2">
        <v>12.66</v>
      </c>
      <c r="J5" s="122">
        <f t="shared" si="2"/>
        <v>8.27</v>
      </c>
      <c r="K5" s="2">
        <v>4.4000000000000004</v>
      </c>
      <c r="L5" s="2">
        <v>13.52</v>
      </c>
      <c r="M5" s="123">
        <f t="shared" si="3"/>
        <v>9.1199999999999992</v>
      </c>
      <c r="N5" s="2">
        <v>4.3899999999999997</v>
      </c>
      <c r="O5" s="2">
        <v>13.97</v>
      </c>
      <c r="P5" s="124">
        <f t="shared" si="4"/>
        <v>9.5800000000000018</v>
      </c>
      <c r="Q5" s="2">
        <v>4.4000000000000004</v>
      </c>
      <c r="R5" s="2">
        <v>12.49</v>
      </c>
      <c r="S5" s="125">
        <f t="shared" si="5"/>
        <v>8.09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193"/>
      <c r="AK5" s="193"/>
      <c r="AL5" s="193"/>
      <c r="AM5" s="193"/>
    </row>
    <row r="6" spans="1:39" ht="14.25" customHeight="1">
      <c r="A6" s="2">
        <v>4</v>
      </c>
      <c r="B6" s="2">
        <v>4.41</v>
      </c>
      <c r="C6" s="2">
        <v>11.99</v>
      </c>
      <c r="D6" s="120">
        <f t="shared" si="0"/>
        <v>7.58</v>
      </c>
      <c r="E6" s="2">
        <v>4.34</v>
      </c>
      <c r="F6" s="2">
        <v>13.16</v>
      </c>
      <c r="G6" s="121">
        <f t="shared" si="1"/>
        <v>8.82</v>
      </c>
      <c r="H6" s="2">
        <v>4.38</v>
      </c>
      <c r="I6" s="2">
        <v>13.98</v>
      </c>
      <c r="J6" s="122">
        <f t="shared" si="2"/>
        <v>9.6000000000000014</v>
      </c>
      <c r="K6" s="2">
        <v>4.3499999999999996</v>
      </c>
      <c r="L6" s="2">
        <v>14.41</v>
      </c>
      <c r="M6" s="123">
        <f t="shared" si="3"/>
        <v>10.06</v>
      </c>
      <c r="N6" s="2">
        <v>4.3899999999999997</v>
      </c>
      <c r="O6" s="2">
        <v>14.32</v>
      </c>
      <c r="P6" s="124">
        <f t="shared" si="4"/>
        <v>9.93</v>
      </c>
      <c r="Q6" s="2">
        <v>4.3600000000000003</v>
      </c>
      <c r="R6" s="2">
        <v>12.38</v>
      </c>
      <c r="S6" s="125">
        <f t="shared" si="5"/>
        <v>8.02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4.25" customHeight="1">
      <c r="A7" s="2">
        <v>5</v>
      </c>
      <c r="B7" s="2">
        <v>4.3600000000000003</v>
      </c>
      <c r="C7" s="2">
        <v>12.11</v>
      </c>
      <c r="D7" s="120">
        <f t="shared" si="0"/>
        <v>7.7499999999999991</v>
      </c>
      <c r="E7" s="2">
        <v>4.32</v>
      </c>
      <c r="F7" s="2">
        <v>12.65</v>
      </c>
      <c r="G7" s="121">
        <f t="shared" si="1"/>
        <v>8.33</v>
      </c>
      <c r="H7" s="2">
        <v>4.3600000000000003</v>
      </c>
      <c r="I7" s="2">
        <v>13.96</v>
      </c>
      <c r="J7" s="122">
        <f t="shared" si="2"/>
        <v>9.6000000000000014</v>
      </c>
      <c r="K7" s="2">
        <v>4.4000000000000004</v>
      </c>
      <c r="L7" s="2">
        <v>14.39</v>
      </c>
      <c r="M7" s="123">
        <f t="shared" si="3"/>
        <v>9.99</v>
      </c>
      <c r="N7" s="2">
        <v>4.3899999999999997</v>
      </c>
      <c r="O7" s="2">
        <v>14.89</v>
      </c>
      <c r="P7" s="124">
        <f t="shared" si="4"/>
        <v>10.5</v>
      </c>
      <c r="Q7" s="2">
        <v>4.41</v>
      </c>
      <c r="R7" s="2">
        <v>13.13</v>
      </c>
      <c r="S7" s="125">
        <f t="shared" si="5"/>
        <v>8.7200000000000006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4.25" customHeight="1">
      <c r="A8" s="2">
        <v>6</v>
      </c>
      <c r="B8" s="2">
        <v>4.42</v>
      </c>
      <c r="C8" s="2">
        <v>13.65</v>
      </c>
      <c r="D8" s="120">
        <f t="shared" si="0"/>
        <v>9.23</v>
      </c>
      <c r="E8" s="2">
        <v>4.37</v>
      </c>
      <c r="F8" s="2">
        <v>13.68</v>
      </c>
      <c r="G8" s="121">
        <f t="shared" si="1"/>
        <v>9.3099999999999987</v>
      </c>
      <c r="H8" s="2">
        <v>4.4000000000000004</v>
      </c>
      <c r="I8" s="2">
        <v>14.03</v>
      </c>
      <c r="J8" s="122">
        <f t="shared" si="2"/>
        <v>9.629999999999999</v>
      </c>
      <c r="K8" s="2">
        <v>4.42</v>
      </c>
      <c r="L8" s="2">
        <v>13.76</v>
      </c>
      <c r="M8" s="123">
        <f t="shared" si="3"/>
        <v>9.34</v>
      </c>
      <c r="N8" s="2">
        <v>4.37</v>
      </c>
      <c r="O8" s="2">
        <v>14.35</v>
      </c>
      <c r="P8" s="124">
        <f t="shared" si="4"/>
        <v>9.98</v>
      </c>
      <c r="Q8" s="2">
        <v>4.3899999999999997</v>
      </c>
      <c r="R8" s="2">
        <v>12.81</v>
      </c>
      <c r="S8" s="125">
        <f t="shared" si="5"/>
        <v>8.4200000000000017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4.25" customHeight="1">
      <c r="A9" s="2">
        <v>7</v>
      </c>
      <c r="B9" s="2">
        <v>4.34</v>
      </c>
      <c r="C9" s="2">
        <v>12.72</v>
      </c>
      <c r="D9" s="120">
        <f t="shared" si="0"/>
        <v>8.3800000000000008</v>
      </c>
      <c r="E9" s="2">
        <v>4.4000000000000004</v>
      </c>
      <c r="F9" s="2">
        <v>12.48</v>
      </c>
      <c r="G9" s="121">
        <f t="shared" si="1"/>
        <v>8.08</v>
      </c>
      <c r="H9" s="2">
        <v>4.3499999999999996</v>
      </c>
      <c r="I9" s="2">
        <v>13.39</v>
      </c>
      <c r="J9" s="122">
        <f t="shared" si="2"/>
        <v>9.0400000000000009</v>
      </c>
      <c r="K9" s="2">
        <v>4.3600000000000003</v>
      </c>
      <c r="L9" s="2">
        <v>14.24</v>
      </c>
      <c r="M9" s="123">
        <f t="shared" si="3"/>
        <v>9.879999999999999</v>
      </c>
      <c r="N9" s="2">
        <v>4.3899999999999997</v>
      </c>
      <c r="O9" s="2">
        <v>14.34</v>
      </c>
      <c r="P9" s="124">
        <f t="shared" si="4"/>
        <v>9.9499999999999993</v>
      </c>
      <c r="Q9" s="2">
        <v>4.38</v>
      </c>
      <c r="R9" s="2">
        <v>12.61</v>
      </c>
      <c r="S9" s="125">
        <f t="shared" si="5"/>
        <v>8.23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4.25" customHeight="1">
      <c r="A10" s="2">
        <v>8</v>
      </c>
      <c r="B10" s="2">
        <v>4.38</v>
      </c>
      <c r="C10" s="2">
        <v>12.79</v>
      </c>
      <c r="D10" s="120">
        <f t="shared" si="0"/>
        <v>8.41</v>
      </c>
      <c r="E10" s="2">
        <v>4.3499999999999996</v>
      </c>
      <c r="F10" s="2">
        <v>13.47</v>
      </c>
      <c r="G10" s="121">
        <f t="shared" si="1"/>
        <v>9.120000000000001</v>
      </c>
      <c r="H10" s="2">
        <v>4.3499999999999996</v>
      </c>
      <c r="I10" s="2">
        <v>13.31</v>
      </c>
      <c r="J10" s="122">
        <f t="shared" si="2"/>
        <v>8.9600000000000009</v>
      </c>
      <c r="K10" s="2">
        <v>4.37</v>
      </c>
      <c r="L10" s="2">
        <v>14.71</v>
      </c>
      <c r="M10" s="123">
        <f t="shared" si="3"/>
        <v>10.34</v>
      </c>
      <c r="N10" s="2">
        <v>4.3899999999999997</v>
      </c>
      <c r="O10" s="2">
        <v>14.59</v>
      </c>
      <c r="P10" s="124">
        <f t="shared" si="4"/>
        <v>10.199999999999999</v>
      </c>
      <c r="Q10" s="2">
        <v>4.37</v>
      </c>
      <c r="R10" s="2">
        <v>13.41</v>
      </c>
      <c r="S10" s="125">
        <f t="shared" si="5"/>
        <v>9.0399999999999991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4.25" customHeight="1">
      <c r="A11" s="2">
        <v>9</v>
      </c>
      <c r="B11" s="2">
        <v>4.3099999999999996</v>
      </c>
      <c r="C11" s="2">
        <v>12.73</v>
      </c>
      <c r="D11" s="120">
        <f t="shared" si="0"/>
        <v>8.4200000000000017</v>
      </c>
      <c r="E11" s="2">
        <v>4.37</v>
      </c>
      <c r="F11" s="2">
        <v>12.4</v>
      </c>
      <c r="G11" s="121">
        <f t="shared" si="1"/>
        <v>8.0300000000000011</v>
      </c>
      <c r="H11" s="2">
        <v>4.4000000000000004</v>
      </c>
      <c r="I11" s="2">
        <v>13.55</v>
      </c>
      <c r="J11" s="122">
        <f t="shared" si="2"/>
        <v>9.15</v>
      </c>
      <c r="K11" s="2">
        <v>4.3600000000000003</v>
      </c>
      <c r="L11" s="2">
        <v>14.63</v>
      </c>
      <c r="M11" s="123">
        <f t="shared" si="3"/>
        <v>10.27</v>
      </c>
      <c r="N11" s="2">
        <v>4.3600000000000003</v>
      </c>
      <c r="O11" s="2">
        <v>13.92</v>
      </c>
      <c r="P11" s="124">
        <f t="shared" si="4"/>
        <v>9.5599999999999987</v>
      </c>
      <c r="Q11" s="2">
        <v>4.3499999999999996</v>
      </c>
      <c r="R11" s="2">
        <v>12.13</v>
      </c>
      <c r="S11" s="125">
        <f t="shared" si="5"/>
        <v>7.7800000000000011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4.25" customHeight="1">
      <c r="A12" s="2">
        <v>10</v>
      </c>
      <c r="B12" s="2">
        <v>4.32</v>
      </c>
      <c r="C12" s="2">
        <v>12.16</v>
      </c>
      <c r="D12" s="120">
        <f t="shared" si="0"/>
        <v>7.84</v>
      </c>
      <c r="E12" s="2">
        <v>4.4000000000000004</v>
      </c>
      <c r="F12" s="2">
        <v>11.16</v>
      </c>
      <c r="G12" s="121">
        <f t="shared" si="1"/>
        <v>6.76</v>
      </c>
      <c r="H12" s="2">
        <v>4.3899999999999997</v>
      </c>
      <c r="I12" s="2">
        <v>14.41</v>
      </c>
      <c r="J12" s="122">
        <f t="shared" si="2"/>
        <v>10.02</v>
      </c>
      <c r="K12" s="2">
        <v>4.3600000000000003</v>
      </c>
      <c r="L12" s="2">
        <v>14.56</v>
      </c>
      <c r="M12" s="123">
        <f t="shared" si="3"/>
        <v>10.199999999999999</v>
      </c>
      <c r="N12" s="2">
        <v>4.34</v>
      </c>
      <c r="O12" s="2">
        <v>13.55</v>
      </c>
      <c r="P12" s="124">
        <f t="shared" si="4"/>
        <v>9.2100000000000009</v>
      </c>
      <c r="Q12" s="2">
        <v>4.4000000000000004</v>
      </c>
      <c r="R12" s="2">
        <v>11.6</v>
      </c>
      <c r="S12" s="125">
        <f t="shared" si="5"/>
        <v>7.1999999999999993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4.25" customHeight="1">
      <c r="A13" s="2">
        <v>11</v>
      </c>
      <c r="B13" s="2">
        <v>4.42</v>
      </c>
      <c r="C13" s="2">
        <v>12.53</v>
      </c>
      <c r="D13" s="120">
        <f t="shared" si="0"/>
        <v>8.11</v>
      </c>
      <c r="E13" s="2">
        <v>4.3899999999999997</v>
      </c>
      <c r="F13" s="2">
        <v>13.7</v>
      </c>
      <c r="G13" s="121">
        <f t="shared" si="1"/>
        <v>9.3099999999999987</v>
      </c>
      <c r="H13" s="2">
        <v>4.43</v>
      </c>
      <c r="I13" s="2">
        <v>13.8</v>
      </c>
      <c r="J13" s="122">
        <f t="shared" si="2"/>
        <v>9.370000000000001</v>
      </c>
      <c r="K13" s="2">
        <v>4.3600000000000003</v>
      </c>
      <c r="L13" s="2">
        <v>13.5</v>
      </c>
      <c r="M13" s="123">
        <f t="shared" si="3"/>
        <v>9.14</v>
      </c>
      <c r="N13" s="2">
        <v>4.33</v>
      </c>
      <c r="O13" s="2">
        <v>13.26</v>
      </c>
      <c r="P13" s="124">
        <f t="shared" si="4"/>
        <v>8.93</v>
      </c>
      <c r="Q13" s="2">
        <v>4.42</v>
      </c>
      <c r="R13" s="2">
        <v>13.24</v>
      </c>
      <c r="S13" s="125">
        <f t="shared" si="5"/>
        <v>8.82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4.25" customHeight="1">
      <c r="A14" s="2">
        <v>12</v>
      </c>
      <c r="B14" s="2">
        <v>4.3899999999999997</v>
      </c>
      <c r="C14" s="2">
        <v>12.85</v>
      </c>
      <c r="D14" s="120">
        <f t="shared" si="0"/>
        <v>8.4600000000000009</v>
      </c>
      <c r="E14" s="2">
        <v>4.4000000000000004</v>
      </c>
      <c r="F14" s="2">
        <v>12.9</v>
      </c>
      <c r="G14" s="121">
        <f t="shared" si="1"/>
        <v>8.5</v>
      </c>
      <c r="H14" s="2">
        <v>4.38</v>
      </c>
      <c r="I14" s="2">
        <v>14.14</v>
      </c>
      <c r="J14" s="122">
        <f t="shared" si="2"/>
        <v>9.7600000000000016</v>
      </c>
      <c r="K14" s="2">
        <v>4.37</v>
      </c>
      <c r="L14" s="2">
        <v>12.89</v>
      </c>
      <c r="M14" s="123">
        <f t="shared" si="3"/>
        <v>8.52</v>
      </c>
      <c r="N14" s="2">
        <v>4.3499999999999996</v>
      </c>
      <c r="O14" s="2">
        <v>12.12</v>
      </c>
      <c r="P14" s="124">
        <f t="shared" si="4"/>
        <v>7.77</v>
      </c>
      <c r="Q14" s="2">
        <v>4.34</v>
      </c>
      <c r="R14" s="2">
        <v>12.07</v>
      </c>
      <c r="S14" s="125">
        <f t="shared" si="5"/>
        <v>7.73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4.25" customHeight="1">
      <c r="A15" s="2">
        <v>13</v>
      </c>
      <c r="B15" s="2">
        <v>4.32</v>
      </c>
      <c r="C15" s="2">
        <v>12.26</v>
      </c>
      <c r="D15" s="120">
        <f t="shared" si="0"/>
        <v>7.9399999999999995</v>
      </c>
      <c r="E15" s="2">
        <v>4.3499999999999996</v>
      </c>
      <c r="F15" s="2">
        <v>13.12</v>
      </c>
      <c r="G15" s="121">
        <f t="shared" si="1"/>
        <v>8.77</v>
      </c>
      <c r="H15" s="2">
        <v>4.38</v>
      </c>
      <c r="I15" s="2">
        <v>13.35</v>
      </c>
      <c r="J15" s="122">
        <f t="shared" si="2"/>
        <v>8.9699999999999989</v>
      </c>
      <c r="K15" s="2">
        <v>4.3499999999999996</v>
      </c>
      <c r="L15" s="2">
        <v>13.24</v>
      </c>
      <c r="M15" s="123">
        <f t="shared" si="3"/>
        <v>8.89</v>
      </c>
      <c r="N15" s="2">
        <v>4.38</v>
      </c>
      <c r="O15" s="2">
        <v>13.54</v>
      </c>
      <c r="P15" s="124">
        <f t="shared" si="4"/>
        <v>9.16</v>
      </c>
      <c r="Q15" s="2">
        <v>4.3899999999999997</v>
      </c>
      <c r="R15" s="2">
        <v>11.81</v>
      </c>
      <c r="S15" s="125">
        <f t="shared" si="5"/>
        <v>7.4200000000000008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4.25" customHeight="1">
      <c r="A16" s="2">
        <v>14</v>
      </c>
      <c r="B16" s="2">
        <v>4.3899999999999997</v>
      </c>
      <c r="C16" s="2">
        <v>13.34</v>
      </c>
      <c r="D16" s="120">
        <f t="shared" si="0"/>
        <v>8.9499999999999993</v>
      </c>
      <c r="E16" s="2">
        <v>4.42</v>
      </c>
      <c r="F16" s="2">
        <v>13.71</v>
      </c>
      <c r="G16" s="121">
        <f t="shared" si="1"/>
        <v>9.2900000000000009</v>
      </c>
      <c r="H16" s="2">
        <v>4.3899999999999997</v>
      </c>
      <c r="I16" s="2">
        <v>13.64</v>
      </c>
      <c r="J16" s="122">
        <f t="shared" si="2"/>
        <v>9.25</v>
      </c>
      <c r="K16" s="2">
        <v>4.32</v>
      </c>
      <c r="L16" s="2">
        <v>13.99</v>
      </c>
      <c r="M16" s="123">
        <f t="shared" si="3"/>
        <v>9.67</v>
      </c>
      <c r="N16" s="2">
        <v>4.38</v>
      </c>
      <c r="O16" s="2">
        <v>14.16</v>
      </c>
      <c r="P16" s="124">
        <f t="shared" si="4"/>
        <v>9.7800000000000011</v>
      </c>
      <c r="Q16" s="2">
        <v>4.43</v>
      </c>
      <c r="R16" s="2">
        <v>12.48</v>
      </c>
      <c r="S16" s="125">
        <f t="shared" si="5"/>
        <v>8.0500000000000007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4.25" customHeight="1">
      <c r="A17" s="2">
        <v>15</v>
      </c>
      <c r="B17" s="2">
        <v>4.38</v>
      </c>
      <c r="C17" s="2">
        <v>12.89</v>
      </c>
      <c r="D17" s="120">
        <f t="shared" si="0"/>
        <v>8.5100000000000016</v>
      </c>
      <c r="E17" s="2">
        <v>4.4000000000000004</v>
      </c>
      <c r="F17" s="2">
        <v>9.75</v>
      </c>
      <c r="G17" s="121">
        <f t="shared" si="1"/>
        <v>5.35</v>
      </c>
      <c r="H17" s="2">
        <v>4.3600000000000003</v>
      </c>
      <c r="I17" s="2">
        <v>11.55</v>
      </c>
      <c r="J17" s="122">
        <f t="shared" si="2"/>
        <v>7.19</v>
      </c>
      <c r="K17" s="2">
        <v>4.4000000000000004</v>
      </c>
      <c r="L17" s="2">
        <v>12.3</v>
      </c>
      <c r="M17" s="123">
        <f t="shared" si="3"/>
        <v>7.9</v>
      </c>
      <c r="N17" s="2">
        <v>4.33</v>
      </c>
      <c r="O17" s="2">
        <v>13.5</v>
      </c>
      <c r="P17" s="124">
        <f t="shared" si="4"/>
        <v>9.17</v>
      </c>
      <c r="Q17" s="2">
        <v>4.3499999999999996</v>
      </c>
      <c r="R17" s="2">
        <v>12.56</v>
      </c>
      <c r="S17" s="125">
        <f t="shared" si="5"/>
        <v>8.2100000000000009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4.25" customHeight="1">
      <c r="A18" s="2">
        <v>16</v>
      </c>
      <c r="B18" s="2">
        <v>4.3600000000000003</v>
      </c>
      <c r="C18" s="2">
        <v>12.32</v>
      </c>
      <c r="D18" s="120">
        <f t="shared" si="0"/>
        <v>7.96</v>
      </c>
      <c r="E18" s="2">
        <v>4.3600000000000003</v>
      </c>
      <c r="F18" s="2">
        <v>12.5</v>
      </c>
      <c r="G18" s="121">
        <f t="shared" si="1"/>
        <v>8.14</v>
      </c>
      <c r="H18" s="2">
        <v>4.41</v>
      </c>
      <c r="I18" s="2">
        <v>12.21</v>
      </c>
      <c r="J18" s="122">
        <f t="shared" si="2"/>
        <v>7.8000000000000007</v>
      </c>
      <c r="K18" s="2">
        <v>4.37</v>
      </c>
      <c r="L18" s="2">
        <v>13.66</v>
      </c>
      <c r="M18" s="123">
        <f t="shared" si="3"/>
        <v>9.2899999999999991</v>
      </c>
      <c r="N18" s="2">
        <v>4.37</v>
      </c>
      <c r="O18" s="2">
        <v>12.8</v>
      </c>
      <c r="P18" s="124">
        <f t="shared" si="4"/>
        <v>8.43</v>
      </c>
      <c r="Q18" s="2">
        <v>4.3499999999999996</v>
      </c>
      <c r="R18" s="2">
        <v>11.74</v>
      </c>
      <c r="S18" s="125">
        <f t="shared" si="5"/>
        <v>7.3900000000000006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4.25" customHeight="1">
      <c r="A19" s="2">
        <v>17</v>
      </c>
      <c r="B19" s="2">
        <v>4.33</v>
      </c>
      <c r="C19" s="2">
        <v>12.98</v>
      </c>
      <c r="D19" s="120">
        <f t="shared" si="0"/>
        <v>8.65</v>
      </c>
      <c r="E19" s="2">
        <v>4.37</v>
      </c>
      <c r="F19" s="2">
        <v>11.1</v>
      </c>
      <c r="G19" s="121">
        <f t="shared" si="1"/>
        <v>6.7299999999999995</v>
      </c>
      <c r="H19" s="2">
        <v>4.37</v>
      </c>
      <c r="I19" s="2">
        <v>13.38</v>
      </c>
      <c r="J19" s="122">
        <f t="shared" si="2"/>
        <v>9.0100000000000016</v>
      </c>
      <c r="K19" s="2">
        <v>4.38</v>
      </c>
      <c r="L19" s="2">
        <v>12.76</v>
      </c>
      <c r="M19" s="123">
        <f t="shared" si="3"/>
        <v>8.379999999999999</v>
      </c>
      <c r="N19" s="2">
        <v>4.3499999999999996</v>
      </c>
      <c r="O19" s="2">
        <v>13.12</v>
      </c>
      <c r="P19" s="124">
        <f t="shared" si="4"/>
        <v>8.77</v>
      </c>
      <c r="Q19" s="2">
        <v>4.4000000000000004</v>
      </c>
      <c r="R19" s="2">
        <v>12.09</v>
      </c>
      <c r="S19" s="125">
        <f t="shared" si="5"/>
        <v>7.6899999999999995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4.25" customHeight="1">
      <c r="A20" s="2">
        <v>18</v>
      </c>
      <c r="B20" s="2">
        <v>4.37</v>
      </c>
      <c r="C20" s="2">
        <v>13.35</v>
      </c>
      <c r="D20" s="120">
        <f t="shared" si="0"/>
        <v>8.98</v>
      </c>
      <c r="E20" s="2">
        <v>4.3899999999999997</v>
      </c>
      <c r="F20" s="2">
        <v>10.74</v>
      </c>
      <c r="G20" s="121">
        <f t="shared" si="1"/>
        <v>6.3500000000000005</v>
      </c>
      <c r="H20" s="2">
        <v>4.3899999999999997</v>
      </c>
      <c r="I20" s="2">
        <v>12.41</v>
      </c>
      <c r="J20" s="122">
        <f t="shared" si="2"/>
        <v>8.02</v>
      </c>
      <c r="K20" s="2">
        <v>4.32</v>
      </c>
      <c r="L20" s="2">
        <v>12.37</v>
      </c>
      <c r="M20" s="123">
        <f t="shared" si="3"/>
        <v>8.0499999999999989</v>
      </c>
      <c r="N20" s="2">
        <v>4.4000000000000004</v>
      </c>
      <c r="O20" s="2">
        <v>13.09</v>
      </c>
      <c r="P20" s="124">
        <f t="shared" si="4"/>
        <v>8.69</v>
      </c>
      <c r="Q20" s="2">
        <v>4.3600000000000003</v>
      </c>
      <c r="R20" s="2">
        <v>12.49</v>
      </c>
      <c r="S20" s="125">
        <f t="shared" si="5"/>
        <v>8.129999999999999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4.25" customHeight="1">
      <c r="A21" s="2">
        <v>19</v>
      </c>
      <c r="B21" s="2">
        <v>4.3600000000000003</v>
      </c>
      <c r="C21" s="2">
        <v>12.71</v>
      </c>
      <c r="D21" s="120">
        <f t="shared" si="0"/>
        <v>8.3500000000000014</v>
      </c>
      <c r="E21" s="2">
        <v>4.38</v>
      </c>
      <c r="F21" s="2">
        <v>12.04</v>
      </c>
      <c r="G21" s="121">
        <f t="shared" si="1"/>
        <v>7.6599999999999993</v>
      </c>
      <c r="H21" s="2">
        <v>4.37</v>
      </c>
      <c r="I21" s="2">
        <v>13.08</v>
      </c>
      <c r="J21" s="122">
        <f t="shared" si="2"/>
        <v>8.7100000000000009</v>
      </c>
      <c r="K21" s="2">
        <v>4.41</v>
      </c>
      <c r="L21" s="2">
        <v>14.22</v>
      </c>
      <c r="M21" s="123">
        <f t="shared" si="3"/>
        <v>9.81</v>
      </c>
      <c r="N21" s="2">
        <v>4.3899999999999997</v>
      </c>
      <c r="O21" s="2">
        <v>13.91</v>
      </c>
      <c r="P21" s="124">
        <f t="shared" si="4"/>
        <v>9.52</v>
      </c>
      <c r="Q21" s="2">
        <v>4.3600000000000003</v>
      </c>
      <c r="R21" s="2">
        <v>11.81</v>
      </c>
      <c r="S21" s="125">
        <f t="shared" si="5"/>
        <v>7.45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4.25" customHeight="1">
      <c r="A22" s="2">
        <v>20</v>
      </c>
      <c r="B22" s="2">
        <v>4.3600000000000003</v>
      </c>
      <c r="C22" s="2">
        <v>12.69</v>
      </c>
      <c r="D22" s="120">
        <f t="shared" si="0"/>
        <v>8.3299999999999983</v>
      </c>
      <c r="E22" s="2">
        <v>4.38</v>
      </c>
      <c r="F22" s="2">
        <v>9.69</v>
      </c>
      <c r="G22" s="121">
        <f t="shared" si="1"/>
        <v>5.31</v>
      </c>
      <c r="H22" s="2">
        <v>4.33</v>
      </c>
      <c r="I22" s="2">
        <v>11.57</v>
      </c>
      <c r="J22" s="122">
        <f t="shared" si="2"/>
        <v>7.24</v>
      </c>
      <c r="K22" s="2">
        <v>4.3600000000000003</v>
      </c>
      <c r="L22" s="2">
        <v>12.48</v>
      </c>
      <c r="M22" s="123">
        <f t="shared" si="3"/>
        <v>8.120000000000001</v>
      </c>
      <c r="N22" s="2">
        <v>4.38</v>
      </c>
      <c r="O22" s="2">
        <v>13.36</v>
      </c>
      <c r="P22" s="124">
        <f t="shared" si="4"/>
        <v>8.98</v>
      </c>
      <c r="Q22" s="2">
        <v>4.3899999999999997</v>
      </c>
      <c r="R22" s="2">
        <v>12.61</v>
      </c>
      <c r="S22" s="125">
        <f t="shared" si="5"/>
        <v>8.2199999999999989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4.25" customHeight="1">
      <c r="A23" s="2">
        <v>21</v>
      </c>
      <c r="B23" s="2">
        <v>4.3499999999999996</v>
      </c>
      <c r="C23" s="2">
        <v>13.56</v>
      </c>
      <c r="D23" s="120">
        <f t="shared" si="0"/>
        <v>9.2100000000000009</v>
      </c>
      <c r="E23" s="2">
        <v>4.38</v>
      </c>
      <c r="F23" s="2">
        <v>12.88</v>
      </c>
      <c r="G23" s="121">
        <f t="shared" si="1"/>
        <v>8.5</v>
      </c>
      <c r="H23" s="2">
        <v>4.32</v>
      </c>
      <c r="I23" s="2">
        <v>13.43</v>
      </c>
      <c r="J23" s="122">
        <f t="shared" si="2"/>
        <v>9.11</v>
      </c>
      <c r="K23" s="2">
        <v>4.4000000000000004</v>
      </c>
      <c r="L23" s="2">
        <v>15.25</v>
      </c>
      <c r="M23" s="123">
        <f t="shared" si="3"/>
        <v>10.85</v>
      </c>
      <c r="N23" s="2">
        <v>4.41</v>
      </c>
      <c r="O23" s="2">
        <v>14.14</v>
      </c>
      <c r="P23" s="124">
        <f t="shared" si="4"/>
        <v>9.73</v>
      </c>
      <c r="Q23" s="2">
        <v>4.38</v>
      </c>
      <c r="R23" s="2">
        <v>12.31</v>
      </c>
      <c r="S23" s="125">
        <f t="shared" si="5"/>
        <v>7.9300000000000006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4.25" customHeight="1">
      <c r="A24" s="2">
        <v>22</v>
      </c>
      <c r="B24" s="2">
        <v>4.3499999999999996</v>
      </c>
      <c r="C24" s="2">
        <v>12.38</v>
      </c>
      <c r="D24" s="120">
        <f t="shared" si="0"/>
        <v>8.0300000000000011</v>
      </c>
      <c r="E24" s="2">
        <v>4.4000000000000004</v>
      </c>
      <c r="F24" s="2">
        <v>9.02</v>
      </c>
      <c r="G24" s="121">
        <f t="shared" si="1"/>
        <v>4.6199999999999992</v>
      </c>
      <c r="H24" s="2">
        <v>4.41</v>
      </c>
      <c r="I24" s="2">
        <v>11.52</v>
      </c>
      <c r="J24" s="122">
        <f t="shared" si="2"/>
        <v>7.1099999999999994</v>
      </c>
      <c r="K24" s="2">
        <v>4.42</v>
      </c>
      <c r="L24" s="2">
        <v>13.22</v>
      </c>
      <c r="M24" s="123">
        <f t="shared" si="3"/>
        <v>8.8000000000000007</v>
      </c>
      <c r="N24" s="2">
        <v>4.4000000000000004</v>
      </c>
      <c r="O24" s="2">
        <v>13.09</v>
      </c>
      <c r="P24" s="124">
        <f t="shared" si="4"/>
        <v>8.69</v>
      </c>
      <c r="Q24" s="2">
        <v>4.3899999999999997</v>
      </c>
      <c r="R24" s="2">
        <v>12.34</v>
      </c>
      <c r="S24" s="125">
        <f t="shared" si="5"/>
        <v>7.95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4.25" customHeight="1">
      <c r="A25" s="2">
        <v>23</v>
      </c>
      <c r="B25" s="2">
        <v>4.37</v>
      </c>
      <c r="C25" s="2">
        <v>14.01</v>
      </c>
      <c r="D25" s="120">
        <f t="shared" si="0"/>
        <v>9.64</v>
      </c>
      <c r="E25" s="2">
        <v>4.38</v>
      </c>
      <c r="F25" s="2">
        <v>11.92</v>
      </c>
      <c r="G25" s="121">
        <f t="shared" si="1"/>
        <v>7.54</v>
      </c>
      <c r="H25" s="2">
        <v>4.34</v>
      </c>
      <c r="I25" s="2">
        <v>13.67</v>
      </c>
      <c r="J25" s="122">
        <f t="shared" si="2"/>
        <v>9.33</v>
      </c>
      <c r="K25" s="2">
        <v>4.3899999999999997</v>
      </c>
      <c r="L25" s="2">
        <v>14.83</v>
      </c>
      <c r="M25" s="123">
        <f t="shared" si="3"/>
        <v>10.440000000000001</v>
      </c>
      <c r="N25" s="2">
        <v>4.3600000000000003</v>
      </c>
      <c r="O25" s="2">
        <v>14.79</v>
      </c>
      <c r="P25" s="124">
        <f t="shared" si="4"/>
        <v>10.43</v>
      </c>
      <c r="Q25" s="2">
        <v>4.4000000000000004</v>
      </c>
      <c r="R25" s="2">
        <v>12.17</v>
      </c>
      <c r="S25" s="125">
        <f t="shared" si="5"/>
        <v>7.77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4.25" customHeight="1">
      <c r="A26" s="2">
        <v>24</v>
      </c>
      <c r="B26" s="2">
        <v>4.34</v>
      </c>
      <c r="C26" s="2">
        <v>13.26</v>
      </c>
      <c r="D26" s="120">
        <f t="shared" si="0"/>
        <v>8.92</v>
      </c>
      <c r="E26" s="2">
        <v>4.37</v>
      </c>
      <c r="F26" s="2">
        <v>11.78</v>
      </c>
      <c r="G26" s="121">
        <f t="shared" si="1"/>
        <v>7.4099999999999993</v>
      </c>
      <c r="H26" s="2">
        <v>4.3499999999999996</v>
      </c>
      <c r="I26" s="2">
        <v>12.6</v>
      </c>
      <c r="J26" s="122">
        <f t="shared" si="2"/>
        <v>8.25</v>
      </c>
      <c r="K26" s="2">
        <v>4.3499999999999996</v>
      </c>
      <c r="L26" s="2">
        <v>13.46</v>
      </c>
      <c r="M26" s="123">
        <f t="shared" si="3"/>
        <v>9.1100000000000012</v>
      </c>
      <c r="N26" s="2">
        <v>4.3600000000000003</v>
      </c>
      <c r="O26" s="2">
        <v>12.95</v>
      </c>
      <c r="P26" s="124">
        <f t="shared" si="4"/>
        <v>8.59</v>
      </c>
      <c r="Q26" s="2">
        <v>4.3099999999999996</v>
      </c>
      <c r="R26" s="2">
        <v>11.88</v>
      </c>
      <c r="S26" s="125">
        <f t="shared" si="5"/>
        <v>7.5700000000000012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4.25" customHeight="1">
      <c r="A27" s="2">
        <v>25</v>
      </c>
      <c r="B27" s="2">
        <v>4.32</v>
      </c>
      <c r="C27" s="2">
        <v>13.07</v>
      </c>
      <c r="D27" s="120">
        <f t="shared" si="0"/>
        <v>8.75</v>
      </c>
      <c r="E27" s="2">
        <v>4.41</v>
      </c>
      <c r="F27" s="2">
        <v>8.6</v>
      </c>
      <c r="G27" s="121">
        <f t="shared" si="1"/>
        <v>4.1899999999999995</v>
      </c>
      <c r="H27" s="2">
        <v>4.3600000000000003</v>
      </c>
      <c r="I27" s="2">
        <v>11.44</v>
      </c>
      <c r="J27" s="122">
        <f t="shared" si="2"/>
        <v>7.0799999999999992</v>
      </c>
      <c r="K27" s="2">
        <v>4.41</v>
      </c>
      <c r="L27" s="2">
        <v>12.09</v>
      </c>
      <c r="M27" s="123">
        <f t="shared" si="3"/>
        <v>7.68</v>
      </c>
      <c r="N27" s="2">
        <v>4.37</v>
      </c>
      <c r="O27" s="2">
        <v>11.94</v>
      </c>
      <c r="P27" s="124">
        <f t="shared" si="4"/>
        <v>7.5699999999999994</v>
      </c>
      <c r="Q27" s="2">
        <v>4.37</v>
      </c>
      <c r="R27" s="2">
        <v>10.88</v>
      </c>
      <c r="S27" s="125">
        <f t="shared" si="5"/>
        <v>6.5100000000000007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4.25" customHeight="1">
      <c r="A28" s="2">
        <v>26</v>
      </c>
      <c r="B28" s="2">
        <v>4.42</v>
      </c>
      <c r="C28" s="2">
        <v>13.04</v>
      </c>
      <c r="D28" s="120">
        <f t="shared" si="0"/>
        <v>8.6199999999999992</v>
      </c>
      <c r="E28" s="2">
        <v>4.34</v>
      </c>
      <c r="F28" s="2">
        <v>10.88</v>
      </c>
      <c r="G28" s="121">
        <f t="shared" si="1"/>
        <v>6.5400000000000009</v>
      </c>
      <c r="H28" s="2">
        <v>4.32</v>
      </c>
      <c r="I28" s="2">
        <v>13.29</v>
      </c>
      <c r="J28" s="122">
        <f t="shared" si="2"/>
        <v>8.9699999999999989</v>
      </c>
      <c r="K28" s="2">
        <v>4.3499999999999996</v>
      </c>
      <c r="L28" s="2">
        <v>13.28</v>
      </c>
      <c r="M28" s="123">
        <f t="shared" si="3"/>
        <v>8.93</v>
      </c>
      <c r="N28" s="2">
        <v>4.3899999999999997</v>
      </c>
      <c r="O28" s="2">
        <v>12.93</v>
      </c>
      <c r="P28" s="124">
        <f t="shared" si="4"/>
        <v>8.5399999999999991</v>
      </c>
      <c r="Q28" s="2">
        <v>4.37</v>
      </c>
      <c r="R28" s="2">
        <v>12.18</v>
      </c>
      <c r="S28" s="125">
        <f t="shared" si="5"/>
        <v>7.81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4.25" customHeight="1">
      <c r="A29" s="2">
        <v>27</v>
      </c>
      <c r="B29" s="2">
        <v>4.38</v>
      </c>
      <c r="C29" s="2">
        <v>13.07</v>
      </c>
      <c r="D29" s="120">
        <f t="shared" si="0"/>
        <v>8.6900000000000013</v>
      </c>
      <c r="E29" s="2">
        <v>4.32</v>
      </c>
      <c r="F29" s="2">
        <v>11.35</v>
      </c>
      <c r="G29" s="121">
        <f t="shared" si="1"/>
        <v>7.0299999999999994</v>
      </c>
      <c r="H29" s="2">
        <v>4.4000000000000004</v>
      </c>
      <c r="I29" s="2">
        <v>12.21</v>
      </c>
      <c r="J29" s="122">
        <f t="shared" si="2"/>
        <v>7.8100000000000005</v>
      </c>
      <c r="K29" s="2">
        <v>4.3499999999999996</v>
      </c>
      <c r="L29" s="2">
        <v>13.13</v>
      </c>
      <c r="M29" s="123">
        <f t="shared" si="3"/>
        <v>8.7800000000000011</v>
      </c>
      <c r="N29" s="2">
        <v>4.3899999999999997</v>
      </c>
      <c r="O29" s="2">
        <v>13.09</v>
      </c>
      <c r="P29" s="124">
        <f t="shared" si="4"/>
        <v>8.6999999999999993</v>
      </c>
      <c r="Q29" s="2">
        <v>4.3099999999999996</v>
      </c>
      <c r="R29" s="2">
        <v>11.14</v>
      </c>
      <c r="S29" s="125">
        <f t="shared" si="5"/>
        <v>6.830000000000001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4.25" customHeight="1">
      <c r="A30" s="2">
        <v>28</v>
      </c>
      <c r="B30" s="2">
        <v>4.3899999999999997</v>
      </c>
      <c r="C30" s="2">
        <v>12.58</v>
      </c>
      <c r="D30" s="120">
        <f t="shared" si="0"/>
        <v>8.1900000000000013</v>
      </c>
      <c r="E30" s="2">
        <v>4.3899999999999997</v>
      </c>
      <c r="F30" s="2">
        <v>10.49</v>
      </c>
      <c r="G30" s="121">
        <f t="shared" si="1"/>
        <v>6.1000000000000005</v>
      </c>
      <c r="H30" s="2">
        <v>4.37</v>
      </c>
      <c r="I30" s="2">
        <v>12.7</v>
      </c>
      <c r="J30" s="122">
        <f t="shared" si="2"/>
        <v>8.3299999999999983</v>
      </c>
      <c r="K30" s="2">
        <v>4.37</v>
      </c>
      <c r="L30" s="2">
        <v>13.63</v>
      </c>
      <c r="M30" s="123">
        <f t="shared" si="3"/>
        <v>9.2600000000000016</v>
      </c>
      <c r="N30" s="2">
        <v>4.37</v>
      </c>
      <c r="O30" s="2">
        <v>13.85</v>
      </c>
      <c r="P30" s="124">
        <f t="shared" si="4"/>
        <v>9.48</v>
      </c>
      <c r="Q30" s="2">
        <v>4.38</v>
      </c>
      <c r="R30" s="2">
        <v>12.21</v>
      </c>
      <c r="S30" s="125">
        <f t="shared" si="5"/>
        <v>7.830000000000001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4.25" customHeight="1">
      <c r="A31" s="2">
        <v>29</v>
      </c>
      <c r="B31" s="2">
        <v>4.3600000000000003</v>
      </c>
      <c r="C31" s="2">
        <v>12.43</v>
      </c>
      <c r="D31" s="120">
        <f t="shared" si="0"/>
        <v>8.07</v>
      </c>
      <c r="E31" s="2">
        <v>4.37</v>
      </c>
      <c r="F31" s="2">
        <v>11.18</v>
      </c>
      <c r="G31" s="121">
        <f t="shared" si="1"/>
        <v>6.81</v>
      </c>
      <c r="H31" s="2">
        <v>4.3</v>
      </c>
      <c r="I31" s="2">
        <v>13.56</v>
      </c>
      <c r="J31" s="122">
        <f t="shared" si="2"/>
        <v>9.2600000000000016</v>
      </c>
      <c r="K31" s="2">
        <v>4.3499999999999996</v>
      </c>
      <c r="L31" s="2">
        <v>12.87</v>
      </c>
      <c r="M31" s="123">
        <f t="shared" si="3"/>
        <v>8.52</v>
      </c>
      <c r="N31" s="2">
        <v>4.3600000000000003</v>
      </c>
      <c r="O31" s="2">
        <v>13.25</v>
      </c>
      <c r="P31" s="124">
        <f t="shared" si="4"/>
        <v>8.89</v>
      </c>
      <c r="Q31" s="2">
        <v>4.37</v>
      </c>
      <c r="R31" s="2">
        <v>12.3</v>
      </c>
      <c r="S31" s="125">
        <f t="shared" si="5"/>
        <v>7.9300000000000006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4.25" customHeight="1">
      <c r="A32" s="2">
        <v>30</v>
      </c>
      <c r="B32" s="2">
        <v>4.32</v>
      </c>
      <c r="C32" s="2">
        <v>13.49</v>
      </c>
      <c r="D32" s="120">
        <f t="shared" si="0"/>
        <v>9.17</v>
      </c>
      <c r="E32" s="2">
        <v>4.3600000000000003</v>
      </c>
      <c r="F32" s="2">
        <v>12.89</v>
      </c>
      <c r="G32" s="121">
        <f t="shared" si="1"/>
        <v>8.5300000000000011</v>
      </c>
      <c r="H32" s="2">
        <v>4.33</v>
      </c>
      <c r="I32" s="2">
        <v>13.78</v>
      </c>
      <c r="J32" s="122">
        <f t="shared" si="2"/>
        <v>9.4499999999999993</v>
      </c>
      <c r="K32" s="2">
        <v>4.3099999999999996</v>
      </c>
      <c r="L32" s="2">
        <v>14.04</v>
      </c>
      <c r="M32" s="123">
        <f t="shared" si="3"/>
        <v>9.73</v>
      </c>
      <c r="N32" s="2">
        <v>4.37</v>
      </c>
      <c r="O32" s="2">
        <v>14.07</v>
      </c>
      <c r="P32" s="124">
        <f t="shared" si="4"/>
        <v>9.6999999999999993</v>
      </c>
      <c r="Q32" s="2">
        <v>4.32</v>
      </c>
      <c r="R32" s="2">
        <v>12.38</v>
      </c>
      <c r="S32" s="125">
        <f t="shared" si="5"/>
        <v>8.06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4.25" customHeight="1">
      <c r="A33" s="2">
        <v>31</v>
      </c>
      <c r="B33" s="2">
        <v>4.33</v>
      </c>
      <c r="C33" s="2">
        <v>13.9</v>
      </c>
      <c r="D33" s="120">
        <f t="shared" si="0"/>
        <v>9.57</v>
      </c>
      <c r="E33" s="2">
        <v>4.3899999999999997</v>
      </c>
      <c r="F33" s="2">
        <v>13.38</v>
      </c>
      <c r="G33" s="121">
        <f t="shared" si="1"/>
        <v>8.990000000000002</v>
      </c>
      <c r="H33" s="2">
        <v>4.4000000000000004</v>
      </c>
      <c r="I33" s="2">
        <v>14.47</v>
      </c>
      <c r="J33" s="122">
        <f t="shared" si="2"/>
        <v>10.07</v>
      </c>
      <c r="K33" s="2">
        <v>4.38</v>
      </c>
      <c r="L33" s="2">
        <v>14.29</v>
      </c>
      <c r="M33" s="123">
        <f t="shared" si="3"/>
        <v>9.91</v>
      </c>
      <c r="N33" s="2">
        <v>4.3600000000000003</v>
      </c>
      <c r="O33" s="2">
        <v>14.63</v>
      </c>
      <c r="P33" s="124">
        <f t="shared" si="4"/>
        <v>10.27</v>
      </c>
      <c r="Q33" s="2">
        <v>4.38</v>
      </c>
      <c r="R33" s="2">
        <v>12.23</v>
      </c>
      <c r="S33" s="125">
        <f t="shared" si="5"/>
        <v>7.8500000000000005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4.25" customHeight="1">
      <c r="A34" s="2">
        <v>32</v>
      </c>
      <c r="B34" s="2">
        <v>4.38</v>
      </c>
      <c r="C34" s="2">
        <v>12.78</v>
      </c>
      <c r="D34" s="120">
        <f t="shared" si="0"/>
        <v>8.3999999999999986</v>
      </c>
      <c r="E34" s="2">
        <v>4.37</v>
      </c>
      <c r="F34" s="2">
        <v>9.59</v>
      </c>
      <c r="G34" s="121">
        <f t="shared" si="1"/>
        <v>5.22</v>
      </c>
      <c r="H34" s="2">
        <v>4.41</v>
      </c>
      <c r="I34" s="2">
        <v>12.32</v>
      </c>
      <c r="J34" s="122">
        <f t="shared" si="2"/>
        <v>7.91</v>
      </c>
      <c r="K34" s="2">
        <v>4.38</v>
      </c>
      <c r="L34" s="2">
        <v>13.94</v>
      </c>
      <c r="M34" s="123">
        <f t="shared" si="3"/>
        <v>9.5599999999999987</v>
      </c>
      <c r="N34" s="2">
        <v>4.34</v>
      </c>
      <c r="O34" s="2">
        <v>13.71</v>
      </c>
      <c r="P34" s="124">
        <f t="shared" si="4"/>
        <v>9.370000000000001</v>
      </c>
      <c r="Q34" s="2">
        <v>4.34</v>
      </c>
      <c r="R34" s="2">
        <v>11.95</v>
      </c>
      <c r="S34" s="125">
        <f t="shared" si="5"/>
        <v>7.6099999999999994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4.25" customHeight="1">
      <c r="A35" s="2">
        <v>33</v>
      </c>
      <c r="B35" s="2">
        <v>4.38</v>
      </c>
      <c r="C35" s="2">
        <v>13.63</v>
      </c>
      <c r="D35" s="120">
        <f t="shared" ref="D35:D66" si="6">C35-B35</f>
        <v>9.25</v>
      </c>
      <c r="E35" s="2">
        <v>4.41</v>
      </c>
      <c r="F35" s="2">
        <v>11.5</v>
      </c>
      <c r="G35" s="121">
        <f t="shared" ref="G35:G66" si="7">F35-E35</f>
        <v>7.09</v>
      </c>
      <c r="H35" s="2">
        <v>4.3899999999999997</v>
      </c>
      <c r="I35" s="2">
        <v>13.26</v>
      </c>
      <c r="J35" s="122">
        <f t="shared" ref="J35:J66" si="8">I35-H35</f>
        <v>8.870000000000001</v>
      </c>
      <c r="K35" s="2">
        <v>4.37</v>
      </c>
      <c r="L35" s="2">
        <v>14.11</v>
      </c>
      <c r="M35" s="123">
        <f t="shared" ref="M35:M66" si="9">L35-K35</f>
        <v>9.7399999999999984</v>
      </c>
      <c r="N35" s="2">
        <v>4.3899999999999997</v>
      </c>
      <c r="O35" s="2">
        <v>13.55</v>
      </c>
      <c r="P35" s="124">
        <f t="shared" ref="P35:P66" si="10">O35-N35</f>
        <v>9.16</v>
      </c>
      <c r="Q35" s="2">
        <v>4.3899999999999997</v>
      </c>
      <c r="R35" s="2">
        <v>11.42</v>
      </c>
      <c r="S35" s="125">
        <f t="shared" ref="S35:S66" si="11">R35-Q35</f>
        <v>7.03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4.25" customHeight="1">
      <c r="A36" s="2">
        <v>34</v>
      </c>
      <c r="B36" s="2">
        <v>4.33</v>
      </c>
      <c r="C36" s="2">
        <v>13.99</v>
      </c>
      <c r="D36" s="120">
        <f t="shared" si="6"/>
        <v>9.66</v>
      </c>
      <c r="E36" s="2">
        <v>4.37</v>
      </c>
      <c r="F36" s="2">
        <v>11.95</v>
      </c>
      <c r="G36" s="121">
        <f t="shared" si="7"/>
        <v>7.5799999999999992</v>
      </c>
      <c r="H36" s="2">
        <v>4.37</v>
      </c>
      <c r="I36" s="2">
        <v>13.63</v>
      </c>
      <c r="J36" s="122">
        <f t="shared" si="8"/>
        <v>9.2600000000000016</v>
      </c>
      <c r="K36" s="2">
        <v>4.3499999999999996</v>
      </c>
      <c r="L36" s="2">
        <v>13.69</v>
      </c>
      <c r="M36" s="123">
        <f t="shared" si="9"/>
        <v>9.34</v>
      </c>
      <c r="N36" s="2">
        <v>4.3899999999999997</v>
      </c>
      <c r="O36" s="2">
        <v>12.8</v>
      </c>
      <c r="P36" s="124">
        <f t="shared" si="10"/>
        <v>8.41</v>
      </c>
      <c r="Q36" s="2">
        <v>4.3</v>
      </c>
      <c r="R36" s="2">
        <v>11.45</v>
      </c>
      <c r="S36" s="125">
        <f t="shared" si="11"/>
        <v>7.1499999999999995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4.25" customHeight="1">
      <c r="A37" s="2">
        <v>35</v>
      </c>
      <c r="B37" s="2">
        <v>4.3899999999999997</v>
      </c>
      <c r="C37" s="2">
        <v>14.55</v>
      </c>
      <c r="D37" s="120">
        <f t="shared" si="6"/>
        <v>10.16</v>
      </c>
      <c r="E37" s="2">
        <v>4.37</v>
      </c>
      <c r="F37" s="2">
        <v>13.88</v>
      </c>
      <c r="G37" s="121">
        <f t="shared" si="7"/>
        <v>9.5100000000000016</v>
      </c>
      <c r="H37" s="2">
        <v>4.3899999999999997</v>
      </c>
      <c r="I37" s="2">
        <v>14.37</v>
      </c>
      <c r="J37" s="122">
        <f t="shared" si="8"/>
        <v>9.98</v>
      </c>
      <c r="K37" s="2">
        <v>4.33</v>
      </c>
      <c r="L37" s="2">
        <v>15</v>
      </c>
      <c r="M37" s="123">
        <f t="shared" si="9"/>
        <v>10.67</v>
      </c>
      <c r="N37" s="2">
        <v>4.34</v>
      </c>
      <c r="O37" s="2">
        <v>13.64</v>
      </c>
      <c r="P37" s="124">
        <f t="shared" si="10"/>
        <v>9.3000000000000007</v>
      </c>
      <c r="Q37" s="2">
        <v>4.4000000000000004</v>
      </c>
      <c r="R37" s="2">
        <v>12.31</v>
      </c>
      <c r="S37" s="125">
        <f t="shared" si="11"/>
        <v>7.91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4.25" customHeight="1">
      <c r="A38" s="2">
        <v>36</v>
      </c>
      <c r="B38" s="2">
        <v>4.4000000000000004</v>
      </c>
      <c r="C38" s="2">
        <v>12.3</v>
      </c>
      <c r="D38" s="120">
        <f t="shared" si="6"/>
        <v>7.9</v>
      </c>
      <c r="E38" s="2">
        <v>4.32</v>
      </c>
      <c r="F38" s="2">
        <v>12.28</v>
      </c>
      <c r="G38" s="121">
        <f t="shared" si="7"/>
        <v>7.9599999999999991</v>
      </c>
      <c r="H38" s="2">
        <v>4.32</v>
      </c>
      <c r="I38" s="2">
        <v>13.17</v>
      </c>
      <c r="J38" s="122">
        <f t="shared" si="8"/>
        <v>8.85</v>
      </c>
      <c r="K38" s="2">
        <v>4.3600000000000003</v>
      </c>
      <c r="L38" s="2">
        <v>13.9</v>
      </c>
      <c r="M38" s="123">
        <f t="shared" si="9"/>
        <v>9.5399999999999991</v>
      </c>
      <c r="N38" s="2">
        <v>4.34</v>
      </c>
      <c r="O38" s="2">
        <v>13.73</v>
      </c>
      <c r="P38" s="124">
        <f t="shared" si="10"/>
        <v>9.39</v>
      </c>
      <c r="Q38" s="2">
        <v>4.38</v>
      </c>
      <c r="R38" s="2">
        <v>12.07</v>
      </c>
      <c r="S38" s="125">
        <f t="shared" si="11"/>
        <v>7.69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4.25" customHeight="1">
      <c r="A39" s="2">
        <v>37</v>
      </c>
      <c r="B39" s="2">
        <v>4.33</v>
      </c>
      <c r="C39" s="2">
        <v>14.53</v>
      </c>
      <c r="D39" s="120">
        <f t="shared" si="6"/>
        <v>10.199999999999999</v>
      </c>
      <c r="E39" s="2">
        <v>4.32</v>
      </c>
      <c r="F39" s="2">
        <v>13.65</v>
      </c>
      <c r="G39" s="121">
        <f t="shared" si="7"/>
        <v>9.33</v>
      </c>
      <c r="H39" s="2">
        <v>4.3499999999999996</v>
      </c>
      <c r="I39" s="2">
        <v>14.28</v>
      </c>
      <c r="J39" s="122">
        <f t="shared" si="8"/>
        <v>9.93</v>
      </c>
      <c r="K39" s="2">
        <v>4.34</v>
      </c>
      <c r="L39" s="2">
        <v>15.15</v>
      </c>
      <c r="M39" s="123">
        <f t="shared" si="9"/>
        <v>10.81</v>
      </c>
      <c r="N39" s="2">
        <v>4.38</v>
      </c>
      <c r="O39" s="2">
        <v>14.68</v>
      </c>
      <c r="P39" s="124">
        <f t="shared" si="10"/>
        <v>10.3</v>
      </c>
      <c r="Q39" s="2">
        <v>4.3600000000000003</v>
      </c>
      <c r="R39" s="2">
        <v>12.8</v>
      </c>
      <c r="S39" s="125">
        <f t="shared" si="11"/>
        <v>8.4400000000000013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4.25" customHeight="1">
      <c r="A40" s="2">
        <v>38</v>
      </c>
      <c r="B40" s="2">
        <v>4.37</v>
      </c>
      <c r="C40" s="2">
        <v>13.99</v>
      </c>
      <c r="D40" s="120">
        <f t="shared" si="6"/>
        <v>9.620000000000001</v>
      </c>
      <c r="E40" s="2">
        <v>4.4000000000000004</v>
      </c>
      <c r="F40" s="2">
        <v>11.9</v>
      </c>
      <c r="G40" s="121">
        <f t="shared" si="7"/>
        <v>7.5</v>
      </c>
      <c r="H40" s="2">
        <v>4.41</v>
      </c>
      <c r="I40" s="2">
        <v>12.9</v>
      </c>
      <c r="J40" s="122">
        <f t="shared" si="8"/>
        <v>8.49</v>
      </c>
      <c r="K40" s="2">
        <v>4.37</v>
      </c>
      <c r="L40" s="2">
        <v>14.4</v>
      </c>
      <c r="M40" s="123">
        <f t="shared" si="9"/>
        <v>10.030000000000001</v>
      </c>
      <c r="N40" s="2">
        <v>4.38</v>
      </c>
      <c r="O40" s="2">
        <v>13.25</v>
      </c>
      <c r="P40" s="124">
        <f t="shared" si="10"/>
        <v>8.870000000000001</v>
      </c>
      <c r="Q40" s="2">
        <v>4.37</v>
      </c>
      <c r="R40" s="2">
        <v>12.36</v>
      </c>
      <c r="S40" s="125">
        <f t="shared" si="11"/>
        <v>7.9899999999999993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4.25" customHeight="1">
      <c r="A41" s="2">
        <v>39</v>
      </c>
      <c r="B41" s="2">
        <v>4.3899999999999997</v>
      </c>
      <c r="C41" s="2">
        <v>14.11</v>
      </c>
      <c r="D41" s="120">
        <f t="shared" si="6"/>
        <v>9.7199999999999989</v>
      </c>
      <c r="E41" s="2">
        <v>4.42</v>
      </c>
      <c r="F41" s="2">
        <v>13.17</v>
      </c>
      <c r="G41" s="121">
        <f t="shared" si="7"/>
        <v>8.75</v>
      </c>
      <c r="H41" s="2">
        <v>4.38</v>
      </c>
      <c r="I41" s="2">
        <v>13.86</v>
      </c>
      <c r="J41" s="122">
        <f t="shared" si="8"/>
        <v>9.48</v>
      </c>
      <c r="K41" s="2">
        <v>4.33</v>
      </c>
      <c r="L41" s="2">
        <v>14.19</v>
      </c>
      <c r="M41" s="123">
        <f t="shared" si="9"/>
        <v>9.86</v>
      </c>
      <c r="N41" s="2">
        <v>4.42</v>
      </c>
      <c r="O41" s="2">
        <v>14</v>
      </c>
      <c r="P41" s="124">
        <f t="shared" si="10"/>
        <v>9.58</v>
      </c>
      <c r="Q41" s="2">
        <v>4.38</v>
      </c>
      <c r="R41" s="2">
        <v>13.65</v>
      </c>
      <c r="S41" s="125">
        <f t="shared" si="11"/>
        <v>9.27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4.25" customHeight="1">
      <c r="A42" s="2">
        <v>40</v>
      </c>
      <c r="B42" s="2">
        <v>4.38</v>
      </c>
      <c r="C42" s="2">
        <v>14.13</v>
      </c>
      <c r="D42" s="120">
        <f t="shared" si="6"/>
        <v>9.75</v>
      </c>
      <c r="E42" s="2">
        <v>4.3499999999999996</v>
      </c>
      <c r="F42" s="2">
        <v>13.3</v>
      </c>
      <c r="G42" s="121">
        <f t="shared" si="7"/>
        <v>8.9500000000000011</v>
      </c>
      <c r="H42" s="2">
        <v>4.33</v>
      </c>
      <c r="I42" s="2">
        <v>13.7</v>
      </c>
      <c r="J42" s="122">
        <f t="shared" si="8"/>
        <v>9.3699999999999992</v>
      </c>
      <c r="K42" s="2">
        <v>4.4000000000000004</v>
      </c>
      <c r="L42" s="2">
        <v>14.58</v>
      </c>
      <c r="M42" s="123">
        <f t="shared" si="9"/>
        <v>10.18</v>
      </c>
      <c r="N42" s="2">
        <v>4.37</v>
      </c>
      <c r="O42" s="2">
        <v>13.75</v>
      </c>
      <c r="P42" s="124">
        <f t="shared" si="10"/>
        <v>9.379999999999999</v>
      </c>
      <c r="Q42" s="2">
        <v>4.38</v>
      </c>
      <c r="R42" s="2">
        <v>13.32</v>
      </c>
      <c r="S42" s="125">
        <f t="shared" si="11"/>
        <v>8.9400000000000013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4.25" customHeight="1">
      <c r="A43" s="2">
        <v>41</v>
      </c>
      <c r="B43" s="2">
        <v>4.3600000000000003</v>
      </c>
      <c r="C43" s="2">
        <v>15.33</v>
      </c>
      <c r="D43" s="120">
        <f t="shared" si="6"/>
        <v>10.969999999999999</v>
      </c>
      <c r="E43" s="2">
        <v>4.37</v>
      </c>
      <c r="F43" s="2">
        <v>14.07</v>
      </c>
      <c r="G43" s="121">
        <f t="shared" si="7"/>
        <v>9.6999999999999993</v>
      </c>
      <c r="H43" s="2">
        <v>4.41</v>
      </c>
      <c r="I43" s="2">
        <v>14.28</v>
      </c>
      <c r="J43" s="122">
        <f t="shared" si="8"/>
        <v>9.8699999999999992</v>
      </c>
      <c r="K43" s="2">
        <v>4.3899999999999997</v>
      </c>
      <c r="L43" s="2">
        <v>14.36</v>
      </c>
      <c r="M43" s="123">
        <f t="shared" si="9"/>
        <v>9.9699999999999989</v>
      </c>
      <c r="N43" s="2">
        <v>4.34</v>
      </c>
      <c r="O43" s="2">
        <v>14.43</v>
      </c>
      <c r="P43" s="124">
        <f t="shared" si="10"/>
        <v>10.09</v>
      </c>
      <c r="Q43" s="2">
        <v>4.4000000000000004</v>
      </c>
      <c r="R43" s="2">
        <v>13.28</v>
      </c>
      <c r="S43" s="125">
        <f t="shared" si="11"/>
        <v>8.879999999999999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4.25" customHeight="1">
      <c r="A44" s="2">
        <v>42</v>
      </c>
      <c r="B44" s="2">
        <v>4.34</v>
      </c>
      <c r="C44" s="2">
        <v>14.51</v>
      </c>
      <c r="D44" s="120">
        <f t="shared" si="6"/>
        <v>10.17</v>
      </c>
      <c r="E44" s="2">
        <v>4.38</v>
      </c>
      <c r="F44" s="2">
        <v>13.39</v>
      </c>
      <c r="G44" s="121">
        <f t="shared" si="7"/>
        <v>9.0100000000000016</v>
      </c>
      <c r="H44" s="2">
        <v>4.3499999999999996</v>
      </c>
      <c r="I44" s="2">
        <v>13.46</v>
      </c>
      <c r="J44" s="122">
        <f t="shared" si="8"/>
        <v>9.1100000000000012</v>
      </c>
      <c r="K44" s="2">
        <v>4.42</v>
      </c>
      <c r="L44" s="2">
        <v>15.31</v>
      </c>
      <c r="M44" s="123">
        <f t="shared" si="9"/>
        <v>10.89</v>
      </c>
      <c r="N44" s="2">
        <v>4.4000000000000004</v>
      </c>
      <c r="O44" s="2">
        <v>14.33</v>
      </c>
      <c r="P44" s="124">
        <f t="shared" si="10"/>
        <v>9.93</v>
      </c>
      <c r="Q44" s="2">
        <v>4.3899999999999997</v>
      </c>
      <c r="R44" s="2">
        <v>12.8</v>
      </c>
      <c r="S44" s="125">
        <f t="shared" si="11"/>
        <v>8.41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4.25" customHeight="1">
      <c r="A45" s="2">
        <v>43</v>
      </c>
      <c r="B45" s="2">
        <v>4.38</v>
      </c>
      <c r="C45" s="2">
        <v>13.52</v>
      </c>
      <c r="D45" s="120">
        <f t="shared" si="6"/>
        <v>9.14</v>
      </c>
      <c r="E45" s="2">
        <v>4.3499999999999996</v>
      </c>
      <c r="F45" s="2">
        <v>11.61</v>
      </c>
      <c r="G45" s="121">
        <f t="shared" si="7"/>
        <v>7.26</v>
      </c>
      <c r="H45" s="2">
        <v>4.38</v>
      </c>
      <c r="I45" s="2">
        <v>13.41</v>
      </c>
      <c r="J45" s="122">
        <f t="shared" si="8"/>
        <v>9.0300000000000011</v>
      </c>
      <c r="K45" s="2">
        <v>4.37</v>
      </c>
      <c r="L45" s="2">
        <v>14.62</v>
      </c>
      <c r="M45" s="123">
        <f t="shared" si="9"/>
        <v>10.25</v>
      </c>
      <c r="N45" s="2">
        <v>4.3499999999999996</v>
      </c>
      <c r="O45" s="2">
        <v>13.85</v>
      </c>
      <c r="P45" s="124">
        <f t="shared" si="10"/>
        <v>9.5</v>
      </c>
      <c r="Q45" s="2">
        <v>4.3899999999999997</v>
      </c>
      <c r="R45" s="2">
        <v>12.48</v>
      </c>
      <c r="S45" s="125">
        <f t="shared" si="11"/>
        <v>8.09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4.25" customHeight="1">
      <c r="A46" s="2">
        <v>44</v>
      </c>
      <c r="B46" s="2">
        <v>4.3499999999999996</v>
      </c>
      <c r="C46" s="2">
        <v>14.78</v>
      </c>
      <c r="D46" s="120">
        <f t="shared" si="6"/>
        <v>10.43</v>
      </c>
      <c r="E46" s="2">
        <v>4.3899999999999997</v>
      </c>
      <c r="F46" s="2">
        <v>11.91</v>
      </c>
      <c r="G46" s="121">
        <f t="shared" si="7"/>
        <v>7.5200000000000005</v>
      </c>
      <c r="H46" s="2">
        <v>4.3899999999999997</v>
      </c>
      <c r="I46" s="2">
        <v>13.19</v>
      </c>
      <c r="J46" s="122">
        <f t="shared" si="8"/>
        <v>8.8000000000000007</v>
      </c>
      <c r="K46" s="2">
        <v>4.38</v>
      </c>
      <c r="L46" s="2">
        <v>13.49</v>
      </c>
      <c r="M46" s="123">
        <f t="shared" si="9"/>
        <v>9.11</v>
      </c>
      <c r="N46" s="2">
        <v>4.38</v>
      </c>
      <c r="O46" s="2">
        <v>14.16</v>
      </c>
      <c r="P46" s="124">
        <f t="shared" si="10"/>
        <v>9.7800000000000011</v>
      </c>
      <c r="Q46" s="2">
        <v>4.41</v>
      </c>
      <c r="R46" s="2">
        <v>12.94</v>
      </c>
      <c r="S46" s="125">
        <f t="shared" si="11"/>
        <v>8.5299999999999994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4.25" customHeight="1">
      <c r="A47" s="2">
        <v>45</v>
      </c>
      <c r="B47" s="2">
        <v>4.38</v>
      </c>
      <c r="C47" s="2">
        <v>14.26</v>
      </c>
      <c r="D47" s="120">
        <f t="shared" si="6"/>
        <v>9.879999999999999</v>
      </c>
      <c r="E47" s="2">
        <v>4.38</v>
      </c>
      <c r="F47" s="2">
        <v>11.99</v>
      </c>
      <c r="G47" s="121">
        <f t="shared" si="7"/>
        <v>7.61</v>
      </c>
      <c r="H47" s="2">
        <v>4.37</v>
      </c>
      <c r="I47" s="2">
        <v>13.69</v>
      </c>
      <c r="J47" s="122">
        <f t="shared" si="8"/>
        <v>9.32</v>
      </c>
      <c r="K47" s="2">
        <v>4.34</v>
      </c>
      <c r="L47" s="2">
        <v>14.12</v>
      </c>
      <c r="M47" s="123">
        <f t="shared" si="9"/>
        <v>9.7799999999999994</v>
      </c>
      <c r="N47" s="2">
        <v>4.41</v>
      </c>
      <c r="O47" s="2">
        <v>13.89</v>
      </c>
      <c r="P47" s="124">
        <f t="shared" si="10"/>
        <v>9.48</v>
      </c>
      <c r="Q47" s="2">
        <v>4.42</v>
      </c>
      <c r="R47" s="2">
        <v>12.85</v>
      </c>
      <c r="S47" s="125">
        <f t="shared" si="11"/>
        <v>8.43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4.25" customHeight="1">
      <c r="A48" s="2">
        <v>46</v>
      </c>
      <c r="B48" s="2">
        <v>4.3600000000000003</v>
      </c>
      <c r="C48" s="2">
        <v>15.6</v>
      </c>
      <c r="D48" s="120">
        <f t="shared" si="6"/>
        <v>11.239999999999998</v>
      </c>
      <c r="E48" s="2">
        <v>4.33</v>
      </c>
      <c r="F48" s="2">
        <v>14.43</v>
      </c>
      <c r="G48" s="121">
        <f t="shared" si="7"/>
        <v>10.1</v>
      </c>
      <c r="H48" s="2">
        <v>4.3499999999999996</v>
      </c>
      <c r="I48" s="2">
        <v>15.37</v>
      </c>
      <c r="J48" s="122">
        <f t="shared" si="8"/>
        <v>11.02</v>
      </c>
      <c r="K48" s="2">
        <v>4.4000000000000004</v>
      </c>
      <c r="L48" s="2">
        <v>14.97</v>
      </c>
      <c r="M48" s="123">
        <f t="shared" si="9"/>
        <v>10.57</v>
      </c>
      <c r="N48" s="2">
        <v>4.4000000000000004</v>
      </c>
      <c r="O48" s="2">
        <v>14.75</v>
      </c>
      <c r="P48" s="124">
        <f t="shared" si="10"/>
        <v>10.35</v>
      </c>
      <c r="Q48" s="2">
        <v>4.38</v>
      </c>
      <c r="R48" s="2">
        <v>13.13</v>
      </c>
      <c r="S48" s="125">
        <f t="shared" si="11"/>
        <v>8.75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4.25" customHeight="1">
      <c r="A49" s="2">
        <v>47</v>
      </c>
      <c r="B49" s="2">
        <v>4.3899999999999997</v>
      </c>
      <c r="C49" s="2">
        <v>15.27</v>
      </c>
      <c r="D49" s="120">
        <f t="shared" si="6"/>
        <v>10.879999999999999</v>
      </c>
      <c r="E49" s="2">
        <v>4.32</v>
      </c>
      <c r="F49" s="2">
        <v>14.12</v>
      </c>
      <c r="G49" s="121">
        <f t="shared" si="7"/>
        <v>9.7999999999999989</v>
      </c>
      <c r="H49" s="2">
        <v>4.3600000000000003</v>
      </c>
      <c r="I49" s="2">
        <v>14.43</v>
      </c>
      <c r="J49" s="122">
        <f t="shared" si="8"/>
        <v>10.07</v>
      </c>
      <c r="K49" s="2">
        <v>4.33</v>
      </c>
      <c r="L49" s="2">
        <v>15.13</v>
      </c>
      <c r="M49" s="123">
        <f t="shared" si="9"/>
        <v>10.8</v>
      </c>
      <c r="N49" s="2">
        <v>4.3899999999999997</v>
      </c>
      <c r="O49" s="2">
        <v>15.26</v>
      </c>
      <c r="P49" s="124">
        <f t="shared" si="10"/>
        <v>10.870000000000001</v>
      </c>
      <c r="Q49" s="2">
        <v>4.38</v>
      </c>
      <c r="R49" s="2">
        <v>13.74</v>
      </c>
      <c r="S49" s="125">
        <f t="shared" si="11"/>
        <v>9.36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4.25" customHeight="1">
      <c r="A50" s="2">
        <v>48</v>
      </c>
      <c r="B50" s="2">
        <v>4.37</v>
      </c>
      <c r="C50" s="2">
        <v>14.29</v>
      </c>
      <c r="D50" s="120">
        <f t="shared" si="6"/>
        <v>9.9199999999999982</v>
      </c>
      <c r="E50" s="2">
        <v>4.3899999999999997</v>
      </c>
      <c r="F50" s="2">
        <v>13.11</v>
      </c>
      <c r="G50" s="121">
        <f t="shared" si="7"/>
        <v>8.7199999999999989</v>
      </c>
      <c r="H50" s="2">
        <v>4.3600000000000003</v>
      </c>
      <c r="I50" s="2">
        <v>13.96</v>
      </c>
      <c r="J50" s="122">
        <f t="shared" si="8"/>
        <v>9.6000000000000014</v>
      </c>
      <c r="K50" s="2">
        <v>4.3499999999999996</v>
      </c>
      <c r="L50" s="2">
        <v>14.81</v>
      </c>
      <c r="M50" s="123">
        <f t="shared" si="9"/>
        <v>10.46</v>
      </c>
      <c r="N50" s="2">
        <v>4.34</v>
      </c>
      <c r="O50" s="2">
        <v>14.52</v>
      </c>
      <c r="P50" s="124">
        <f t="shared" si="10"/>
        <v>10.18</v>
      </c>
      <c r="Q50" s="2">
        <v>4.38</v>
      </c>
      <c r="R50" s="2">
        <v>13.89</v>
      </c>
      <c r="S50" s="125">
        <f t="shared" si="11"/>
        <v>9.5100000000000016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4.25" customHeight="1">
      <c r="A51" s="2">
        <v>49</v>
      </c>
      <c r="B51" s="2">
        <v>4.33</v>
      </c>
      <c r="C51" s="2">
        <v>14.8</v>
      </c>
      <c r="D51" s="120">
        <f t="shared" si="6"/>
        <v>10.47</v>
      </c>
      <c r="E51" s="2">
        <v>4.37</v>
      </c>
      <c r="F51" s="2">
        <v>13.19</v>
      </c>
      <c r="G51" s="121">
        <f t="shared" si="7"/>
        <v>8.82</v>
      </c>
      <c r="H51" s="2">
        <v>4.42</v>
      </c>
      <c r="I51" s="2">
        <v>14.49</v>
      </c>
      <c r="J51" s="122">
        <f t="shared" si="8"/>
        <v>10.07</v>
      </c>
      <c r="K51" s="2">
        <v>4.38</v>
      </c>
      <c r="L51" s="2">
        <v>14.27</v>
      </c>
      <c r="M51" s="123">
        <f t="shared" si="9"/>
        <v>9.89</v>
      </c>
      <c r="N51" s="2">
        <v>4.41</v>
      </c>
      <c r="O51" s="2">
        <v>14.7</v>
      </c>
      <c r="P51" s="124">
        <f t="shared" si="10"/>
        <v>10.29</v>
      </c>
      <c r="Q51" s="2">
        <v>4.3899999999999997</v>
      </c>
      <c r="R51" s="2">
        <v>13.38</v>
      </c>
      <c r="S51" s="125">
        <f t="shared" si="11"/>
        <v>8.990000000000002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4.25" customHeight="1">
      <c r="A52" s="2">
        <v>50</v>
      </c>
      <c r="B52" s="2">
        <v>4.3899999999999997</v>
      </c>
      <c r="C52" s="2">
        <v>15.16</v>
      </c>
      <c r="D52" s="120">
        <f t="shared" si="6"/>
        <v>10.77</v>
      </c>
      <c r="E52" s="2">
        <v>4.34</v>
      </c>
      <c r="F52" s="2">
        <v>14.1</v>
      </c>
      <c r="G52" s="121">
        <f t="shared" si="7"/>
        <v>9.76</v>
      </c>
      <c r="H52" s="2">
        <v>4.38</v>
      </c>
      <c r="I52" s="2">
        <v>13.7</v>
      </c>
      <c r="J52" s="122">
        <f t="shared" si="8"/>
        <v>9.32</v>
      </c>
      <c r="K52" s="2">
        <v>4.37</v>
      </c>
      <c r="L52" s="2">
        <v>14.3</v>
      </c>
      <c r="M52" s="123">
        <f t="shared" si="9"/>
        <v>9.93</v>
      </c>
      <c r="N52" s="2">
        <v>4.37</v>
      </c>
      <c r="O52" s="2">
        <v>14.73</v>
      </c>
      <c r="P52" s="124">
        <f t="shared" si="10"/>
        <v>10.36</v>
      </c>
      <c r="Q52" s="2">
        <v>4.38</v>
      </c>
      <c r="R52" s="2">
        <v>13.15</v>
      </c>
      <c r="S52" s="125">
        <f t="shared" si="11"/>
        <v>8.77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4.25" customHeight="1">
      <c r="A53" s="2">
        <v>51</v>
      </c>
      <c r="B53" s="2">
        <v>4.4000000000000004</v>
      </c>
      <c r="C53" s="2">
        <v>14.44</v>
      </c>
      <c r="D53" s="120">
        <f t="shared" si="6"/>
        <v>10.039999999999999</v>
      </c>
      <c r="E53" s="2">
        <v>4.37</v>
      </c>
      <c r="F53" s="2">
        <v>12.82</v>
      </c>
      <c r="G53" s="121">
        <f t="shared" si="7"/>
        <v>8.4499999999999993</v>
      </c>
      <c r="H53" s="2">
        <v>4.38</v>
      </c>
      <c r="I53" s="2">
        <v>14.31</v>
      </c>
      <c r="J53" s="122">
        <f t="shared" si="8"/>
        <v>9.93</v>
      </c>
      <c r="K53" s="2">
        <v>4.3899999999999997</v>
      </c>
      <c r="L53" s="2">
        <v>14.18</v>
      </c>
      <c r="M53" s="123">
        <f t="shared" si="9"/>
        <v>9.7899999999999991</v>
      </c>
      <c r="N53" s="2">
        <v>4.34</v>
      </c>
      <c r="O53" s="2">
        <v>14.39</v>
      </c>
      <c r="P53" s="124">
        <f t="shared" si="10"/>
        <v>10.050000000000001</v>
      </c>
      <c r="Q53" s="2">
        <v>4.3899999999999997</v>
      </c>
      <c r="R53" s="2">
        <v>13.25</v>
      </c>
      <c r="S53" s="125">
        <f t="shared" si="11"/>
        <v>8.86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4.25" customHeight="1">
      <c r="A54" s="2">
        <v>52</v>
      </c>
      <c r="B54" s="2">
        <v>4.3899999999999997</v>
      </c>
      <c r="C54" s="2">
        <v>14.69</v>
      </c>
      <c r="D54" s="120">
        <f t="shared" si="6"/>
        <v>10.3</v>
      </c>
      <c r="E54" s="2">
        <v>4.3499999999999996</v>
      </c>
      <c r="F54" s="2">
        <v>14.4</v>
      </c>
      <c r="G54" s="121">
        <f t="shared" si="7"/>
        <v>10.050000000000001</v>
      </c>
      <c r="H54" s="2">
        <v>4.3499999999999996</v>
      </c>
      <c r="I54" s="2">
        <v>14.26</v>
      </c>
      <c r="J54" s="122">
        <f t="shared" si="8"/>
        <v>9.91</v>
      </c>
      <c r="K54" s="2">
        <v>4.4000000000000004</v>
      </c>
      <c r="L54" s="2">
        <v>14.11</v>
      </c>
      <c r="M54" s="123">
        <f t="shared" si="9"/>
        <v>9.7099999999999991</v>
      </c>
      <c r="N54" s="2">
        <v>4.3499999999999996</v>
      </c>
      <c r="O54" s="2">
        <v>13.66</v>
      </c>
      <c r="P54" s="124">
        <f t="shared" si="10"/>
        <v>9.31</v>
      </c>
      <c r="Q54" s="2">
        <v>4.38</v>
      </c>
      <c r="R54" s="2">
        <v>12.22</v>
      </c>
      <c r="S54" s="125">
        <f t="shared" si="11"/>
        <v>7.8400000000000007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4.25" customHeight="1">
      <c r="A55" s="2">
        <v>53</v>
      </c>
      <c r="B55" s="2">
        <v>4.38</v>
      </c>
      <c r="C55" s="2">
        <v>14.24</v>
      </c>
      <c r="D55" s="120">
        <f t="shared" si="6"/>
        <v>9.86</v>
      </c>
      <c r="E55" s="2">
        <v>4.4000000000000004</v>
      </c>
      <c r="F55" s="2">
        <v>13.22</v>
      </c>
      <c r="G55" s="121">
        <f t="shared" si="7"/>
        <v>8.82</v>
      </c>
      <c r="H55" s="2">
        <v>4.3499999999999996</v>
      </c>
      <c r="I55" s="2">
        <v>13.91</v>
      </c>
      <c r="J55" s="122">
        <f t="shared" si="8"/>
        <v>9.56</v>
      </c>
      <c r="K55" s="2">
        <v>4.3600000000000003</v>
      </c>
      <c r="L55" s="2">
        <v>14.87</v>
      </c>
      <c r="M55" s="123">
        <f t="shared" si="9"/>
        <v>10.509999999999998</v>
      </c>
      <c r="N55" s="2">
        <v>4.41</v>
      </c>
      <c r="O55" s="2">
        <v>14.69</v>
      </c>
      <c r="P55" s="124">
        <f t="shared" si="10"/>
        <v>10.28</v>
      </c>
      <c r="Q55" s="2">
        <v>4.32</v>
      </c>
      <c r="R55" s="2">
        <v>12.67</v>
      </c>
      <c r="S55" s="125">
        <f t="shared" si="11"/>
        <v>8.35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4.25" customHeight="1">
      <c r="A56" s="2">
        <v>54</v>
      </c>
      <c r="B56" s="2">
        <v>4.37</v>
      </c>
      <c r="C56" s="2">
        <v>13.76</v>
      </c>
      <c r="D56" s="120">
        <f t="shared" si="6"/>
        <v>9.39</v>
      </c>
      <c r="E56" s="2">
        <v>4.38</v>
      </c>
      <c r="F56" s="2">
        <v>10.44</v>
      </c>
      <c r="G56" s="121">
        <f t="shared" si="7"/>
        <v>6.06</v>
      </c>
      <c r="H56" s="2">
        <v>4.3899999999999997</v>
      </c>
      <c r="I56" s="2">
        <v>11.59</v>
      </c>
      <c r="J56" s="122">
        <f t="shared" si="8"/>
        <v>7.2</v>
      </c>
      <c r="K56" s="2">
        <v>4.37</v>
      </c>
      <c r="L56" s="2">
        <v>12.44</v>
      </c>
      <c r="M56" s="123">
        <f t="shared" si="9"/>
        <v>8.07</v>
      </c>
      <c r="N56" s="2">
        <v>4.3899999999999997</v>
      </c>
      <c r="O56" s="2">
        <v>12.7</v>
      </c>
      <c r="P56" s="124">
        <f t="shared" si="10"/>
        <v>8.3099999999999987</v>
      </c>
      <c r="Q56" s="2">
        <v>4.33</v>
      </c>
      <c r="R56" s="2">
        <v>12.47</v>
      </c>
      <c r="S56" s="125">
        <f t="shared" si="11"/>
        <v>8.14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4.25" customHeight="1">
      <c r="A57" s="2">
        <v>55</v>
      </c>
      <c r="B57" s="2">
        <v>4.38</v>
      </c>
      <c r="C57" s="2">
        <v>14.37</v>
      </c>
      <c r="D57" s="120">
        <f t="shared" si="6"/>
        <v>9.9899999999999984</v>
      </c>
      <c r="E57" s="2">
        <v>4.41</v>
      </c>
      <c r="F57" s="2">
        <v>13.87</v>
      </c>
      <c r="G57" s="121">
        <f t="shared" si="7"/>
        <v>9.4599999999999991</v>
      </c>
      <c r="H57" s="2">
        <v>4.37</v>
      </c>
      <c r="I57" s="2">
        <v>14.18</v>
      </c>
      <c r="J57" s="122">
        <f t="shared" si="8"/>
        <v>9.8099999999999987</v>
      </c>
      <c r="K57" s="2">
        <v>4.42</v>
      </c>
      <c r="L57" s="2">
        <v>13.61</v>
      </c>
      <c r="M57" s="123">
        <f t="shared" si="9"/>
        <v>9.19</v>
      </c>
      <c r="N57" s="2">
        <v>4.37</v>
      </c>
      <c r="O57" s="2">
        <v>14.26</v>
      </c>
      <c r="P57" s="124">
        <f t="shared" si="10"/>
        <v>9.89</v>
      </c>
      <c r="Q57" s="2">
        <v>4.38</v>
      </c>
      <c r="R57" s="2">
        <v>12.14</v>
      </c>
      <c r="S57" s="125">
        <f t="shared" si="11"/>
        <v>7.7600000000000007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4.25" customHeight="1">
      <c r="A58" s="2">
        <v>56</v>
      </c>
      <c r="B58" s="2">
        <v>4.3600000000000003</v>
      </c>
      <c r="C58" s="2">
        <v>13.58</v>
      </c>
      <c r="D58" s="120">
        <f t="shared" si="6"/>
        <v>9.2199999999999989</v>
      </c>
      <c r="E58" s="2">
        <v>4.3600000000000003</v>
      </c>
      <c r="F58" s="2">
        <v>12.42</v>
      </c>
      <c r="G58" s="121">
        <f t="shared" si="7"/>
        <v>8.0599999999999987</v>
      </c>
      <c r="H58" s="2">
        <v>4.3899999999999997</v>
      </c>
      <c r="I58" s="2">
        <v>13.22</v>
      </c>
      <c r="J58" s="122">
        <f t="shared" si="8"/>
        <v>8.8300000000000018</v>
      </c>
      <c r="K58" s="2">
        <v>4.3899999999999997</v>
      </c>
      <c r="L58" s="2">
        <v>13.44</v>
      </c>
      <c r="M58" s="123">
        <f t="shared" si="9"/>
        <v>9.0500000000000007</v>
      </c>
      <c r="N58" s="2">
        <v>4.4000000000000004</v>
      </c>
      <c r="O58" s="2">
        <v>13.4</v>
      </c>
      <c r="P58" s="124">
        <f t="shared" si="10"/>
        <v>9</v>
      </c>
      <c r="Q58" s="2">
        <v>4.3899999999999997</v>
      </c>
      <c r="R58" s="2">
        <v>12.29</v>
      </c>
      <c r="S58" s="125">
        <f t="shared" si="11"/>
        <v>7.8999999999999995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4.25" customHeight="1">
      <c r="A59" s="2">
        <v>57</v>
      </c>
      <c r="B59" s="2">
        <v>4.41</v>
      </c>
      <c r="C59" s="2">
        <v>13.9</v>
      </c>
      <c r="D59" s="120">
        <f t="shared" si="6"/>
        <v>9.49</v>
      </c>
      <c r="E59" s="2">
        <v>4.33</v>
      </c>
      <c r="F59" s="2">
        <v>12.39</v>
      </c>
      <c r="G59" s="121">
        <f t="shared" si="7"/>
        <v>8.06</v>
      </c>
      <c r="H59" s="2">
        <v>4.3899999999999997</v>
      </c>
      <c r="I59" s="2">
        <v>13.53</v>
      </c>
      <c r="J59" s="122">
        <f t="shared" si="8"/>
        <v>9.14</v>
      </c>
      <c r="K59" s="2">
        <v>4.34</v>
      </c>
      <c r="L59" s="2">
        <v>14.59</v>
      </c>
      <c r="M59" s="123">
        <f t="shared" si="9"/>
        <v>10.25</v>
      </c>
      <c r="N59" s="2">
        <v>4.42</v>
      </c>
      <c r="O59" s="2">
        <v>14.63</v>
      </c>
      <c r="P59" s="124">
        <f t="shared" si="10"/>
        <v>10.210000000000001</v>
      </c>
      <c r="Q59" s="2">
        <v>4.41</v>
      </c>
      <c r="R59" s="2">
        <v>13.45</v>
      </c>
      <c r="S59" s="125">
        <f t="shared" si="11"/>
        <v>9.0399999999999991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4.25" customHeight="1">
      <c r="A60" s="2">
        <v>58</v>
      </c>
      <c r="B60" s="2">
        <v>4.38</v>
      </c>
      <c r="C60" s="2">
        <v>14.43</v>
      </c>
      <c r="D60" s="120">
        <f t="shared" si="6"/>
        <v>10.050000000000001</v>
      </c>
      <c r="E60" s="2">
        <v>4.3899999999999997</v>
      </c>
      <c r="F60" s="2">
        <v>13.23</v>
      </c>
      <c r="G60" s="121">
        <f t="shared" si="7"/>
        <v>8.84</v>
      </c>
      <c r="H60" s="2">
        <v>4.4000000000000004</v>
      </c>
      <c r="I60" s="2">
        <v>13.86</v>
      </c>
      <c r="J60" s="122">
        <f t="shared" si="8"/>
        <v>9.4599999999999991</v>
      </c>
      <c r="K60" s="2">
        <v>4.4000000000000004</v>
      </c>
      <c r="L60" s="2">
        <v>14.74</v>
      </c>
      <c r="M60" s="123">
        <f t="shared" si="9"/>
        <v>10.34</v>
      </c>
      <c r="N60" s="2">
        <v>4.3899999999999997</v>
      </c>
      <c r="O60" s="2">
        <v>14.67</v>
      </c>
      <c r="P60" s="124">
        <f t="shared" si="10"/>
        <v>10.280000000000001</v>
      </c>
      <c r="Q60" s="2">
        <v>4.34</v>
      </c>
      <c r="R60" s="2">
        <v>13.38</v>
      </c>
      <c r="S60" s="125">
        <f t="shared" si="11"/>
        <v>9.0400000000000009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4.25" customHeight="1">
      <c r="A61" s="2">
        <v>59</v>
      </c>
      <c r="B61" s="2">
        <v>4.3899999999999997</v>
      </c>
      <c r="C61" s="2">
        <v>14.01</v>
      </c>
      <c r="D61" s="120">
        <f t="shared" si="6"/>
        <v>9.620000000000001</v>
      </c>
      <c r="E61" s="2">
        <v>4.4000000000000004</v>
      </c>
      <c r="F61" s="2">
        <v>13.47</v>
      </c>
      <c r="G61" s="121">
        <f t="shared" si="7"/>
        <v>9.07</v>
      </c>
      <c r="H61" s="2">
        <v>4.3499999999999996</v>
      </c>
      <c r="I61" s="2">
        <v>13.75</v>
      </c>
      <c r="J61" s="122">
        <f t="shared" si="8"/>
        <v>9.4</v>
      </c>
      <c r="K61" s="2">
        <v>4.33</v>
      </c>
      <c r="L61" s="2">
        <v>14.5</v>
      </c>
      <c r="M61" s="123">
        <f t="shared" si="9"/>
        <v>10.17</v>
      </c>
      <c r="N61" s="2">
        <v>4.37</v>
      </c>
      <c r="O61" s="2">
        <v>14.36</v>
      </c>
      <c r="P61" s="124">
        <f t="shared" si="10"/>
        <v>9.9899999999999984</v>
      </c>
      <c r="Q61" s="2">
        <v>4.3899999999999997</v>
      </c>
      <c r="R61" s="2">
        <v>12.84</v>
      </c>
      <c r="S61" s="125">
        <f t="shared" si="11"/>
        <v>8.4499999999999993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4.25" customHeight="1">
      <c r="A62" s="2">
        <v>60</v>
      </c>
      <c r="B62" s="2">
        <v>4.37</v>
      </c>
      <c r="C62" s="2">
        <v>14.67</v>
      </c>
      <c r="D62" s="120">
        <f t="shared" si="6"/>
        <v>10.3</v>
      </c>
      <c r="E62" s="2">
        <v>4.3600000000000003</v>
      </c>
      <c r="F62" s="2">
        <v>13.19</v>
      </c>
      <c r="G62" s="121">
        <f t="shared" si="7"/>
        <v>8.8299999999999983</v>
      </c>
      <c r="H62" s="2">
        <v>4.3499999999999996</v>
      </c>
      <c r="I62" s="2">
        <v>14.68</v>
      </c>
      <c r="J62" s="122">
        <f t="shared" si="8"/>
        <v>10.33</v>
      </c>
      <c r="K62" s="2">
        <v>4.41</v>
      </c>
      <c r="L62" s="2">
        <v>15.05</v>
      </c>
      <c r="M62" s="123">
        <f t="shared" si="9"/>
        <v>10.64</v>
      </c>
      <c r="N62" s="2">
        <v>4.34</v>
      </c>
      <c r="O62" s="2">
        <v>14.6</v>
      </c>
      <c r="P62" s="124">
        <f t="shared" si="10"/>
        <v>10.26</v>
      </c>
      <c r="Q62" s="2">
        <v>4.3600000000000003</v>
      </c>
      <c r="R62" s="2">
        <v>14.21</v>
      </c>
      <c r="S62" s="125">
        <f t="shared" si="11"/>
        <v>9.8500000000000014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4.25" customHeight="1">
      <c r="A63" s="2">
        <v>61</v>
      </c>
      <c r="B63" s="2">
        <v>4.43</v>
      </c>
      <c r="C63" s="2">
        <v>15.35</v>
      </c>
      <c r="D63" s="120">
        <f t="shared" si="6"/>
        <v>10.92</v>
      </c>
      <c r="E63" s="2">
        <v>4.38</v>
      </c>
      <c r="F63" s="2">
        <v>15.07</v>
      </c>
      <c r="G63" s="121">
        <f t="shared" si="7"/>
        <v>10.690000000000001</v>
      </c>
      <c r="H63" s="2">
        <v>4.3600000000000003</v>
      </c>
      <c r="I63" s="2">
        <v>14.56</v>
      </c>
      <c r="J63" s="122">
        <f t="shared" si="8"/>
        <v>10.199999999999999</v>
      </c>
      <c r="K63" s="2">
        <v>4.37</v>
      </c>
      <c r="L63" s="2">
        <v>15.23</v>
      </c>
      <c r="M63" s="123">
        <f t="shared" si="9"/>
        <v>10.86</v>
      </c>
      <c r="N63" s="2">
        <v>4.32</v>
      </c>
      <c r="O63" s="2">
        <v>14.48</v>
      </c>
      <c r="P63" s="124">
        <f t="shared" si="10"/>
        <v>10.16</v>
      </c>
      <c r="Q63" s="2">
        <v>4.3600000000000003</v>
      </c>
      <c r="R63" s="2">
        <v>12.96</v>
      </c>
      <c r="S63" s="125">
        <f t="shared" si="11"/>
        <v>8.6000000000000014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4.25" customHeight="1">
      <c r="A64" s="2">
        <v>62</v>
      </c>
      <c r="B64" s="2">
        <v>4.37</v>
      </c>
      <c r="C64" s="2">
        <v>13.21</v>
      </c>
      <c r="D64" s="120">
        <f t="shared" si="6"/>
        <v>8.84</v>
      </c>
      <c r="E64" s="2">
        <v>4.38</v>
      </c>
      <c r="F64" s="2">
        <v>11.69</v>
      </c>
      <c r="G64" s="121">
        <f t="shared" si="7"/>
        <v>7.31</v>
      </c>
      <c r="H64" s="2">
        <v>4.3600000000000003</v>
      </c>
      <c r="I64" s="2">
        <v>12.03</v>
      </c>
      <c r="J64" s="122">
        <f t="shared" si="8"/>
        <v>7.669999999999999</v>
      </c>
      <c r="K64" s="2">
        <v>4.45</v>
      </c>
      <c r="L64" s="2">
        <v>13.22</v>
      </c>
      <c r="M64" s="123">
        <f t="shared" si="9"/>
        <v>8.77</v>
      </c>
      <c r="N64" s="2">
        <v>4.4000000000000004</v>
      </c>
      <c r="O64" s="2">
        <v>13.06</v>
      </c>
      <c r="P64" s="124">
        <f t="shared" si="10"/>
        <v>8.66</v>
      </c>
      <c r="Q64" s="2">
        <v>4.3899999999999997</v>
      </c>
      <c r="R64" s="2">
        <v>12.03</v>
      </c>
      <c r="S64" s="125">
        <f t="shared" si="11"/>
        <v>7.64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4.25" customHeight="1">
      <c r="A65" s="2">
        <v>63</v>
      </c>
      <c r="B65" s="2">
        <v>4.38</v>
      </c>
      <c r="C65" s="2">
        <v>15.06</v>
      </c>
      <c r="D65" s="120">
        <f t="shared" si="6"/>
        <v>10.68</v>
      </c>
      <c r="E65" s="2">
        <v>4.41</v>
      </c>
      <c r="F65" s="2">
        <v>12.37</v>
      </c>
      <c r="G65" s="121">
        <f t="shared" si="7"/>
        <v>7.9599999999999991</v>
      </c>
      <c r="H65" s="2">
        <v>4.3499999999999996</v>
      </c>
      <c r="I65" s="2">
        <v>13.63</v>
      </c>
      <c r="J65" s="122">
        <f t="shared" si="8"/>
        <v>9.2800000000000011</v>
      </c>
      <c r="K65" s="2">
        <v>4.37</v>
      </c>
      <c r="L65" s="2">
        <v>14.25</v>
      </c>
      <c r="M65" s="123">
        <f t="shared" si="9"/>
        <v>9.879999999999999</v>
      </c>
      <c r="N65" s="2">
        <v>4.41</v>
      </c>
      <c r="O65" s="2">
        <v>14.53</v>
      </c>
      <c r="P65" s="124">
        <f t="shared" si="10"/>
        <v>10.119999999999999</v>
      </c>
      <c r="Q65" s="2">
        <v>4.3499999999999996</v>
      </c>
      <c r="R65" s="2">
        <v>13.73</v>
      </c>
      <c r="S65" s="125">
        <f t="shared" si="11"/>
        <v>9.3800000000000008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4.25" customHeight="1">
      <c r="A66" s="2">
        <v>64</v>
      </c>
      <c r="B66" s="2">
        <v>4.42</v>
      </c>
      <c r="C66" s="2">
        <v>14.46</v>
      </c>
      <c r="D66" s="120">
        <f t="shared" si="6"/>
        <v>10.040000000000001</v>
      </c>
      <c r="E66" s="2">
        <v>4.34</v>
      </c>
      <c r="F66" s="2">
        <v>13.68</v>
      </c>
      <c r="G66" s="121">
        <f t="shared" si="7"/>
        <v>9.34</v>
      </c>
      <c r="H66" s="2">
        <v>4.3899999999999997</v>
      </c>
      <c r="I66" s="2">
        <v>13.71</v>
      </c>
      <c r="J66" s="122">
        <f t="shared" si="8"/>
        <v>9.32</v>
      </c>
      <c r="K66" s="2">
        <v>4.3600000000000003</v>
      </c>
      <c r="L66" s="2">
        <v>14.29</v>
      </c>
      <c r="M66" s="123">
        <f t="shared" si="9"/>
        <v>9.93</v>
      </c>
      <c r="N66" s="2">
        <v>4.3499999999999996</v>
      </c>
      <c r="O66" s="2">
        <v>14.39</v>
      </c>
      <c r="P66" s="124">
        <f t="shared" si="10"/>
        <v>10.040000000000001</v>
      </c>
      <c r="Q66" s="2">
        <v>4.34</v>
      </c>
      <c r="R66" s="2">
        <v>12.56</v>
      </c>
      <c r="S66" s="125">
        <f t="shared" si="11"/>
        <v>8.2200000000000006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4.25" customHeight="1">
      <c r="A67" s="2">
        <v>65</v>
      </c>
      <c r="B67" s="2">
        <v>4.3600000000000003</v>
      </c>
      <c r="C67" s="2">
        <v>15.07</v>
      </c>
      <c r="D67" s="120">
        <f t="shared" ref="D67:D98" si="12">C67-B67</f>
        <v>10.71</v>
      </c>
      <c r="E67" s="2">
        <v>4.37</v>
      </c>
      <c r="F67" s="2">
        <v>15</v>
      </c>
      <c r="G67" s="121">
        <f t="shared" ref="G67:G98" si="13">F67-E67</f>
        <v>10.629999999999999</v>
      </c>
      <c r="H67" s="2">
        <v>4.34</v>
      </c>
      <c r="I67" s="2">
        <v>15.25</v>
      </c>
      <c r="J67" s="122">
        <f t="shared" ref="J67:J98" si="14">I67-H67</f>
        <v>10.91</v>
      </c>
      <c r="K67" s="2">
        <v>4.37</v>
      </c>
      <c r="L67" s="2">
        <v>15.18</v>
      </c>
      <c r="M67" s="123">
        <f t="shared" ref="M67:M98" si="15">L67-K67</f>
        <v>10.809999999999999</v>
      </c>
      <c r="N67" s="2">
        <v>4.3899999999999997</v>
      </c>
      <c r="O67" s="2">
        <v>15.09</v>
      </c>
      <c r="P67" s="124">
        <f t="shared" ref="P67:P98" si="16">O67-N67</f>
        <v>10.7</v>
      </c>
      <c r="Q67" s="2">
        <v>4.42</v>
      </c>
      <c r="R67" s="2">
        <v>13.08</v>
      </c>
      <c r="S67" s="125">
        <f t="shared" ref="S67:S98" si="17">R67-Q67</f>
        <v>8.66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4.25" customHeight="1">
      <c r="A68" s="2">
        <v>66</v>
      </c>
      <c r="B68" s="2">
        <v>4.3600000000000003</v>
      </c>
      <c r="C68" s="2">
        <v>13.22</v>
      </c>
      <c r="D68" s="120">
        <f t="shared" si="12"/>
        <v>8.86</v>
      </c>
      <c r="E68" s="2">
        <v>4.42</v>
      </c>
      <c r="F68" s="2">
        <v>11.51</v>
      </c>
      <c r="G68" s="121">
        <f t="shared" si="13"/>
        <v>7.09</v>
      </c>
      <c r="H68" s="2">
        <v>4.38</v>
      </c>
      <c r="I68" s="2">
        <v>13.66</v>
      </c>
      <c r="J68" s="122">
        <f t="shared" si="14"/>
        <v>9.2800000000000011</v>
      </c>
      <c r="K68" s="2">
        <v>4.34</v>
      </c>
      <c r="L68" s="2">
        <v>13.74</v>
      </c>
      <c r="M68" s="123">
        <f t="shared" si="15"/>
        <v>9.4</v>
      </c>
      <c r="N68" s="2">
        <v>4.33</v>
      </c>
      <c r="O68" s="2">
        <v>13.5</v>
      </c>
      <c r="P68" s="124">
        <f t="shared" si="16"/>
        <v>9.17</v>
      </c>
      <c r="Q68" s="2">
        <v>4.41</v>
      </c>
      <c r="R68" s="2">
        <v>10.52</v>
      </c>
      <c r="S68" s="125">
        <f t="shared" si="17"/>
        <v>6.1099999999999994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4.25" customHeight="1">
      <c r="A69" s="2">
        <v>67</v>
      </c>
      <c r="B69" s="2">
        <v>4.3</v>
      </c>
      <c r="C69" s="2">
        <v>13.91</v>
      </c>
      <c r="D69" s="120">
        <f t="shared" si="12"/>
        <v>9.61</v>
      </c>
      <c r="E69" s="2">
        <v>4.3600000000000003</v>
      </c>
      <c r="F69" s="2">
        <v>10.25</v>
      </c>
      <c r="G69" s="121">
        <f t="shared" si="13"/>
        <v>5.89</v>
      </c>
      <c r="H69" s="2">
        <v>4.3600000000000003</v>
      </c>
      <c r="I69" s="2">
        <v>14.06</v>
      </c>
      <c r="J69" s="122">
        <f t="shared" si="14"/>
        <v>9.6999999999999993</v>
      </c>
      <c r="K69" s="2">
        <v>4.34</v>
      </c>
      <c r="L69" s="2">
        <v>14.5</v>
      </c>
      <c r="M69" s="123">
        <f t="shared" si="15"/>
        <v>10.16</v>
      </c>
      <c r="N69" s="2">
        <v>4.37</v>
      </c>
      <c r="O69" s="2">
        <v>14.27</v>
      </c>
      <c r="P69" s="124">
        <f t="shared" si="16"/>
        <v>9.8999999999999986</v>
      </c>
      <c r="Q69" s="2">
        <v>4.41</v>
      </c>
      <c r="R69" s="2">
        <v>12.65</v>
      </c>
      <c r="S69" s="125">
        <f t="shared" si="17"/>
        <v>8.24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4.25" customHeight="1">
      <c r="A70" s="2">
        <v>68</v>
      </c>
      <c r="B70" s="2">
        <v>4.33</v>
      </c>
      <c r="C70" s="2">
        <v>13.39</v>
      </c>
      <c r="D70" s="120">
        <f t="shared" si="12"/>
        <v>9.06</v>
      </c>
      <c r="E70" s="2">
        <v>4.3600000000000003</v>
      </c>
      <c r="F70" s="2">
        <v>12.84</v>
      </c>
      <c r="G70" s="121">
        <f t="shared" si="13"/>
        <v>8.48</v>
      </c>
      <c r="H70" s="2">
        <v>4.37</v>
      </c>
      <c r="I70" s="2">
        <v>14.05</v>
      </c>
      <c r="J70" s="122">
        <f t="shared" si="14"/>
        <v>9.68</v>
      </c>
      <c r="K70" s="2">
        <v>4.47</v>
      </c>
      <c r="L70" s="2">
        <v>14.14</v>
      </c>
      <c r="M70" s="123">
        <f t="shared" si="15"/>
        <v>9.6700000000000017</v>
      </c>
      <c r="N70" s="2">
        <v>4.3600000000000003</v>
      </c>
      <c r="O70" s="2">
        <v>14.48</v>
      </c>
      <c r="P70" s="124">
        <f t="shared" si="16"/>
        <v>10.120000000000001</v>
      </c>
      <c r="Q70" s="2">
        <v>4.32</v>
      </c>
      <c r="R70" s="2">
        <v>12.66</v>
      </c>
      <c r="S70" s="125">
        <f t="shared" si="17"/>
        <v>8.34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4.25" customHeight="1">
      <c r="A71" s="2">
        <v>69</v>
      </c>
      <c r="B71" s="2">
        <v>4.37</v>
      </c>
      <c r="C71" s="2">
        <v>14.38</v>
      </c>
      <c r="D71" s="120">
        <f t="shared" si="12"/>
        <v>10.010000000000002</v>
      </c>
      <c r="E71" s="2">
        <v>4.38</v>
      </c>
      <c r="F71" s="2">
        <v>12.69</v>
      </c>
      <c r="G71" s="121">
        <f t="shared" si="13"/>
        <v>8.3099999999999987</v>
      </c>
      <c r="H71" s="2">
        <v>4.38</v>
      </c>
      <c r="I71" s="2">
        <v>12.88</v>
      </c>
      <c r="J71" s="122">
        <f t="shared" si="14"/>
        <v>8.5</v>
      </c>
      <c r="K71" s="2">
        <v>4.4000000000000004</v>
      </c>
      <c r="L71" s="2">
        <v>14.95</v>
      </c>
      <c r="M71" s="123">
        <f t="shared" si="15"/>
        <v>10.549999999999999</v>
      </c>
      <c r="N71" s="2">
        <v>4.34</v>
      </c>
      <c r="O71" s="2">
        <v>14.79</v>
      </c>
      <c r="P71" s="124">
        <f t="shared" si="16"/>
        <v>10.45</v>
      </c>
      <c r="Q71" s="2">
        <v>4.37</v>
      </c>
      <c r="R71" s="2">
        <v>13.15</v>
      </c>
      <c r="S71" s="125">
        <f t="shared" si="17"/>
        <v>8.7800000000000011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4.25" customHeight="1">
      <c r="A72" s="2">
        <v>70</v>
      </c>
      <c r="B72" s="2">
        <v>4.3600000000000003</v>
      </c>
      <c r="C72" s="2">
        <v>14.69</v>
      </c>
      <c r="D72" s="120">
        <f t="shared" si="12"/>
        <v>10.329999999999998</v>
      </c>
      <c r="E72" s="2">
        <v>4.3600000000000003</v>
      </c>
      <c r="F72" s="2">
        <v>13.3</v>
      </c>
      <c r="G72" s="121">
        <f t="shared" si="13"/>
        <v>8.9400000000000013</v>
      </c>
      <c r="H72" s="2">
        <v>4.38</v>
      </c>
      <c r="I72" s="2">
        <v>13.79</v>
      </c>
      <c r="J72" s="122">
        <f t="shared" si="14"/>
        <v>9.41</v>
      </c>
      <c r="K72" s="2">
        <v>4.3600000000000003</v>
      </c>
      <c r="L72" s="2">
        <v>14.65</v>
      </c>
      <c r="M72" s="123">
        <f t="shared" si="15"/>
        <v>10.29</v>
      </c>
      <c r="N72" s="2">
        <v>4.4000000000000004</v>
      </c>
      <c r="O72" s="2">
        <v>14.54</v>
      </c>
      <c r="P72" s="124">
        <f t="shared" si="16"/>
        <v>10.139999999999999</v>
      </c>
      <c r="Q72" s="2">
        <v>4.37</v>
      </c>
      <c r="R72" s="2">
        <v>12.78</v>
      </c>
      <c r="S72" s="125">
        <f t="shared" si="17"/>
        <v>8.41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4.25" customHeight="1">
      <c r="A73" s="2">
        <v>71</v>
      </c>
      <c r="B73" s="2">
        <v>4.37</v>
      </c>
      <c r="C73" s="2">
        <v>14.21</v>
      </c>
      <c r="D73" s="120">
        <f t="shared" si="12"/>
        <v>9.84</v>
      </c>
      <c r="E73" s="2">
        <v>4.38</v>
      </c>
      <c r="F73" s="2">
        <v>13.3</v>
      </c>
      <c r="G73" s="121">
        <f t="shared" si="13"/>
        <v>8.9200000000000017</v>
      </c>
      <c r="H73" s="2">
        <v>4.38</v>
      </c>
      <c r="I73" s="2">
        <v>13.61</v>
      </c>
      <c r="J73" s="122">
        <f t="shared" si="14"/>
        <v>9.23</v>
      </c>
      <c r="K73" s="2">
        <v>4.3899999999999997</v>
      </c>
      <c r="L73" s="2">
        <v>13.98</v>
      </c>
      <c r="M73" s="123">
        <f t="shared" si="15"/>
        <v>9.59</v>
      </c>
      <c r="N73" s="2">
        <v>4.4000000000000004</v>
      </c>
      <c r="O73" s="2">
        <v>14.33</v>
      </c>
      <c r="P73" s="124">
        <f t="shared" si="16"/>
        <v>9.93</v>
      </c>
      <c r="Q73" s="2">
        <v>4.34</v>
      </c>
      <c r="R73" s="2">
        <v>12.9</v>
      </c>
      <c r="S73" s="125">
        <f t="shared" si="17"/>
        <v>8.56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4.25" customHeight="1">
      <c r="A74" s="2">
        <v>72</v>
      </c>
      <c r="B74" s="2">
        <v>4.3499999999999996</v>
      </c>
      <c r="C74" s="2">
        <v>14.29</v>
      </c>
      <c r="D74" s="120">
        <f t="shared" si="12"/>
        <v>9.94</v>
      </c>
      <c r="E74" s="2">
        <v>4.3600000000000003</v>
      </c>
      <c r="F74" s="2">
        <v>11.99</v>
      </c>
      <c r="G74" s="121">
        <f t="shared" si="13"/>
        <v>7.63</v>
      </c>
      <c r="H74" s="2">
        <v>4.4000000000000004</v>
      </c>
      <c r="I74" s="2">
        <v>14.02</v>
      </c>
      <c r="J74" s="122">
        <f t="shared" si="14"/>
        <v>9.6199999999999992</v>
      </c>
      <c r="K74" s="2">
        <v>4.34</v>
      </c>
      <c r="L74" s="2">
        <v>14.75</v>
      </c>
      <c r="M74" s="123">
        <f t="shared" si="15"/>
        <v>10.41</v>
      </c>
      <c r="N74" s="2">
        <v>4.4000000000000004</v>
      </c>
      <c r="O74" s="2">
        <v>14.13</v>
      </c>
      <c r="P74" s="124">
        <f t="shared" si="16"/>
        <v>9.73</v>
      </c>
      <c r="Q74" s="2">
        <v>4.3499999999999996</v>
      </c>
      <c r="R74" s="2">
        <v>13.34</v>
      </c>
      <c r="S74" s="125">
        <f t="shared" si="17"/>
        <v>8.99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4.25" customHeight="1">
      <c r="A75" s="2">
        <v>73</v>
      </c>
      <c r="B75" s="2">
        <v>4.34</v>
      </c>
      <c r="C75" s="2">
        <v>13.45</v>
      </c>
      <c r="D75" s="120">
        <f t="shared" si="12"/>
        <v>9.11</v>
      </c>
      <c r="E75" s="2">
        <v>4.3499999999999996</v>
      </c>
      <c r="F75" s="2">
        <v>13.13</v>
      </c>
      <c r="G75" s="121">
        <f t="shared" si="13"/>
        <v>8.7800000000000011</v>
      </c>
      <c r="H75" s="2">
        <v>4.37</v>
      </c>
      <c r="I75" s="2">
        <v>14.2</v>
      </c>
      <c r="J75" s="122">
        <f t="shared" si="14"/>
        <v>9.8299999999999983</v>
      </c>
      <c r="K75" s="2">
        <v>4.38</v>
      </c>
      <c r="L75" s="2">
        <v>14.04</v>
      </c>
      <c r="M75" s="123">
        <f t="shared" si="15"/>
        <v>9.66</v>
      </c>
      <c r="N75" s="2">
        <v>4.37</v>
      </c>
      <c r="O75" s="2">
        <v>14.38</v>
      </c>
      <c r="P75" s="124">
        <f t="shared" si="16"/>
        <v>10.010000000000002</v>
      </c>
      <c r="Q75" s="2">
        <v>4.37</v>
      </c>
      <c r="R75" s="2">
        <v>12.36</v>
      </c>
      <c r="S75" s="125">
        <f t="shared" si="17"/>
        <v>7.9899999999999993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4.25" customHeight="1">
      <c r="A76" s="2">
        <v>74</v>
      </c>
      <c r="B76" s="2">
        <v>4.37</v>
      </c>
      <c r="C76" s="2">
        <v>13.83</v>
      </c>
      <c r="D76" s="120">
        <f t="shared" si="12"/>
        <v>9.4600000000000009</v>
      </c>
      <c r="E76" s="2">
        <v>4.37</v>
      </c>
      <c r="F76" s="2">
        <v>11.45</v>
      </c>
      <c r="G76" s="121">
        <f t="shared" si="13"/>
        <v>7.0799999999999992</v>
      </c>
      <c r="H76" s="2">
        <v>4.3499999999999996</v>
      </c>
      <c r="I76" s="2">
        <v>13.31</v>
      </c>
      <c r="J76" s="122">
        <f t="shared" si="14"/>
        <v>8.9600000000000009</v>
      </c>
      <c r="K76" s="2">
        <v>4.32</v>
      </c>
      <c r="L76" s="2">
        <v>13.74</v>
      </c>
      <c r="M76" s="123">
        <f t="shared" si="15"/>
        <v>9.42</v>
      </c>
      <c r="N76" s="2">
        <v>4.38</v>
      </c>
      <c r="O76" s="2">
        <v>13.82</v>
      </c>
      <c r="P76" s="124">
        <f t="shared" si="16"/>
        <v>9.4400000000000013</v>
      </c>
      <c r="Q76" s="2">
        <v>4.37</v>
      </c>
      <c r="R76" s="2">
        <v>13.11</v>
      </c>
      <c r="S76" s="125">
        <f t="shared" si="17"/>
        <v>8.7399999999999984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4.25" customHeight="1">
      <c r="A77" s="2">
        <v>75</v>
      </c>
      <c r="B77" s="2">
        <v>4.3099999999999996</v>
      </c>
      <c r="C77" s="2">
        <v>14.31</v>
      </c>
      <c r="D77" s="120">
        <f t="shared" si="12"/>
        <v>10</v>
      </c>
      <c r="E77" s="2">
        <v>4.33</v>
      </c>
      <c r="F77" s="2">
        <v>12.48</v>
      </c>
      <c r="G77" s="121">
        <f t="shared" si="13"/>
        <v>8.15</v>
      </c>
      <c r="H77" s="2">
        <v>4.3499999999999996</v>
      </c>
      <c r="I77" s="2">
        <v>12.97</v>
      </c>
      <c r="J77" s="122">
        <f t="shared" si="14"/>
        <v>8.620000000000001</v>
      </c>
      <c r="K77" s="2">
        <v>4.33</v>
      </c>
      <c r="L77" s="2">
        <v>13.94</v>
      </c>
      <c r="M77" s="123">
        <f t="shared" si="15"/>
        <v>9.61</v>
      </c>
      <c r="N77" s="2">
        <v>4.37</v>
      </c>
      <c r="O77" s="2">
        <v>14.02</v>
      </c>
      <c r="P77" s="124">
        <f t="shared" si="16"/>
        <v>9.6499999999999986</v>
      </c>
      <c r="Q77" s="2">
        <v>4.34</v>
      </c>
      <c r="R77" s="2">
        <v>12.21</v>
      </c>
      <c r="S77" s="125">
        <f t="shared" si="17"/>
        <v>7.870000000000001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4.25" customHeight="1">
      <c r="A78" s="2">
        <v>76</v>
      </c>
      <c r="B78" s="2">
        <v>4.34</v>
      </c>
      <c r="C78" s="2">
        <v>14.51</v>
      </c>
      <c r="D78" s="120">
        <f t="shared" si="12"/>
        <v>10.17</v>
      </c>
      <c r="E78" s="2">
        <v>4.32</v>
      </c>
      <c r="F78" s="2">
        <v>13.35</v>
      </c>
      <c r="G78" s="121">
        <f t="shared" si="13"/>
        <v>9.0299999999999994</v>
      </c>
      <c r="H78" s="2">
        <v>4.32</v>
      </c>
      <c r="I78" s="2">
        <v>14.45</v>
      </c>
      <c r="J78" s="122">
        <f t="shared" si="14"/>
        <v>10.129999999999999</v>
      </c>
      <c r="K78" s="2">
        <v>4.38</v>
      </c>
      <c r="L78" s="2">
        <v>14.83</v>
      </c>
      <c r="M78" s="123">
        <f t="shared" si="15"/>
        <v>10.45</v>
      </c>
      <c r="N78" s="2">
        <v>4.3600000000000003</v>
      </c>
      <c r="O78" s="2">
        <v>15.27</v>
      </c>
      <c r="P78" s="124">
        <f t="shared" si="16"/>
        <v>10.91</v>
      </c>
      <c r="Q78" s="2">
        <v>4.3499999999999996</v>
      </c>
      <c r="R78" s="2">
        <v>13.47</v>
      </c>
      <c r="S78" s="125">
        <f t="shared" si="17"/>
        <v>9.120000000000001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4.25" customHeight="1">
      <c r="A79" s="2">
        <v>77</v>
      </c>
      <c r="B79" s="2">
        <v>4.34</v>
      </c>
      <c r="C79" s="2">
        <v>14.2</v>
      </c>
      <c r="D79" s="120">
        <f t="shared" si="12"/>
        <v>9.86</v>
      </c>
      <c r="E79" s="2">
        <v>4.3</v>
      </c>
      <c r="F79" s="2">
        <v>13.49</v>
      </c>
      <c r="G79" s="121">
        <f t="shared" si="13"/>
        <v>9.1900000000000013</v>
      </c>
      <c r="H79" s="2">
        <v>4.32</v>
      </c>
      <c r="I79" s="2">
        <v>13.98</v>
      </c>
      <c r="J79" s="122">
        <f t="shared" si="14"/>
        <v>9.66</v>
      </c>
      <c r="K79" s="2">
        <v>4.29</v>
      </c>
      <c r="L79" s="2">
        <v>15.22</v>
      </c>
      <c r="M79" s="123">
        <f t="shared" si="15"/>
        <v>10.93</v>
      </c>
      <c r="N79" s="2">
        <v>4.32</v>
      </c>
      <c r="O79" s="2">
        <v>13.97</v>
      </c>
      <c r="P79" s="124">
        <f t="shared" si="16"/>
        <v>9.65</v>
      </c>
      <c r="Q79" s="2">
        <v>4.38</v>
      </c>
      <c r="R79" s="2">
        <v>12.44</v>
      </c>
      <c r="S79" s="125">
        <f t="shared" si="17"/>
        <v>8.0599999999999987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4.25" customHeight="1">
      <c r="A80" s="2">
        <v>78</v>
      </c>
      <c r="B80" s="2">
        <v>4.33</v>
      </c>
      <c r="C80" s="2">
        <v>14.07</v>
      </c>
      <c r="D80" s="120">
        <f t="shared" si="12"/>
        <v>9.74</v>
      </c>
      <c r="E80" s="2">
        <v>4.41</v>
      </c>
      <c r="F80" s="2">
        <v>12.91</v>
      </c>
      <c r="G80" s="121">
        <f t="shared" si="13"/>
        <v>8.5</v>
      </c>
      <c r="H80" s="2">
        <v>4.3899999999999997</v>
      </c>
      <c r="I80" s="2">
        <v>14.14</v>
      </c>
      <c r="J80" s="122">
        <f t="shared" si="14"/>
        <v>9.75</v>
      </c>
      <c r="K80" s="2">
        <v>4.32</v>
      </c>
      <c r="L80" s="2">
        <v>14.33</v>
      </c>
      <c r="M80" s="123">
        <f t="shared" si="15"/>
        <v>10.01</v>
      </c>
      <c r="N80" s="2">
        <v>4.4000000000000004</v>
      </c>
      <c r="O80" s="2">
        <v>14.58</v>
      </c>
      <c r="P80" s="124">
        <f t="shared" si="16"/>
        <v>10.18</v>
      </c>
      <c r="Q80" s="2">
        <v>4.42</v>
      </c>
      <c r="R80" s="2">
        <v>13.01</v>
      </c>
      <c r="S80" s="125">
        <f t="shared" si="17"/>
        <v>8.59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4.25" customHeight="1">
      <c r="A81" s="2">
        <v>79</v>
      </c>
      <c r="B81" s="2">
        <v>4.3899999999999997</v>
      </c>
      <c r="C81" s="2">
        <v>13.88</v>
      </c>
      <c r="D81" s="120">
        <f t="shared" si="12"/>
        <v>9.490000000000002</v>
      </c>
      <c r="E81" s="2">
        <v>4.34</v>
      </c>
      <c r="F81" s="2">
        <v>12.23</v>
      </c>
      <c r="G81" s="121">
        <f t="shared" si="13"/>
        <v>7.8900000000000006</v>
      </c>
      <c r="H81" s="2">
        <v>4.34</v>
      </c>
      <c r="I81" s="2">
        <v>13.79</v>
      </c>
      <c r="J81" s="122">
        <f t="shared" si="14"/>
        <v>9.4499999999999993</v>
      </c>
      <c r="K81" s="2">
        <v>4.3499999999999996</v>
      </c>
      <c r="L81" s="2">
        <v>14.39</v>
      </c>
      <c r="M81" s="123">
        <f t="shared" si="15"/>
        <v>10.040000000000001</v>
      </c>
      <c r="N81" s="2">
        <v>4.38</v>
      </c>
      <c r="O81" s="2">
        <v>14.7</v>
      </c>
      <c r="P81" s="124">
        <f t="shared" si="16"/>
        <v>10.32</v>
      </c>
      <c r="Q81" s="2">
        <v>4.3600000000000003</v>
      </c>
      <c r="R81" s="2">
        <v>12.38</v>
      </c>
      <c r="S81" s="125">
        <f t="shared" si="17"/>
        <v>8.02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4.25" customHeight="1">
      <c r="A82" s="2">
        <v>80</v>
      </c>
      <c r="B82" s="2">
        <v>4.42</v>
      </c>
      <c r="C82" s="2">
        <v>14.27</v>
      </c>
      <c r="D82" s="120">
        <f t="shared" si="12"/>
        <v>9.85</v>
      </c>
      <c r="E82" s="2">
        <v>4.38</v>
      </c>
      <c r="F82" s="2">
        <v>13.59</v>
      </c>
      <c r="G82" s="121">
        <f t="shared" si="13"/>
        <v>9.2100000000000009</v>
      </c>
      <c r="H82" s="2">
        <v>4.37</v>
      </c>
      <c r="I82" s="2">
        <v>11.23</v>
      </c>
      <c r="J82" s="122">
        <f t="shared" si="14"/>
        <v>6.86</v>
      </c>
      <c r="K82" s="2">
        <v>4.3600000000000003</v>
      </c>
      <c r="L82" s="2">
        <v>13.57</v>
      </c>
      <c r="M82" s="123">
        <f t="shared" si="15"/>
        <v>9.2100000000000009</v>
      </c>
      <c r="N82" s="2">
        <v>4.41</v>
      </c>
      <c r="O82" s="2">
        <v>13.05</v>
      </c>
      <c r="P82" s="124">
        <f t="shared" si="16"/>
        <v>8.64</v>
      </c>
      <c r="Q82" s="2">
        <v>4.4000000000000004</v>
      </c>
      <c r="R82" s="2">
        <v>12.31</v>
      </c>
      <c r="S82" s="125">
        <f t="shared" si="17"/>
        <v>7.91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4.25" customHeight="1">
      <c r="A83" s="2">
        <v>81</v>
      </c>
      <c r="B83" s="2">
        <v>4.43</v>
      </c>
      <c r="C83" s="2">
        <v>13.03</v>
      </c>
      <c r="D83" s="120">
        <f t="shared" si="12"/>
        <v>8.6</v>
      </c>
      <c r="E83" s="2">
        <v>4.3899999999999997</v>
      </c>
      <c r="F83" s="2">
        <v>11.83</v>
      </c>
      <c r="G83" s="121">
        <f t="shared" si="13"/>
        <v>7.44</v>
      </c>
      <c r="H83" s="2">
        <v>4.37</v>
      </c>
      <c r="I83" s="2">
        <v>12.7</v>
      </c>
      <c r="J83" s="122">
        <f t="shared" si="14"/>
        <v>8.3299999999999983</v>
      </c>
      <c r="K83" s="2">
        <v>4.37</v>
      </c>
      <c r="L83" s="2">
        <v>15.09</v>
      </c>
      <c r="M83" s="123">
        <f t="shared" si="15"/>
        <v>10.719999999999999</v>
      </c>
      <c r="N83" s="2">
        <v>4.3899999999999997</v>
      </c>
      <c r="O83" s="2">
        <v>14.32</v>
      </c>
      <c r="P83" s="124">
        <f t="shared" si="16"/>
        <v>9.93</v>
      </c>
      <c r="Q83" s="2">
        <v>4.3499999999999996</v>
      </c>
      <c r="R83" s="2">
        <v>13.2</v>
      </c>
      <c r="S83" s="125">
        <f t="shared" si="17"/>
        <v>8.85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4.25" customHeight="1">
      <c r="A84" s="2">
        <v>82</v>
      </c>
      <c r="B84" s="2">
        <v>4.4000000000000004</v>
      </c>
      <c r="C84" s="2">
        <v>14.14</v>
      </c>
      <c r="D84" s="120">
        <f t="shared" si="12"/>
        <v>9.74</v>
      </c>
      <c r="E84" s="2">
        <v>4.34</v>
      </c>
      <c r="F84" s="2">
        <v>13.99</v>
      </c>
      <c r="G84" s="121">
        <f t="shared" si="13"/>
        <v>9.65</v>
      </c>
      <c r="H84" s="2">
        <v>4.37</v>
      </c>
      <c r="I84" s="2">
        <v>13.23</v>
      </c>
      <c r="J84" s="122">
        <f t="shared" si="14"/>
        <v>8.86</v>
      </c>
      <c r="K84" s="2">
        <v>4.3600000000000003</v>
      </c>
      <c r="L84" s="2">
        <v>13.75</v>
      </c>
      <c r="M84" s="123">
        <f t="shared" si="15"/>
        <v>9.39</v>
      </c>
      <c r="N84" s="2">
        <v>4.4000000000000004</v>
      </c>
      <c r="O84" s="2">
        <v>13.37</v>
      </c>
      <c r="P84" s="124">
        <f t="shared" si="16"/>
        <v>8.9699999999999989</v>
      </c>
      <c r="Q84" s="2">
        <v>4.3899999999999997</v>
      </c>
      <c r="R84" s="2">
        <v>12.19</v>
      </c>
      <c r="S84" s="125">
        <f t="shared" si="17"/>
        <v>7.8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4.25" customHeight="1">
      <c r="A85" s="2">
        <v>83</v>
      </c>
      <c r="B85" s="2">
        <v>4.3899999999999997</v>
      </c>
      <c r="C85" s="2">
        <v>14.22</v>
      </c>
      <c r="D85" s="120">
        <f t="shared" si="12"/>
        <v>9.8300000000000018</v>
      </c>
      <c r="E85" s="2">
        <v>4.34</v>
      </c>
      <c r="F85" s="2">
        <v>13.68</v>
      </c>
      <c r="G85" s="121">
        <f t="shared" si="13"/>
        <v>9.34</v>
      </c>
      <c r="H85" s="2">
        <v>4.37</v>
      </c>
      <c r="I85" s="2">
        <v>14.49</v>
      </c>
      <c r="J85" s="122">
        <f t="shared" si="14"/>
        <v>10.120000000000001</v>
      </c>
      <c r="K85" s="2">
        <v>4.37</v>
      </c>
      <c r="L85" s="2">
        <v>15.54</v>
      </c>
      <c r="M85" s="123">
        <f t="shared" si="15"/>
        <v>11.169999999999998</v>
      </c>
      <c r="N85" s="2">
        <v>4.4400000000000004</v>
      </c>
      <c r="O85" s="2">
        <v>13.75</v>
      </c>
      <c r="P85" s="124">
        <f t="shared" si="16"/>
        <v>9.3099999999999987</v>
      </c>
      <c r="Q85" s="2">
        <v>4.42</v>
      </c>
      <c r="R85" s="2">
        <v>12.79</v>
      </c>
      <c r="S85" s="125">
        <f t="shared" si="17"/>
        <v>8.3699999999999992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4.25" customHeight="1">
      <c r="A86" s="2">
        <v>84</v>
      </c>
      <c r="B86" s="2">
        <v>4.41</v>
      </c>
      <c r="C86" s="2">
        <v>13.85</v>
      </c>
      <c r="D86" s="120">
        <f t="shared" si="12"/>
        <v>9.44</v>
      </c>
      <c r="E86" s="2">
        <v>4.42</v>
      </c>
      <c r="F86" s="2">
        <v>12.92</v>
      </c>
      <c r="G86" s="121">
        <f t="shared" si="13"/>
        <v>8.5</v>
      </c>
      <c r="H86" s="2">
        <v>4.4000000000000004</v>
      </c>
      <c r="I86" s="2">
        <v>13.61</v>
      </c>
      <c r="J86" s="122">
        <f t="shared" si="14"/>
        <v>9.2099999999999991</v>
      </c>
      <c r="K86" s="2">
        <v>4.3600000000000003</v>
      </c>
      <c r="L86" s="2">
        <v>14.62</v>
      </c>
      <c r="M86" s="123">
        <f t="shared" si="15"/>
        <v>10.259999999999998</v>
      </c>
      <c r="N86" s="2">
        <v>4.37</v>
      </c>
      <c r="O86" s="2">
        <v>13.91</v>
      </c>
      <c r="P86" s="124">
        <f t="shared" si="16"/>
        <v>9.5399999999999991</v>
      </c>
      <c r="Q86" s="2">
        <v>4.38</v>
      </c>
      <c r="R86" s="2">
        <v>12.15</v>
      </c>
      <c r="S86" s="125">
        <f t="shared" si="17"/>
        <v>7.7700000000000005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4.25" customHeight="1">
      <c r="A87" s="2">
        <v>85</v>
      </c>
      <c r="B87" s="2">
        <v>4.4000000000000004</v>
      </c>
      <c r="C87" s="2">
        <v>13.01</v>
      </c>
      <c r="D87" s="120">
        <f t="shared" si="12"/>
        <v>8.61</v>
      </c>
      <c r="E87" s="2">
        <v>4.37</v>
      </c>
      <c r="F87" s="2">
        <v>11.93</v>
      </c>
      <c r="G87" s="121">
        <f t="shared" si="13"/>
        <v>7.56</v>
      </c>
      <c r="H87" s="2">
        <v>4.37</v>
      </c>
      <c r="I87" s="2">
        <v>12.72</v>
      </c>
      <c r="J87" s="122">
        <f t="shared" si="14"/>
        <v>8.3500000000000014</v>
      </c>
      <c r="K87" s="2">
        <v>4.45</v>
      </c>
      <c r="L87" s="2">
        <v>13.03</v>
      </c>
      <c r="M87" s="123">
        <f t="shared" si="15"/>
        <v>8.5799999999999983</v>
      </c>
      <c r="N87" s="2">
        <v>4.4000000000000004</v>
      </c>
      <c r="O87" s="2">
        <v>12.78</v>
      </c>
      <c r="P87" s="124">
        <f t="shared" si="16"/>
        <v>8.379999999999999</v>
      </c>
      <c r="Q87" s="2">
        <v>4.41</v>
      </c>
      <c r="R87" s="2">
        <v>11.19</v>
      </c>
      <c r="S87" s="125">
        <f t="shared" si="17"/>
        <v>6.7799999999999994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4.25" customHeight="1">
      <c r="A88" s="2">
        <v>86</v>
      </c>
      <c r="B88" s="2">
        <v>4.3499999999999996</v>
      </c>
      <c r="C88" s="2">
        <v>15.07</v>
      </c>
      <c r="D88" s="120">
        <f t="shared" si="12"/>
        <v>10.72</v>
      </c>
      <c r="E88" s="2">
        <v>4.37</v>
      </c>
      <c r="F88" s="2">
        <v>13.28</v>
      </c>
      <c r="G88" s="121">
        <f t="shared" si="13"/>
        <v>8.91</v>
      </c>
      <c r="H88" s="2">
        <v>4.41</v>
      </c>
      <c r="I88" s="2">
        <v>14.8</v>
      </c>
      <c r="J88" s="122">
        <f t="shared" si="14"/>
        <v>10.39</v>
      </c>
      <c r="K88" s="2">
        <v>4.38</v>
      </c>
      <c r="L88" s="2">
        <v>14.45</v>
      </c>
      <c r="M88" s="123">
        <f t="shared" si="15"/>
        <v>10.07</v>
      </c>
      <c r="N88" s="2">
        <v>4.38</v>
      </c>
      <c r="O88" s="2">
        <v>14.76</v>
      </c>
      <c r="P88" s="124">
        <f t="shared" si="16"/>
        <v>10.379999999999999</v>
      </c>
      <c r="Q88" s="2">
        <v>4.42</v>
      </c>
      <c r="R88" s="2">
        <v>13</v>
      </c>
      <c r="S88" s="125">
        <f t="shared" si="17"/>
        <v>8.58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4.25" customHeight="1">
      <c r="A89" s="2">
        <v>87</v>
      </c>
      <c r="B89" s="2">
        <v>4.3899999999999997</v>
      </c>
      <c r="C89" s="2">
        <v>14.76</v>
      </c>
      <c r="D89" s="120">
        <f t="shared" si="12"/>
        <v>10.370000000000001</v>
      </c>
      <c r="E89" s="2">
        <v>4.3899999999999997</v>
      </c>
      <c r="F89" s="2">
        <v>13.25</v>
      </c>
      <c r="G89" s="121">
        <f t="shared" si="13"/>
        <v>8.86</v>
      </c>
      <c r="H89" s="2">
        <v>4.3899999999999997</v>
      </c>
      <c r="I89" s="2">
        <v>14.75</v>
      </c>
      <c r="J89" s="122">
        <f t="shared" si="14"/>
        <v>10.36</v>
      </c>
      <c r="K89" s="2">
        <v>4.3899999999999997</v>
      </c>
      <c r="L89" s="2">
        <v>14.54</v>
      </c>
      <c r="M89" s="123">
        <f t="shared" si="15"/>
        <v>10.149999999999999</v>
      </c>
      <c r="N89" s="2">
        <v>4.3499999999999996</v>
      </c>
      <c r="O89" s="2">
        <v>14.78</v>
      </c>
      <c r="P89" s="124">
        <f t="shared" si="16"/>
        <v>10.43</v>
      </c>
      <c r="Q89" s="2">
        <v>4.3899999999999997</v>
      </c>
      <c r="R89" s="2">
        <v>12.46</v>
      </c>
      <c r="S89" s="125">
        <f t="shared" si="17"/>
        <v>8.07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4.25" customHeight="1">
      <c r="A90" s="2">
        <v>88</v>
      </c>
      <c r="B90" s="2">
        <v>4.41</v>
      </c>
      <c r="C90" s="2">
        <v>14.18</v>
      </c>
      <c r="D90" s="120">
        <f t="shared" si="12"/>
        <v>9.77</v>
      </c>
      <c r="E90" s="2">
        <v>4.41</v>
      </c>
      <c r="F90" s="2">
        <v>14.07</v>
      </c>
      <c r="G90" s="121">
        <f t="shared" si="13"/>
        <v>9.66</v>
      </c>
      <c r="H90" s="2">
        <v>4.42</v>
      </c>
      <c r="I90" s="2">
        <v>14.27</v>
      </c>
      <c r="J90" s="122">
        <f t="shared" si="14"/>
        <v>9.85</v>
      </c>
      <c r="K90" s="2">
        <v>4.3899999999999997</v>
      </c>
      <c r="L90" s="2">
        <v>14.48</v>
      </c>
      <c r="M90" s="123">
        <f t="shared" si="15"/>
        <v>10.09</v>
      </c>
      <c r="N90" s="2">
        <v>4.41</v>
      </c>
      <c r="O90" s="2">
        <v>14.59</v>
      </c>
      <c r="P90" s="124">
        <f t="shared" si="16"/>
        <v>10.18</v>
      </c>
      <c r="Q90" s="2">
        <v>4.43</v>
      </c>
      <c r="R90" s="2">
        <v>12.51</v>
      </c>
      <c r="S90" s="125">
        <f t="shared" si="17"/>
        <v>8.08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4.25" customHeight="1">
      <c r="A91" s="2">
        <v>89</v>
      </c>
      <c r="B91" s="2">
        <v>4.37</v>
      </c>
      <c r="C91" s="2">
        <v>13.48</v>
      </c>
      <c r="D91" s="120">
        <f t="shared" si="12"/>
        <v>9.11</v>
      </c>
      <c r="E91" s="2">
        <v>4.4000000000000004</v>
      </c>
      <c r="F91" s="2">
        <v>12.02</v>
      </c>
      <c r="G91" s="121">
        <f t="shared" si="13"/>
        <v>7.6199999999999992</v>
      </c>
      <c r="H91" s="2">
        <v>4.3899999999999997</v>
      </c>
      <c r="I91" s="2">
        <v>13.1</v>
      </c>
      <c r="J91" s="122">
        <f t="shared" si="14"/>
        <v>8.7100000000000009</v>
      </c>
      <c r="K91" s="2">
        <v>4.42</v>
      </c>
      <c r="L91" s="2">
        <v>13.85</v>
      </c>
      <c r="M91" s="123">
        <f t="shared" si="15"/>
        <v>9.43</v>
      </c>
      <c r="N91" s="2">
        <v>4.41</v>
      </c>
      <c r="O91" s="2">
        <v>13.33</v>
      </c>
      <c r="P91" s="124">
        <f t="shared" si="16"/>
        <v>8.92</v>
      </c>
      <c r="Q91" s="2">
        <v>4.4000000000000004</v>
      </c>
      <c r="R91" s="2">
        <v>12.82</v>
      </c>
      <c r="S91" s="125">
        <f t="shared" si="17"/>
        <v>8.42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4.25" customHeight="1">
      <c r="A92" s="2">
        <v>90</v>
      </c>
      <c r="B92" s="2">
        <v>4.3899999999999997</v>
      </c>
      <c r="C92" s="2">
        <v>14.96</v>
      </c>
      <c r="D92" s="120">
        <f t="shared" si="12"/>
        <v>10.57</v>
      </c>
      <c r="E92" s="2">
        <v>4.4800000000000004</v>
      </c>
      <c r="F92" s="2">
        <v>14.53</v>
      </c>
      <c r="G92" s="121">
        <f t="shared" si="13"/>
        <v>10.049999999999999</v>
      </c>
      <c r="H92" s="2">
        <v>4.3899999999999997</v>
      </c>
      <c r="I92" s="2">
        <v>15.53</v>
      </c>
      <c r="J92" s="122">
        <f t="shared" si="14"/>
        <v>11.14</v>
      </c>
      <c r="K92" s="2">
        <v>4.3899999999999997</v>
      </c>
      <c r="L92" s="2">
        <v>15</v>
      </c>
      <c r="M92" s="123">
        <f t="shared" si="15"/>
        <v>10.61</v>
      </c>
      <c r="N92" s="2">
        <v>4.3600000000000003</v>
      </c>
      <c r="O92" s="2">
        <v>14.35</v>
      </c>
      <c r="P92" s="124">
        <f t="shared" si="16"/>
        <v>9.9899999999999984</v>
      </c>
      <c r="Q92" s="2">
        <v>4.34</v>
      </c>
      <c r="R92" s="2">
        <v>12.93</v>
      </c>
      <c r="S92" s="125">
        <f t="shared" si="17"/>
        <v>8.59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4.25" customHeight="1">
      <c r="A93" s="2">
        <v>91</v>
      </c>
      <c r="B93" s="2">
        <v>4.34</v>
      </c>
      <c r="C93" s="2">
        <v>14.45</v>
      </c>
      <c r="D93" s="120">
        <f t="shared" si="12"/>
        <v>10.11</v>
      </c>
      <c r="E93" s="2">
        <v>4.42</v>
      </c>
      <c r="F93" s="2">
        <v>13.16</v>
      </c>
      <c r="G93" s="121">
        <f t="shared" si="13"/>
        <v>8.74</v>
      </c>
      <c r="H93" s="2">
        <v>4.38</v>
      </c>
      <c r="I93" s="2">
        <v>13.42</v>
      </c>
      <c r="J93" s="122">
        <f t="shared" si="14"/>
        <v>9.0399999999999991</v>
      </c>
      <c r="K93" s="2">
        <v>4.3899999999999997</v>
      </c>
      <c r="L93" s="2">
        <v>13.91</v>
      </c>
      <c r="M93" s="123">
        <f t="shared" si="15"/>
        <v>9.52</v>
      </c>
      <c r="N93" s="2">
        <v>4.38</v>
      </c>
      <c r="O93" s="2">
        <v>12.88</v>
      </c>
      <c r="P93" s="124">
        <f t="shared" si="16"/>
        <v>8.5</v>
      </c>
      <c r="Q93" s="2">
        <v>4.34</v>
      </c>
      <c r="R93" s="2">
        <v>12.76</v>
      </c>
      <c r="S93" s="125">
        <f t="shared" si="17"/>
        <v>8.42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4.25" customHeight="1">
      <c r="A94" s="2">
        <v>92</v>
      </c>
      <c r="B94" s="2">
        <v>4.3899999999999997</v>
      </c>
      <c r="C94" s="2">
        <v>14.54</v>
      </c>
      <c r="D94" s="120">
        <f t="shared" si="12"/>
        <v>10.149999999999999</v>
      </c>
      <c r="E94" s="2">
        <v>4.38</v>
      </c>
      <c r="F94" s="2">
        <v>12.93</v>
      </c>
      <c r="G94" s="121">
        <f t="shared" si="13"/>
        <v>8.5500000000000007</v>
      </c>
      <c r="H94" s="2">
        <v>4.4000000000000004</v>
      </c>
      <c r="I94" s="2">
        <v>14.59</v>
      </c>
      <c r="J94" s="122">
        <f t="shared" si="14"/>
        <v>10.19</v>
      </c>
      <c r="K94" s="2">
        <v>4.34</v>
      </c>
      <c r="L94" s="2">
        <v>14.83</v>
      </c>
      <c r="M94" s="123">
        <f t="shared" si="15"/>
        <v>10.49</v>
      </c>
      <c r="N94" s="2">
        <v>4.38</v>
      </c>
      <c r="O94" s="2">
        <v>14.94</v>
      </c>
      <c r="P94" s="124">
        <f t="shared" si="16"/>
        <v>10.559999999999999</v>
      </c>
      <c r="Q94" s="2">
        <v>4.4000000000000004</v>
      </c>
      <c r="R94" s="2">
        <v>13.32</v>
      </c>
      <c r="S94" s="125">
        <f t="shared" si="17"/>
        <v>8.92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4.25" customHeight="1">
      <c r="A95" s="2">
        <v>93</v>
      </c>
      <c r="B95" s="2">
        <v>4.3600000000000003</v>
      </c>
      <c r="C95" s="2">
        <v>14.77</v>
      </c>
      <c r="D95" s="120">
        <f t="shared" si="12"/>
        <v>10.41</v>
      </c>
      <c r="E95" s="2">
        <v>4.38</v>
      </c>
      <c r="F95" s="2">
        <v>14.2</v>
      </c>
      <c r="G95" s="121">
        <f t="shared" si="13"/>
        <v>9.82</v>
      </c>
      <c r="H95" s="2">
        <v>4.3600000000000003</v>
      </c>
      <c r="I95" s="2">
        <v>14.94</v>
      </c>
      <c r="J95" s="122">
        <f t="shared" si="14"/>
        <v>10.579999999999998</v>
      </c>
      <c r="K95" s="2">
        <v>4.34</v>
      </c>
      <c r="L95" s="2">
        <v>14.33</v>
      </c>
      <c r="M95" s="123">
        <f t="shared" si="15"/>
        <v>9.99</v>
      </c>
      <c r="N95" s="2">
        <v>4.3600000000000003</v>
      </c>
      <c r="O95" s="2">
        <v>14.48</v>
      </c>
      <c r="P95" s="124">
        <f t="shared" si="16"/>
        <v>10.120000000000001</v>
      </c>
      <c r="Q95" s="2">
        <v>4.37</v>
      </c>
      <c r="R95" s="2">
        <v>12.45</v>
      </c>
      <c r="S95" s="125">
        <f t="shared" si="17"/>
        <v>8.0799999999999983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4.25" customHeight="1">
      <c r="A96" s="2">
        <v>94</v>
      </c>
      <c r="B96" s="2">
        <v>4.37</v>
      </c>
      <c r="C96" s="2">
        <v>13.42</v>
      </c>
      <c r="D96" s="120">
        <f t="shared" si="12"/>
        <v>9.0500000000000007</v>
      </c>
      <c r="E96" s="2">
        <v>4.37</v>
      </c>
      <c r="F96" s="2">
        <v>11.64</v>
      </c>
      <c r="G96" s="121">
        <f t="shared" si="13"/>
        <v>7.2700000000000005</v>
      </c>
      <c r="H96" s="2">
        <v>4.3</v>
      </c>
      <c r="I96" s="2">
        <v>13.3</v>
      </c>
      <c r="J96" s="122">
        <f t="shared" si="14"/>
        <v>9</v>
      </c>
      <c r="K96" s="2">
        <v>4.43</v>
      </c>
      <c r="L96" s="2">
        <v>14.29</v>
      </c>
      <c r="M96" s="123">
        <f t="shared" si="15"/>
        <v>9.86</v>
      </c>
      <c r="N96" s="2">
        <v>4.38</v>
      </c>
      <c r="O96" s="2">
        <v>13.68</v>
      </c>
      <c r="P96" s="124">
        <f t="shared" si="16"/>
        <v>9.3000000000000007</v>
      </c>
      <c r="Q96" s="2">
        <v>4.33</v>
      </c>
      <c r="R96" s="2">
        <v>11.89</v>
      </c>
      <c r="S96" s="125">
        <f t="shared" si="17"/>
        <v>7.5600000000000005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4.25" customHeight="1">
      <c r="A97" s="2">
        <v>95</v>
      </c>
      <c r="B97" s="2">
        <v>4.33</v>
      </c>
      <c r="C97" s="2">
        <v>14.9</v>
      </c>
      <c r="D97" s="120">
        <f t="shared" si="12"/>
        <v>10.57</v>
      </c>
      <c r="E97" s="2">
        <v>4.3099999999999996</v>
      </c>
      <c r="F97" s="2">
        <v>14.16</v>
      </c>
      <c r="G97" s="121">
        <f t="shared" si="13"/>
        <v>9.8500000000000014</v>
      </c>
      <c r="H97" s="2">
        <v>4.34</v>
      </c>
      <c r="I97" s="2">
        <v>13.82</v>
      </c>
      <c r="J97" s="122">
        <f t="shared" si="14"/>
        <v>9.48</v>
      </c>
      <c r="K97" s="2">
        <v>4.38</v>
      </c>
      <c r="L97" s="2">
        <v>14.71</v>
      </c>
      <c r="M97" s="123">
        <f t="shared" si="15"/>
        <v>10.330000000000002</v>
      </c>
      <c r="N97" s="2">
        <v>4.3600000000000003</v>
      </c>
      <c r="O97" s="2">
        <v>14.45</v>
      </c>
      <c r="P97" s="124">
        <f t="shared" si="16"/>
        <v>10.09</v>
      </c>
      <c r="Q97" s="2">
        <v>4.37</v>
      </c>
      <c r="R97" s="2">
        <v>13.34</v>
      </c>
      <c r="S97" s="125">
        <f t="shared" si="17"/>
        <v>8.9699999999999989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4.25" customHeight="1">
      <c r="A98" s="2">
        <v>96</v>
      </c>
      <c r="B98" s="2">
        <v>4.3899999999999997</v>
      </c>
      <c r="C98" s="2">
        <v>14.37</v>
      </c>
      <c r="D98" s="120">
        <f t="shared" si="12"/>
        <v>9.98</v>
      </c>
      <c r="E98" s="2">
        <v>4.3</v>
      </c>
      <c r="F98" s="2">
        <v>13.17</v>
      </c>
      <c r="G98" s="121">
        <f t="shared" si="13"/>
        <v>8.870000000000001</v>
      </c>
      <c r="H98" s="2">
        <v>4.3600000000000003</v>
      </c>
      <c r="I98" s="2">
        <v>14</v>
      </c>
      <c r="J98" s="122">
        <f t="shared" si="14"/>
        <v>9.64</v>
      </c>
      <c r="K98" s="2">
        <v>4.3899999999999997</v>
      </c>
      <c r="L98" s="2">
        <v>14.34</v>
      </c>
      <c r="M98" s="123">
        <f t="shared" si="15"/>
        <v>9.9499999999999993</v>
      </c>
      <c r="N98" s="2">
        <v>4.41</v>
      </c>
      <c r="O98" s="2">
        <v>14.32</v>
      </c>
      <c r="P98" s="124">
        <f t="shared" si="16"/>
        <v>9.91</v>
      </c>
      <c r="Q98" s="2">
        <v>4.4000000000000004</v>
      </c>
      <c r="R98" s="2">
        <v>12.23</v>
      </c>
      <c r="S98" s="125">
        <f t="shared" si="17"/>
        <v>7.83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4.25" customHeight="1">
      <c r="A99" s="2">
        <v>97</v>
      </c>
      <c r="B99" s="2">
        <v>4.41</v>
      </c>
      <c r="C99" s="2">
        <v>15.55</v>
      </c>
      <c r="D99" s="120">
        <f t="shared" ref="D99:D130" si="18">C99-B99</f>
        <v>11.14</v>
      </c>
      <c r="E99" s="2">
        <v>4.38</v>
      </c>
      <c r="F99" s="2">
        <v>14.59</v>
      </c>
      <c r="G99" s="121">
        <f t="shared" ref="G99:G130" si="19">F99-E99</f>
        <v>10.210000000000001</v>
      </c>
      <c r="H99" s="2">
        <v>4.3899999999999997</v>
      </c>
      <c r="I99" s="2">
        <v>14.83</v>
      </c>
      <c r="J99" s="122">
        <f t="shared" ref="J99:J130" si="20">I99-H99</f>
        <v>10.440000000000001</v>
      </c>
      <c r="K99" s="2">
        <v>4.33</v>
      </c>
      <c r="L99" s="2">
        <v>15.53</v>
      </c>
      <c r="M99" s="123">
        <f t="shared" ref="M99:M130" si="21">L99-K99</f>
        <v>11.2</v>
      </c>
      <c r="N99" s="2">
        <v>4.38</v>
      </c>
      <c r="O99" s="2">
        <v>14.5</v>
      </c>
      <c r="P99" s="124">
        <f t="shared" ref="P99:P130" si="22">O99-N99</f>
        <v>10.120000000000001</v>
      </c>
      <c r="Q99" s="2">
        <v>4.3899999999999997</v>
      </c>
      <c r="R99" s="2">
        <v>13.8</v>
      </c>
      <c r="S99" s="125">
        <f t="shared" ref="S99:S130" si="23">R99-Q99</f>
        <v>9.41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4.25" customHeight="1">
      <c r="A100" s="2">
        <v>98</v>
      </c>
      <c r="B100" s="2">
        <v>4.41</v>
      </c>
      <c r="C100" s="2">
        <v>14.21</v>
      </c>
      <c r="D100" s="120">
        <f t="shared" si="18"/>
        <v>9.8000000000000007</v>
      </c>
      <c r="E100" s="2">
        <v>4.38</v>
      </c>
      <c r="F100" s="2">
        <v>13.86</v>
      </c>
      <c r="G100" s="121">
        <f t="shared" si="19"/>
        <v>9.48</v>
      </c>
      <c r="H100" s="2">
        <v>4.37</v>
      </c>
      <c r="I100" s="2">
        <v>14.28</v>
      </c>
      <c r="J100" s="122">
        <f t="shared" si="20"/>
        <v>9.91</v>
      </c>
      <c r="K100" s="2">
        <v>4.42</v>
      </c>
      <c r="L100" s="2">
        <v>14.64</v>
      </c>
      <c r="M100" s="123">
        <f t="shared" si="21"/>
        <v>10.220000000000001</v>
      </c>
      <c r="N100" s="2">
        <v>4.33</v>
      </c>
      <c r="O100" s="2">
        <v>13.87</v>
      </c>
      <c r="P100" s="124">
        <f t="shared" si="22"/>
        <v>9.5399999999999991</v>
      </c>
      <c r="Q100" s="2">
        <v>4.4000000000000004</v>
      </c>
      <c r="R100" s="2">
        <v>11.78</v>
      </c>
      <c r="S100" s="125">
        <f t="shared" si="23"/>
        <v>7.379999999999999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4.25" customHeight="1">
      <c r="A101" s="2">
        <v>99</v>
      </c>
      <c r="B101" s="2">
        <v>4.4000000000000004</v>
      </c>
      <c r="C101" s="2">
        <v>12.84</v>
      </c>
      <c r="D101" s="120">
        <f t="shared" si="18"/>
        <v>8.44</v>
      </c>
      <c r="E101" s="2">
        <v>4.38</v>
      </c>
      <c r="F101" s="2">
        <v>11.92</v>
      </c>
      <c r="G101" s="121">
        <f t="shared" si="19"/>
        <v>7.54</v>
      </c>
      <c r="H101" s="2">
        <v>4.42</v>
      </c>
      <c r="I101" s="2">
        <v>13.34</v>
      </c>
      <c r="J101" s="122">
        <f t="shared" si="20"/>
        <v>8.92</v>
      </c>
      <c r="K101" s="2">
        <v>4.4000000000000004</v>
      </c>
      <c r="L101" s="2">
        <v>13.2</v>
      </c>
      <c r="M101" s="123">
        <f t="shared" si="21"/>
        <v>8.7999999999999989</v>
      </c>
      <c r="N101" s="2">
        <v>4.41</v>
      </c>
      <c r="O101" s="2">
        <v>12.63</v>
      </c>
      <c r="P101" s="124">
        <f t="shared" si="22"/>
        <v>8.2200000000000006</v>
      </c>
      <c r="Q101" s="2">
        <v>4.3899999999999997</v>
      </c>
      <c r="R101" s="2">
        <v>10.5</v>
      </c>
      <c r="S101" s="125">
        <f t="shared" si="23"/>
        <v>6.11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4.25" customHeight="1">
      <c r="A102" s="2">
        <v>100</v>
      </c>
      <c r="B102" s="2">
        <v>4.41</v>
      </c>
      <c r="C102" s="2">
        <v>14.57</v>
      </c>
      <c r="D102" s="120">
        <f t="shared" si="18"/>
        <v>10.16</v>
      </c>
      <c r="E102" s="2">
        <v>4.38</v>
      </c>
      <c r="F102" s="2">
        <v>13.29</v>
      </c>
      <c r="G102" s="121">
        <f t="shared" si="19"/>
        <v>8.91</v>
      </c>
      <c r="H102" s="2">
        <v>4.3899999999999997</v>
      </c>
      <c r="I102" s="2">
        <v>13.9</v>
      </c>
      <c r="J102" s="122">
        <f t="shared" si="20"/>
        <v>9.5100000000000016</v>
      </c>
      <c r="K102" s="2">
        <v>4.4000000000000004</v>
      </c>
      <c r="L102" s="2">
        <v>14.21</v>
      </c>
      <c r="M102" s="123">
        <f t="shared" si="21"/>
        <v>9.81</v>
      </c>
      <c r="N102" s="2">
        <v>4.43</v>
      </c>
      <c r="O102" s="2">
        <v>14.35</v>
      </c>
      <c r="P102" s="124">
        <f t="shared" si="22"/>
        <v>9.92</v>
      </c>
      <c r="Q102" s="2">
        <v>4.42</v>
      </c>
      <c r="R102" s="2">
        <v>12</v>
      </c>
      <c r="S102" s="125">
        <f t="shared" si="23"/>
        <v>7.58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4.25" customHeight="1">
      <c r="A103" s="1"/>
      <c r="B103" s="1"/>
      <c r="C103" s="1"/>
      <c r="D103" s="126"/>
      <c r="E103" s="1"/>
      <c r="F103" s="1"/>
      <c r="G103" s="127"/>
      <c r="H103" s="1"/>
      <c r="I103" s="1"/>
      <c r="J103" s="128"/>
      <c r="K103" s="1"/>
      <c r="L103" s="1"/>
      <c r="M103" s="129"/>
      <c r="N103" s="1"/>
      <c r="O103" s="1"/>
      <c r="P103" s="130"/>
      <c r="Q103" s="1"/>
      <c r="R103" s="1"/>
      <c r="S103" s="13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4.25" customHeight="1">
      <c r="A104" s="1"/>
      <c r="B104" s="1"/>
      <c r="C104" s="1"/>
      <c r="D104" s="126"/>
      <c r="E104" s="1"/>
      <c r="F104" s="1"/>
      <c r="G104" s="127"/>
      <c r="H104" s="1"/>
      <c r="I104" s="1"/>
      <c r="J104" s="128"/>
      <c r="K104" s="1"/>
      <c r="L104" s="1"/>
      <c r="M104" s="129"/>
      <c r="N104" s="1"/>
      <c r="O104" s="1"/>
      <c r="P104" s="130"/>
      <c r="Q104" s="1"/>
      <c r="R104" s="1"/>
      <c r="S104" s="13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4.25" customHeight="1">
      <c r="A105" s="1"/>
      <c r="B105" s="1"/>
      <c r="C105" s="1"/>
      <c r="D105" s="126"/>
      <c r="E105" s="1"/>
      <c r="F105" s="1"/>
      <c r="G105" s="127"/>
      <c r="H105" s="1"/>
      <c r="I105" s="1"/>
      <c r="J105" s="128"/>
      <c r="K105" s="1"/>
      <c r="L105" s="1"/>
      <c r="M105" s="129"/>
      <c r="N105" s="1"/>
      <c r="O105" s="1"/>
      <c r="P105" s="130"/>
      <c r="Q105" s="1"/>
      <c r="R105" s="1"/>
      <c r="S105" s="13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4.25" customHeight="1">
      <c r="A106" s="1"/>
      <c r="B106" s="1"/>
      <c r="C106" s="1"/>
      <c r="D106" s="126"/>
      <c r="E106" s="1"/>
      <c r="F106" s="1"/>
      <c r="G106" s="127"/>
      <c r="H106" s="1"/>
      <c r="I106" s="1"/>
      <c r="J106" s="128"/>
      <c r="K106" s="1"/>
      <c r="L106" s="1"/>
      <c r="M106" s="129"/>
      <c r="N106" s="1"/>
      <c r="O106" s="1"/>
      <c r="P106" s="130"/>
      <c r="Q106" s="1"/>
      <c r="R106" s="1"/>
      <c r="S106" s="13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4.25" customHeight="1">
      <c r="A107" s="1"/>
      <c r="B107" s="1"/>
      <c r="C107" s="1"/>
      <c r="D107" s="126"/>
      <c r="E107" s="1"/>
      <c r="F107" s="1"/>
      <c r="G107" s="127"/>
      <c r="H107" s="1"/>
      <c r="I107" s="1"/>
      <c r="J107" s="128"/>
      <c r="K107" s="1"/>
      <c r="L107" s="1"/>
      <c r="M107" s="129"/>
      <c r="N107" s="1"/>
      <c r="O107" s="1"/>
      <c r="P107" s="130"/>
      <c r="Q107" s="1"/>
      <c r="R107" s="1"/>
      <c r="S107" s="13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4.25" customHeight="1">
      <c r="A108" s="1"/>
      <c r="B108" s="1"/>
      <c r="C108" s="1"/>
      <c r="D108" s="126"/>
      <c r="E108" s="1"/>
      <c r="F108" s="1"/>
      <c r="G108" s="127"/>
      <c r="H108" s="1"/>
      <c r="I108" s="1"/>
      <c r="J108" s="128"/>
      <c r="K108" s="1"/>
      <c r="L108" s="1"/>
      <c r="M108" s="129"/>
      <c r="N108" s="1"/>
      <c r="O108" s="1"/>
      <c r="P108" s="130"/>
      <c r="Q108" s="1"/>
      <c r="R108" s="1"/>
      <c r="S108" s="13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4.25" customHeight="1">
      <c r="A109" s="1"/>
      <c r="B109" s="1"/>
      <c r="C109" s="1"/>
      <c r="D109" s="126"/>
      <c r="E109" s="1"/>
      <c r="F109" s="1"/>
      <c r="G109" s="127"/>
      <c r="H109" s="1"/>
      <c r="I109" s="1"/>
      <c r="J109" s="128"/>
      <c r="K109" s="1"/>
      <c r="L109" s="1"/>
      <c r="M109" s="129"/>
      <c r="N109" s="1"/>
      <c r="O109" s="1"/>
      <c r="P109" s="130"/>
      <c r="Q109" s="1"/>
      <c r="R109" s="1"/>
      <c r="S109" s="13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4.25" customHeight="1">
      <c r="A110" s="1"/>
      <c r="B110" s="1"/>
      <c r="C110" s="1"/>
      <c r="D110" s="126"/>
      <c r="E110" s="1"/>
      <c r="F110" s="1"/>
      <c r="G110" s="127"/>
      <c r="H110" s="1"/>
      <c r="I110" s="1"/>
      <c r="J110" s="128"/>
      <c r="K110" s="1"/>
      <c r="L110" s="1"/>
      <c r="M110" s="129"/>
      <c r="N110" s="1"/>
      <c r="O110" s="1"/>
      <c r="P110" s="130"/>
      <c r="Q110" s="1"/>
      <c r="R110" s="1"/>
      <c r="S110" s="13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4.25" customHeight="1">
      <c r="A111" s="1"/>
      <c r="B111" s="1"/>
      <c r="C111" s="1"/>
      <c r="D111" s="126"/>
      <c r="E111" s="1"/>
      <c r="F111" s="1"/>
      <c r="G111" s="127"/>
      <c r="H111" s="1"/>
      <c r="I111" s="1"/>
      <c r="J111" s="128"/>
      <c r="K111" s="1"/>
      <c r="L111" s="1"/>
      <c r="M111" s="129"/>
      <c r="N111" s="1"/>
      <c r="O111" s="1"/>
      <c r="P111" s="130"/>
      <c r="Q111" s="1"/>
      <c r="R111" s="1"/>
      <c r="S111" s="13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4.25" customHeight="1">
      <c r="A112" s="1"/>
      <c r="B112" s="1"/>
      <c r="C112" s="1"/>
      <c r="D112" s="126"/>
      <c r="E112" s="1"/>
      <c r="F112" s="1"/>
      <c r="G112" s="127"/>
      <c r="H112" s="1"/>
      <c r="I112" s="1"/>
      <c r="J112" s="128"/>
      <c r="K112" s="1"/>
      <c r="L112" s="1"/>
      <c r="M112" s="129"/>
      <c r="N112" s="1"/>
      <c r="O112" s="1"/>
      <c r="P112" s="130"/>
      <c r="Q112" s="1"/>
      <c r="R112" s="1"/>
      <c r="S112" s="13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4.25" customHeight="1">
      <c r="A113" s="1"/>
      <c r="B113" s="1"/>
      <c r="C113" s="1"/>
      <c r="D113" s="126"/>
      <c r="E113" s="1"/>
      <c r="F113" s="1"/>
      <c r="G113" s="127"/>
      <c r="H113" s="1"/>
      <c r="I113" s="1"/>
      <c r="J113" s="128"/>
      <c r="K113" s="1"/>
      <c r="L113" s="1"/>
      <c r="M113" s="129"/>
      <c r="N113" s="1"/>
      <c r="O113" s="1"/>
      <c r="P113" s="130"/>
      <c r="Q113" s="1"/>
      <c r="R113" s="1"/>
      <c r="S113" s="13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4.25" customHeight="1">
      <c r="A114" s="1"/>
      <c r="B114" s="1"/>
      <c r="C114" s="1"/>
      <c r="D114" s="126"/>
      <c r="E114" s="1"/>
      <c r="F114" s="1"/>
      <c r="G114" s="127"/>
      <c r="H114" s="1"/>
      <c r="I114" s="1"/>
      <c r="J114" s="128"/>
      <c r="K114" s="1"/>
      <c r="L114" s="1"/>
      <c r="M114" s="129"/>
      <c r="N114" s="1"/>
      <c r="O114" s="1"/>
      <c r="P114" s="130"/>
      <c r="Q114" s="1"/>
      <c r="R114" s="1"/>
      <c r="S114" s="13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4.25" customHeight="1">
      <c r="A115" s="1"/>
      <c r="B115" s="1"/>
      <c r="C115" s="1"/>
      <c r="D115" s="126"/>
      <c r="E115" s="1"/>
      <c r="F115" s="1"/>
      <c r="G115" s="127"/>
      <c r="H115" s="1"/>
      <c r="I115" s="1"/>
      <c r="J115" s="128"/>
      <c r="K115" s="1"/>
      <c r="L115" s="1"/>
      <c r="M115" s="129"/>
      <c r="N115" s="1"/>
      <c r="O115" s="1"/>
      <c r="P115" s="130"/>
      <c r="Q115" s="1"/>
      <c r="R115" s="1"/>
      <c r="S115" s="13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4.25" customHeight="1">
      <c r="A116" s="1"/>
      <c r="B116" s="1"/>
      <c r="C116" s="1"/>
      <c r="D116" s="126"/>
      <c r="E116" s="1"/>
      <c r="F116" s="1"/>
      <c r="G116" s="127"/>
      <c r="H116" s="1"/>
      <c r="I116" s="1"/>
      <c r="J116" s="128"/>
      <c r="K116" s="1"/>
      <c r="L116" s="1"/>
      <c r="M116" s="129"/>
      <c r="N116" s="1"/>
      <c r="O116" s="1"/>
      <c r="P116" s="130"/>
      <c r="Q116" s="1"/>
      <c r="R116" s="1"/>
      <c r="S116" s="13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4.25" customHeight="1">
      <c r="A117" s="1"/>
      <c r="B117" s="1"/>
      <c r="C117" s="1"/>
      <c r="D117" s="126"/>
      <c r="E117" s="1"/>
      <c r="F117" s="1"/>
      <c r="G117" s="127"/>
      <c r="H117" s="1"/>
      <c r="I117" s="1"/>
      <c r="J117" s="128"/>
      <c r="K117" s="1"/>
      <c r="L117" s="1"/>
      <c r="M117" s="129"/>
      <c r="N117" s="1"/>
      <c r="O117" s="1"/>
      <c r="P117" s="130"/>
      <c r="Q117" s="1"/>
      <c r="R117" s="1"/>
      <c r="S117" s="13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4.25" customHeight="1">
      <c r="A118" s="1"/>
      <c r="B118" s="1"/>
      <c r="C118" s="1"/>
      <c r="D118" s="126"/>
      <c r="E118" s="1"/>
      <c r="F118" s="1"/>
      <c r="G118" s="127"/>
      <c r="H118" s="1"/>
      <c r="I118" s="1"/>
      <c r="J118" s="128"/>
      <c r="K118" s="1"/>
      <c r="L118" s="1"/>
      <c r="M118" s="129"/>
      <c r="N118" s="1"/>
      <c r="O118" s="1"/>
      <c r="P118" s="130"/>
      <c r="Q118" s="1"/>
      <c r="R118" s="1"/>
      <c r="S118" s="13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4.25" customHeight="1">
      <c r="A119" s="1"/>
      <c r="B119" s="1"/>
      <c r="C119" s="1"/>
      <c r="D119" s="126"/>
      <c r="E119" s="1"/>
      <c r="F119" s="1"/>
      <c r="G119" s="127"/>
      <c r="H119" s="1"/>
      <c r="I119" s="1"/>
      <c r="J119" s="128"/>
      <c r="K119" s="1"/>
      <c r="L119" s="1"/>
      <c r="M119" s="129"/>
      <c r="N119" s="1"/>
      <c r="O119" s="1"/>
      <c r="P119" s="130"/>
      <c r="Q119" s="1"/>
      <c r="R119" s="1"/>
      <c r="S119" s="13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4.25" customHeight="1">
      <c r="A120" s="1"/>
      <c r="B120" s="1"/>
      <c r="C120" s="1"/>
      <c r="D120" s="126"/>
      <c r="E120" s="1"/>
      <c r="F120" s="1"/>
      <c r="G120" s="127"/>
      <c r="H120" s="1"/>
      <c r="I120" s="1"/>
      <c r="J120" s="128"/>
      <c r="K120" s="1"/>
      <c r="L120" s="1"/>
      <c r="M120" s="129"/>
      <c r="N120" s="1"/>
      <c r="O120" s="1"/>
      <c r="P120" s="130"/>
      <c r="Q120" s="1"/>
      <c r="R120" s="1"/>
      <c r="S120" s="13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4.25" customHeight="1">
      <c r="A121" s="1"/>
      <c r="B121" s="1"/>
      <c r="C121" s="1"/>
      <c r="D121" s="126"/>
      <c r="E121" s="1"/>
      <c r="F121" s="1"/>
      <c r="G121" s="127"/>
      <c r="H121" s="1"/>
      <c r="I121" s="1"/>
      <c r="J121" s="128"/>
      <c r="K121" s="1"/>
      <c r="L121" s="1"/>
      <c r="M121" s="129"/>
      <c r="N121" s="1"/>
      <c r="O121" s="1"/>
      <c r="P121" s="130"/>
      <c r="Q121" s="1"/>
      <c r="R121" s="1"/>
      <c r="S121" s="13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4.25" customHeight="1">
      <c r="A122" s="1"/>
      <c r="B122" s="1"/>
      <c r="C122" s="1"/>
      <c r="D122" s="126"/>
      <c r="E122" s="1"/>
      <c r="F122" s="1"/>
      <c r="G122" s="127"/>
      <c r="H122" s="1"/>
      <c r="I122" s="1"/>
      <c r="J122" s="128"/>
      <c r="K122" s="1"/>
      <c r="L122" s="1"/>
      <c r="M122" s="129"/>
      <c r="N122" s="1"/>
      <c r="O122" s="1"/>
      <c r="P122" s="130"/>
      <c r="Q122" s="1"/>
      <c r="R122" s="1"/>
      <c r="S122" s="13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4.25" customHeight="1">
      <c r="A123" s="1"/>
      <c r="B123" s="1"/>
      <c r="C123" s="1"/>
      <c r="D123" s="126"/>
      <c r="E123" s="1"/>
      <c r="F123" s="1"/>
      <c r="G123" s="127"/>
      <c r="H123" s="1"/>
      <c r="I123" s="1"/>
      <c r="J123" s="128"/>
      <c r="K123" s="1"/>
      <c r="L123" s="1"/>
      <c r="M123" s="129"/>
      <c r="N123" s="1"/>
      <c r="O123" s="1"/>
      <c r="P123" s="130"/>
      <c r="Q123" s="1"/>
      <c r="R123" s="1"/>
      <c r="S123" s="13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4.25" customHeight="1">
      <c r="A124" s="1"/>
      <c r="B124" s="1"/>
      <c r="C124" s="1"/>
      <c r="D124" s="126"/>
      <c r="E124" s="1"/>
      <c r="F124" s="1"/>
      <c r="G124" s="127"/>
      <c r="H124" s="1"/>
      <c r="I124" s="1"/>
      <c r="J124" s="128"/>
      <c r="K124" s="1"/>
      <c r="L124" s="1"/>
      <c r="M124" s="129"/>
      <c r="N124" s="1"/>
      <c r="O124" s="1"/>
      <c r="P124" s="130"/>
      <c r="Q124" s="1"/>
      <c r="R124" s="1"/>
      <c r="S124" s="13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4.25" customHeight="1">
      <c r="A125" s="1"/>
      <c r="B125" s="1"/>
      <c r="C125" s="1"/>
      <c r="D125" s="126"/>
      <c r="E125" s="1"/>
      <c r="F125" s="1"/>
      <c r="G125" s="127"/>
      <c r="H125" s="1"/>
      <c r="I125" s="1"/>
      <c r="J125" s="128"/>
      <c r="K125" s="1"/>
      <c r="L125" s="1"/>
      <c r="M125" s="129"/>
      <c r="N125" s="1"/>
      <c r="O125" s="1"/>
      <c r="P125" s="130"/>
      <c r="Q125" s="1"/>
      <c r="R125" s="1"/>
      <c r="S125" s="13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4.25" customHeight="1">
      <c r="A126" s="1"/>
      <c r="B126" s="1"/>
      <c r="C126" s="1"/>
      <c r="D126" s="126"/>
      <c r="E126" s="1"/>
      <c r="F126" s="1"/>
      <c r="G126" s="127"/>
      <c r="H126" s="1"/>
      <c r="I126" s="1"/>
      <c r="J126" s="128"/>
      <c r="K126" s="1"/>
      <c r="L126" s="1"/>
      <c r="M126" s="129"/>
      <c r="N126" s="1"/>
      <c r="O126" s="1"/>
      <c r="P126" s="130"/>
      <c r="Q126" s="1"/>
      <c r="R126" s="1"/>
      <c r="S126" s="13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4.25" customHeight="1">
      <c r="A127" s="1"/>
      <c r="B127" s="1"/>
      <c r="C127" s="1"/>
      <c r="D127" s="126"/>
      <c r="E127" s="1"/>
      <c r="F127" s="1"/>
      <c r="G127" s="127"/>
      <c r="H127" s="1"/>
      <c r="I127" s="1"/>
      <c r="J127" s="128"/>
      <c r="K127" s="1"/>
      <c r="L127" s="1"/>
      <c r="M127" s="129"/>
      <c r="N127" s="1"/>
      <c r="O127" s="1"/>
      <c r="P127" s="130"/>
      <c r="Q127" s="1"/>
      <c r="R127" s="1"/>
      <c r="S127" s="13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4.25" customHeight="1">
      <c r="A128" s="1"/>
      <c r="B128" s="1"/>
      <c r="C128" s="1"/>
      <c r="D128" s="126"/>
      <c r="E128" s="1"/>
      <c r="F128" s="1"/>
      <c r="G128" s="127"/>
      <c r="H128" s="1"/>
      <c r="I128" s="1"/>
      <c r="J128" s="128"/>
      <c r="K128" s="1"/>
      <c r="L128" s="1"/>
      <c r="M128" s="129"/>
      <c r="N128" s="1"/>
      <c r="O128" s="1"/>
      <c r="P128" s="130"/>
      <c r="Q128" s="1"/>
      <c r="R128" s="1"/>
      <c r="S128" s="13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4.25" customHeight="1">
      <c r="A129" s="1"/>
      <c r="B129" s="1"/>
      <c r="C129" s="1"/>
      <c r="D129" s="126"/>
      <c r="E129" s="1"/>
      <c r="F129" s="1"/>
      <c r="G129" s="127"/>
      <c r="H129" s="1"/>
      <c r="I129" s="1"/>
      <c r="J129" s="128"/>
      <c r="K129" s="1"/>
      <c r="L129" s="1"/>
      <c r="M129" s="129"/>
      <c r="N129" s="1"/>
      <c r="O129" s="1"/>
      <c r="P129" s="130"/>
      <c r="Q129" s="1"/>
      <c r="R129" s="1"/>
      <c r="S129" s="13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4.25" customHeight="1">
      <c r="A130" s="1"/>
      <c r="B130" s="1"/>
      <c r="C130" s="1"/>
      <c r="D130" s="126"/>
      <c r="E130" s="1"/>
      <c r="F130" s="1"/>
      <c r="G130" s="127"/>
      <c r="H130" s="1"/>
      <c r="I130" s="1"/>
      <c r="J130" s="128"/>
      <c r="K130" s="1"/>
      <c r="L130" s="1"/>
      <c r="M130" s="129"/>
      <c r="N130" s="1"/>
      <c r="O130" s="1"/>
      <c r="P130" s="130"/>
      <c r="Q130" s="1"/>
      <c r="R130" s="1"/>
      <c r="S130" s="13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4.25" customHeight="1">
      <c r="A131" s="1"/>
      <c r="B131" s="1"/>
      <c r="C131" s="1"/>
      <c r="D131" s="126"/>
      <c r="E131" s="1"/>
      <c r="F131" s="1"/>
      <c r="G131" s="127"/>
      <c r="H131" s="1"/>
      <c r="I131" s="1"/>
      <c r="J131" s="128"/>
      <c r="K131" s="1"/>
      <c r="L131" s="1"/>
      <c r="M131" s="129"/>
      <c r="N131" s="1"/>
      <c r="O131" s="1"/>
      <c r="P131" s="130"/>
      <c r="Q131" s="1"/>
      <c r="R131" s="1"/>
      <c r="S131" s="13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4.25" customHeight="1">
      <c r="A132" s="1"/>
      <c r="B132" s="1"/>
      <c r="C132" s="1"/>
      <c r="D132" s="126"/>
      <c r="E132" s="1"/>
      <c r="F132" s="1"/>
      <c r="G132" s="127"/>
      <c r="H132" s="1"/>
      <c r="I132" s="1"/>
      <c r="J132" s="128"/>
      <c r="K132" s="1"/>
      <c r="L132" s="1"/>
      <c r="M132" s="129"/>
      <c r="N132" s="1"/>
      <c r="O132" s="1"/>
      <c r="P132" s="130"/>
      <c r="Q132" s="1"/>
      <c r="R132" s="1"/>
      <c r="S132" s="13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4.25" customHeight="1">
      <c r="A133" s="1"/>
      <c r="B133" s="1"/>
      <c r="C133" s="1"/>
      <c r="D133" s="126"/>
      <c r="E133" s="1"/>
      <c r="F133" s="1"/>
      <c r="G133" s="127"/>
      <c r="H133" s="1"/>
      <c r="I133" s="1"/>
      <c r="J133" s="128"/>
      <c r="K133" s="1"/>
      <c r="L133" s="1"/>
      <c r="M133" s="129"/>
      <c r="N133" s="1"/>
      <c r="O133" s="1"/>
      <c r="P133" s="130"/>
      <c r="Q133" s="1"/>
      <c r="R133" s="1"/>
      <c r="S133" s="13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4.25" customHeight="1">
      <c r="A134" s="1"/>
      <c r="B134" s="1"/>
      <c r="C134" s="1"/>
      <c r="D134" s="126"/>
      <c r="E134" s="1"/>
      <c r="F134" s="1"/>
      <c r="G134" s="127"/>
      <c r="H134" s="1"/>
      <c r="I134" s="1"/>
      <c r="J134" s="128"/>
      <c r="K134" s="1"/>
      <c r="L134" s="1"/>
      <c r="M134" s="129"/>
      <c r="N134" s="1"/>
      <c r="O134" s="1"/>
      <c r="P134" s="130"/>
      <c r="Q134" s="1"/>
      <c r="R134" s="1"/>
      <c r="S134" s="13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4.25" customHeight="1">
      <c r="A135" s="1"/>
      <c r="B135" s="1"/>
      <c r="C135" s="1"/>
      <c r="D135" s="126"/>
      <c r="E135" s="1"/>
      <c r="F135" s="1"/>
      <c r="G135" s="127"/>
      <c r="H135" s="1"/>
      <c r="I135" s="1"/>
      <c r="J135" s="128"/>
      <c r="K135" s="1"/>
      <c r="L135" s="1"/>
      <c r="M135" s="129"/>
      <c r="N135" s="1"/>
      <c r="O135" s="1"/>
      <c r="P135" s="130"/>
      <c r="Q135" s="1"/>
      <c r="R135" s="1"/>
      <c r="S135" s="13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4.25" customHeight="1">
      <c r="A136" s="1"/>
      <c r="B136" s="1"/>
      <c r="C136" s="1"/>
      <c r="D136" s="126"/>
      <c r="E136" s="1"/>
      <c r="F136" s="1"/>
      <c r="G136" s="127"/>
      <c r="H136" s="1"/>
      <c r="I136" s="1"/>
      <c r="J136" s="128"/>
      <c r="K136" s="1"/>
      <c r="L136" s="1"/>
      <c r="M136" s="129"/>
      <c r="N136" s="1"/>
      <c r="O136" s="1"/>
      <c r="P136" s="130"/>
      <c r="Q136" s="1"/>
      <c r="R136" s="1"/>
      <c r="S136" s="13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4.25" customHeight="1">
      <c r="A137" s="1"/>
      <c r="B137" s="1"/>
      <c r="C137" s="1"/>
      <c r="D137" s="126"/>
      <c r="E137" s="1"/>
      <c r="F137" s="1"/>
      <c r="G137" s="127"/>
      <c r="H137" s="1"/>
      <c r="I137" s="1"/>
      <c r="J137" s="128"/>
      <c r="K137" s="1"/>
      <c r="L137" s="1"/>
      <c r="M137" s="129"/>
      <c r="N137" s="1"/>
      <c r="O137" s="1"/>
      <c r="P137" s="130"/>
      <c r="Q137" s="1"/>
      <c r="R137" s="1"/>
      <c r="S137" s="13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4.25" customHeight="1">
      <c r="A138" s="1"/>
      <c r="B138" s="1"/>
      <c r="C138" s="1"/>
      <c r="D138" s="126"/>
      <c r="E138" s="1"/>
      <c r="F138" s="1"/>
      <c r="G138" s="127"/>
      <c r="H138" s="1"/>
      <c r="I138" s="1"/>
      <c r="J138" s="128"/>
      <c r="K138" s="1"/>
      <c r="L138" s="1"/>
      <c r="M138" s="129"/>
      <c r="N138" s="1"/>
      <c r="O138" s="1"/>
      <c r="P138" s="130"/>
      <c r="Q138" s="1"/>
      <c r="R138" s="1"/>
      <c r="S138" s="13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4.25" customHeight="1">
      <c r="A139" s="1"/>
      <c r="B139" s="1"/>
      <c r="C139" s="1"/>
      <c r="D139" s="126"/>
      <c r="E139" s="1"/>
      <c r="F139" s="1"/>
      <c r="G139" s="127"/>
      <c r="H139" s="1"/>
      <c r="I139" s="1"/>
      <c r="J139" s="128"/>
      <c r="K139" s="1"/>
      <c r="L139" s="1"/>
      <c r="M139" s="129"/>
      <c r="N139" s="1"/>
      <c r="O139" s="1"/>
      <c r="P139" s="130"/>
      <c r="Q139" s="1"/>
      <c r="R139" s="1"/>
      <c r="S139" s="13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4.25" customHeight="1">
      <c r="A140" s="1"/>
      <c r="B140" s="1"/>
      <c r="C140" s="1"/>
      <c r="D140" s="126"/>
      <c r="E140" s="1"/>
      <c r="F140" s="1"/>
      <c r="G140" s="127"/>
      <c r="H140" s="1"/>
      <c r="I140" s="1"/>
      <c r="J140" s="128"/>
      <c r="K140" s="1"/>
      <c r="L140" s="1"/>
      <c r="M140" s="129"/>
      <c r="N140" s="1"/>
      <c r="O140" s="1"/>
      <c r="P140" s="130"/>
      <c r="Q140" s="1"/>
      <c r="R140" s="1"/>
      <c r="S140" s="13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4.25" customHeight="1">
      <c r="A141" s="1"/>
      <c r="B141" s="1"/>
      <c r="C141" s="1"/>
      <c r="D141" s="126"/>
      <c r="E141" s="1"/>
      <c r="F141" s="1"/>
      <c r="G141" s="127"/>
      <c r="H141" s="1"/>
      <c r="I141" s="1"/>
      <c r="J141" s="128"/>
      <c r="K141" s="1"/>
      <c r="L141" s="1"/>
      <c r="M141" s="129"/>
      <c r="N141" s="1"/>
      <c r="O141" s="1"/>
      <c r="P141" s="130"/>
      <c r="Q141" s="1"/>
      <c r="R141" s="1"/>
      <c r="S141" s="13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4.25" customHeight="1">
      <c r="A142" s="1"/>
      <c r="B142" s="1"/>
      <c r="C142" s="1"/>
      <c r="D142" s="126"/>
      <c r="E142" s="1"/>
      <c r="F142" s="1"/>
      <c r="G142" s="127"/>
      <c r="H142" s="1"/>
      <c r="I142" s="1"/>
      <c r="J142" s="128"/>
      <c r="K142" s="1"/>
      <c r="L142" s="1"/>
      <c r="M142" s="129"/>
      <c r="N142" s="1"/>
      <c r="O142" s="1"/>
      <c r="P142" s="130"/>
      <c r="Q142" s="1"/>
      <c r="R142" s="1"/>
      <c r="S142" s="13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4.25" customHeight="1">
      <c r="A143" s="1"/>
      <c r="B143" s="1"/>
      <c r="C143" s="1"/>
      <c r="D143" s="126"/>
      <c r="E143" s="1"/>
      <c r="F143" s="1"/>
      <c r="G143" s="127"/>
      <c r="H143" s="1"/>
      <c r="I143" s="1"/>
      <c r="J143" s="128"/>
      <c r="K143" s="1"/>
      <c r="L143" s="1"/>
      <c r="M143" s="129"/>
      <c r="N143" s="1"/>
      <c r="O143" s="1"/>
      <c r="P143" s="130"/>
      <c r="Q143" s="1"/>
      <c r="R143" s="1"/>
      <c r="S143" s="13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4.25" customHeight="1">
      <c r="A144" s="1"/>
      <c r="B144" s="1"/>
      <c r="C144" s="1"/>
      <c r="D144" s="126"/>
      <c r="E144" s="1"/>
      <c r="F144" s="1"/>
      <c r="G144" s="127"/>
      <c r="H144" s="1"/>
      <c r="I144" s="1"/>
      <c r="J144" s="128"/>
      <c r="K144" s="1"/>
      <c r="L144" s="1"/>
      <c r="M144" s="129"/>
      <c r="N144" s="1"/>
      <c r="O144" s="1"/>
      <c r="P144" s="130"/>
      <c r="Q144" s="1"/>
      <c r="R144" s="1"/>
      <c r="S144" s="13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4.25" customHeight="1">
      <c r="A145" s="1"/>
      <c r="B145" s="1"/>
      <c r="C145" s="1"/>
      <c r="D145" s="126"/>
      <c r="E145" s="1"/>
      <c r="F145" s="1"/>
      <c r="G145" s="127"/>
      <c r="H145" s="1"/>
      <c r="I145" s="1"/>
      <c r="J145" s="128"/>
      <c r="K145" s="1"/>
      <c r="L145" s="1"/>
      <c r="M145" s="129"/>
      <c r="N145" s="1"/>
      <c r="O145" s="1"/>
      <c r="P145" s="130"/>
      <c r="Q145" s="1"/>
      <c r="R145" s="1"/>
      <c r="S145" s="13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4.25" customHeight="1">
      <c r="A146" s="1"/>
      <c r="B146" s="1"/>
      <c r="C146" s="1"/>
      <c r="D146" s="126"/>
      <c r="E146" s="1"/>
      <c r="F146" s="1"/>
      <c r="G146" s="127"/>
      <c r="H146" s="1"/>
      <c r="I146" s="1"/>
      <c r="J146" s="128"/>
      <c r="K146" s="1"/>
      <c r="L146" s="1"/>
      <c r="M146" s="129"/>
      <c r="N146" s="1"/>
      <c r="O146" s="1"/>
      <c r="P146" s="130"/>
      <c r="Q146" s="1"/>
      <c r="R146" s="1"/>
      <c r="S146" s="13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4.25" customHeight="1">
      <c r="A147" s="1"/>
      <c r="B147" s="1"/>
      <c r="C147" s="1"/>
      <c r="D147" s="126"/>
      <c r="E147" s="1"/>
      <c r="F147" s="1"/>
      <c r="G147" s="127"/>
      <c r="H147" s="1"/>
      <c r="I147" s="1"/>
      <c r="J147" s="128"/>
      <c r="K147" s="1"/>
      <c r="L147" s="1"/>
      <c r="M147" s="129"/>
      <c r="N147" s="1"/>
      <c r="O147" s="1"/>
      <c r="P147" s="130"/>
      <c r="Q147" s="1"/>
      <c r="R147" s="1"/>
      <c r="S147" s="13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4.25" customHeight="1">
      <c r="A148" s="1"/>
      <c r="B148" s="1"/>
      <c r="C148" s="1"/>
      <c r="D148" s="126"/>
      <c r="E148" s="1"/>
      <c r="F148" s="1"/>
      <c r="G148" s="127"/>
      <c r="H148" s="1"/>
      <c r="I148" s="1"/>
      <c r="J148" s="128"/>
      <c r="K148" s="1"/>
      <c r="L148" s="1"/>
      <c r="M148" s="129"/>
      <c r="N148" s="1"/>
      <c r="O148" s="1"/>
      <c r="P148" s="130"/>
      <c r="Q148" s="1"/>
      <c r="R148" s="1"/>
      <c r="S148" s="13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4.25" customHeight="1">
      <c r="A149" s="1"/>
      <c r="B149" s="1"/>
      <c r="C149" s="1"/>
      <c r="D149" s="126"/>
      <c r="E149" s="1"/>
      <c r="F149" s="1"/>
      <c r="G149" s="127"/>
      <c r="H149" s="1"/>
      <c r="I149" s="1"/>
      <c r="J149" s="128"/>
      <c r="K149" s="1"/>
      <c r="L149" s="1"/>
      <c r="M149" s="129"/>
      <c r="N149" s="1"/>
      <c r="O149" s="1"/>
      <c r="P149" s="130"/>
      <c r="Q149" s="1"/>
      <c r="R149" s="1"/>
      <c r="S149" s="13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4.25" customHeight="1">
      <c r="A150" s="1"/>
      <c r="B150" s="1"/>
      <c r="C150" s="1"/>
      <c r="D150" s="126"/>
      <c r="E150" s="1"/>
      <c r="F150" s="1"/>
      <c r="G150" s="127"/>
      <c r="H150" s="1"/>
      <c r="I150" s="1"/>
      <c r="J150" s="128"/>
      <c r="K150" s="1"/>
      <c r="L150" s="1"/>
      <c r="M150" s="129"/>
      <c r="N150" s="1"/>
      <c r="O150" s="1"/>
      <c r="P150" s="130"/>
      <c r="Q150" s="1"/>
      <c r="R150" s="1"/>
      <c r="S150" s="13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4.25" customHeight="1">
      <c r="A151" s="1"/>
      <c r="B151" s="1"/>
      <c r="C151" s="1"/>
      <c r="D151" s="126"/>
      <c r="E151" s="1"/>
      <c r="F151" s="1"/>
      <c r="G151" s="127"/>
      <c r="H151" s="1"/>
      <c r="I151" s="1"/>
      <c r="J151" s="128"/>
      <c r="K151" s="1"/>
      <c r="L151" s="1"/>
      <c r="M151" s="129"/>
      <c r="N151" s="1"/>
      <c r="O151" s="1"/>
      <c r="P151" s="130"/>
      <c r="Q151" s="1"/>
      <c r="R151" s="1"/>
      <c r="S151" s="13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4.25" customHeight="1">
      <c r="A152" s="1"/>
      <c r="B152" s="1"/>
      <c r="C152" s="1"/>
      <c r="D152" s="126"/>
      <c r="E152" s="1"/>
      <c r="F152" s="1"/>
      <c r="G152" s="127"/>
      <c r="H152" s="1"/>
      <c r="I152" s="1"/>
      <c r="J152" s="128"/>
      <c r="K152" s="1"/>
      <c r="L152" s="1"/>
      <c r="M152" s="129"/>
      <c r="N152" s="1"/>
      <c r="O152" s="1"/>
      <c r="P152" s="130"/>
      <c r="Q152" s="1"/>
      <c r="R152" s="1"/>
      <c r="S152" s="13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4.25" customHeight="1">
      <c r="A153" s="1"/>
      <c r="B153" s="1"/>
      <c r="C153" s="1"/>
      <c r="D153" s="126"/>
      <c r="E153" s="1"/>
      <c r="F153" s="1"/>
      <c r="G153" s="127"/>
      <c r="H153" s="1"/>
      <c r="I153" s="1"/>
      <c r="J153" s="128"/>
      <c r="K153" s="1"/>
      <c r="L153" s="1"/>
      <c r="M153" s="129"/>
      <c r="N153" s="1"/>
      <c r="O153" s="1"/>
      <c r="P153" s="130"/>
      <c r="Q153" s="1"/>
      <c r="R153" s="1"/>
      <c r="S153" s="13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4.25" customHeight="1">
      <c r="A154" s="1"/>
      <c r="B154" s="1"/>
      <c r="C154" s="1"/>
      <c r="D154" s="126"/>
      <c r="E154" s="1"/>
      <c r="F154" s="1"/>
      <c r="G154" s="127"/>
      <c r="H154" s="1"/>
      <c r="I154" s="1"/>
      <c r="J154" s="128"/>
      <c r="K154" s="1"/>
      <c r="L154" s="1"/>
      <c r="M154" s="129"/>
      <c r="N154" s="1"/>
      <c r="O154" s="1"/>
      <c r="P154" s="130"/>
      <c r="Q154" s="1"/>
      <c r="R154" s="1"/>
      <c r="S154" s="13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4.25" customHeight="1">
      <c r="A155" s="1"/>
      <c r="B155" s="1"/>
      <c r="C155" s="1"/>
      <c r="D155" s="126"/>
      <c r="E155" s="1"/>
      <c r="F155" s="1"/>
      <c r="G155" s="127"/>
      <c r="H155" s="1"/>
      <c r="I155" s="1"/>
      <c r="J155" s="128"/>
      <c r="K155" s="1"/>
      <c r="L155" s="1"/>
      <c r="M155" s="129"/>
      <c r="N155" s="1"/>
      <c r="O155" s="1"/>
      <c r="P155" s="130"/>
      <c r="Q155" s="1"/>
      <c r="R155" s="1"/>
      <c r="S155" s="13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4.25" customHeight="1">
      <c r="A156" s="1"/>
      <c r="B156" s="1"/>
      <c r="C156" s="1"/>
      <c r="D156" s="126"/>
      <c r="E156" s="1"/>
      <c r="F156" s="1"/>
      <c r="G156" s="127"/>
      <c r="H156" s="1"/>
      <c r="I156" s="1"/>
      <c r="J156" s="128"/>
      <c r="K156" s="1"/>
      <c r="L156" s="1"/>
      <c r="M156" s="129"/>
      <c r="N156" s="1"/>
      <c r="O156" s="1"/>
      <c r="P156" s="130"/>
      <c r="Q156" s="1"/>
      <c r="R156" s="1"/>
      <c r="S156" s="13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4.25" customHeight="1">
      <c r="A157" s="1"/>
      <c r="B157" s="1"/>
      <c r="C157" s="1"/>
      <c r="D157" s="126"/>
      <c r="E157" s="1"/>
      <c r="F157" s="1"/>
      <c r="G157" s="127"/>
      <c r="H157" s="1"/>
      <c r="I157" s="1"/>
      <c r="J157" s="128"/>
      <c r="K157" s="1"/>
      <c r="L157" s="1"/>
      <c r="M157" s="129"/>
      <c r="N157" s="1"/>
      <c r="O157" s="1"/>
      <c r="P157" s="130"/>
      <c r="Q157" s="1"/>
      <c r="R157" s="1"/>
      <c r="S157" s="13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4.25" customHeight="1">
      <c r="A158" s="1"/>
      <c r="B158" s="1"/>
      <c r="C158" s="1"/>
      <c r="D158" s="126"/>
      <c r="E158" s="1"/>
      <c r="F158" s="1"/>
      <c r="G158" s="127"/>
      <c r="H158" s="1"/>
      <c r="I158" s="1"/>
      <c r="J158" s="128"/>
      <c r="K158" s="1"/>
      <c r="L158" s="1"/>
      <c r="M158" s="129"/>
      <c r="N158" s="1"/>
      <c r="O158" s="1"/>
      <c r="P158" s="130"/>
      <c r="Q158" s="1"/>
      <c r="R158" s="1"/>
      <c r="S158" s="13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4.25" customHeight="1">
      <c r="A159" s="1"/>
      <c r="B159" s="1"/>
      <c r="C159" s="1"/>
      <c r="D159" s="126"/>
      <c r="E159" s="1"/>
      <c r="F159" s="1"/>
      <c r="G159" s="127"/>
      <c r="H159" s="1"/>
      <c r="I159" s="1"/>
      <c r="J159" s="128"/>
      <c r="K159" s="1"/>
      <c r="L159" s="1"/>
      <c r="M159" s="129"/>
      <c r="N159" s="1"/>
      <c r="O159" s="1"/>
      <c r="P159" s="130"/>
      <c r="Q159" s="1"/>
      <c r="R159" s="1"/>
      <c r="S159" s="13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4.25" customHeight="1">
      <c r="A160" s="1"/>
      <c r="B160" s="1"/>
      <c r="C160" s="1"/>
      <c r="D160" s="126"/>
      <c r="E160" s="1"/>
      <c r="F160" s="1"/>
      <c r="G160" s="127"/>
      <c r="H160" s="1"/>
      <c r="I160" s="1"/>
      <c r="J160" s="128"/>
      <c r="K160" s="1"/>
      <c r="L160" s="1"/>
      <c r="M160" s="129"/>
      <c r="N160" s="1"/>
      <c r="O160" s="1"/>
      <c r="P160" s="130"/>
      <c r="Q160" s="1"/>
      <c r="R160" s="1"/>
      <c r="S160" s="13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4.25" customHeight="1">
      <c r="A161" s="1"/>
      <c r="B161" s="1"/>
      <c r="C161" s="1"/>
      <c r="D161" s="126"/>
      <c r="E161" s="1"/>
      <c r="F161" s="1"/>
      <c r="G161" s="127"/>
      <c r="H161" s="1"/>
      <c r="I161" s="1"/>
      <c r="J161" s="128"/>
      <c r="K161" s="1"/>
      <c r="L161" s="1"/>
      <c r="M161" s="129"/>
      <c r="N161" s="1"/>
      <c r="O161" s="1"/>
      <c r="P161" s="130"/>
      <c r="Q161" s="1"/>
      <c r="R161" s="1"/>
      <c r="S161" s="13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4.25" customHeight="1">
      <c r="A162" s="1"/>
      <c r="B162" s="1"/>
      <c r="C162" s="1"/>
      <c r="D162" s="126"/>
      <c r="E162" s="1"/>
      <c r="F162" s="1"/>
      <c r="G162" s="127"/>
      <c r="H162" s="1"/>
      <c r="I162" s="1"/>
      <c r="J162" s="128"/>
      <c r="K162" s="1"/>
      <c r="L162" s="1"/>
      <c r="M162" s="129"/>
      <c r="N162" s="1"/>
      <c r="O162" s="1"/>
      <c r="P162" s="130"/>
      <c r="Q162" s="1"/>
      <c r="R162" s="1"/>
      <c r="S162" s="13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4.25" customHeight="1">
      <c r="A163" s="1"/>
      <c r="B163" s="1"/>
      <c r="C163" s="1"/>
      <c r="D163" s="126"/>
      <c r="E163" s="1"/>
      <c r="F163" s="1"/>
      <c r="G163" s="127"/>
      <c r="H163" s="1"/>
      <c r="I163" s="1"/>
      <c r="J163" s="128"/>
      <c r="K163" s="1"/>
      <c r="L163" s="1"/>
      <c r="M163" s="129"/>
      <c r="N163" s="1"/>
      <c r="O163" s="1"/>
      <c r="P163" s="130"/>
      <c r="Q163" s="1"/>
      <c r="R163" s="1"/>
      <c r="S163" s="13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4.25" customHeight="1">
      <c r="A164" s="1"/>
      <c r="B164" s="1"/>
      <c r="C164" s="1"/>
      <c r="D164" s="126"/>
      <c r="E164" s="1"/>
      <c r="F164" s="1"/>
      <c r="G164" s="127"/>
      <c r="H164" s="1"/>
      <c r="I164" s="1"/>
      <c r="J164" s="128"/>
      <c r="K164" s="1"/>
      <c r="L164" s="1"/>
      <c r="M164" s="129"/>
      <c r="N164" s="1"/>
      <c r="O164" s="1"/>
      <c r="P164" s="130"/>
      <c r="Q164" s="1"/>
      <c r="R164" s="1"/>
      <c r="S164" s="13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4.25" customHeight="1">
      <c r="A165" s="1"/>
      <c r="B165" s="1"/>
      <c r="C165" s="1"/>
      <c r="D165" s="126"/>
      <c r="E165" s="1"/>
      <c r="F165" s="1"/>
      <c r="G165" s="127"/>
      <c r="H165" s="1"/>
      <c r="I165" s="1"/>
      <c r="J165" s="128"/>
      <c r="K165" s="1"/>
      <c r="L165" s="1"/>
      <c r="M165" s="129"/>
      <c r="N165" s="1"/>
      <c r="O165" s="1"/>
      <c r="P165" s="130"/>
      <c r="Q165" s="1"/>
      <c r="R165" s="1"/>
      <c r="S165" s="13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4.25" customHeight="1">
      <c r="A166" s="1"/>
      <c r="B166" s="1"/>
      <c r="C166" s="1"/>
      <c r="D166" s="126"/>
      <c r="E166" s="1"/>
      <c r="F166" s="1"/>
      <c r="G166" s="127"/>
      <c r="H166" s="1"/>
      <c r="I166" s="1"/>
      <c r="J166" s="128"/>
      <c r="K166" s="1"/>
      <c r="L166" s="1"/>
      <c r="M166" s="129"/>
      <c r="N166" s="1"/>
      <c r="O166" s="1"/>
      <c r="P166" s="130"/>
      <c r="Q166" s="1"/>
      <c r="R166" s="1"/>
      <c r="S166" s="13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4.25" customHeight="1">
      <c r="A167" s="1"/>
      <c r="B167" s="1"/>
      <c r="C167" s="1"/>
      <c r="D167" s="126"/>
      <c r="E167" s="1"/>
      <c r="F167" s="1"/>
      <c r="G167" s="127"/>
      <c r="H167" s="1"/>
      <c r="I167" s="1"/>
      <c r="J167" s="128"/>
      <c r="K167" s="1"/>
      <c r="L167" s="1"/>
      <c r="M167" s="129"/>
      <c r="N167" s="1"/>
      <c r="O167" s="1"/>
      <c r="P167" s="130"/>
      <c r="Q167" s="1"/>
      <c r="R167" s="1"/>
      <c r="S167" s="13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4.25" customHeight="1">
      <c r="A168" s="1"/>
      <c r="B168" s="1"/>
      <c r="C168" s="1"/>
      <c r="D168" s="126"/>
      <c r="E168" s="1"/>
      <c r="F168" s="1"/>
      <c r="G168" s="127"/>
      <c r="H168" s="1"/>
      <c r="I168" s="1"/>
      <c r="J168" s="128"/>
      <c r="K168" s="1"/>
      <c r="L168" s="1"/>
      <c r="M168" s="129"/>
      <c r="N168" s="1"/>
      <c r="O168" s="1"/>
      <c r="P168" s="130"/>
      <c r="Q168" s="1"/>
      <c r="R168" s="1"/>
      <c r="S168" s="13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4.25" customHeight="1">
      <c r="A169" s="1"/>
      <c r="B169" s="1"/>
      <c r="C169" s="1"/>
      <c r="D169" s="126"/>
      <c r="E169" s="1"/>
      <c r="F169" s="1"/>
      <c r="G169" s="127"/>
      <c r="H169" s="1"/>
      <c r="I169" s="1"/>
      <c r="J169" s="128"/>
      <c r="K169" s="1"/>
      <c r="L169" s="1"/>
      <c r="M169" s="129"/>
      <c r="N169" s="1"/>
      <c r="O169" s="1"/>
      <c r="P169" s="130"/>
      <c r="Q169" s="1"/>
      <c r="R169" s="1"/>
      <c r="S169" s="13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4.25" customHeight="1">
      <c r="A170" s="1"/>
      <c r="B170" s="1"/>
      <c r="C170" s="1"/>
      <c r="D170" s="126"/>
      <c r="E170" s="1"/>
      <c r="F170" s="1"/>
      <c r="G170" s="127"/>
      <c r="H170" s="1"/>
      <c r="I170" s="1"/>
      <c r="J170" s="128"/>
      <c r="K170" s="1"/>
      <c r="L170" s="1"/>
      <c r="M170" s="129"/>
      <c r="N170" s="1"/>
      <c r="O170" s="1"/>
      <c r="P170" s="130"/>
      <c r="Q170" s="1"/>
      <c r="R170" s="1"/>
      <c r="S170" s="13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4.25" customHeight="1">
      <c r="A171" s="1"/>
      <c r="B171" s="1"/>
      <c r="C171" s="1"/>
      <c r="D171" s="126"/>
      <c r="E171" s="1"/>
      <c r="F171" s="1"/>
      <c r="G171" s="127"/>
      <c r="H171" s="1"/>
      <c r="I171" s="1"/>
      <c r="J171" s="128"/>
      <c r="K171" s="1"/>
      <c r="L171" s="1"/>
      <c r="M171" s="129"/>
      <c r="N171" s="1"/>
      <c r="O171" s="1"/>
      <c r="P171" s="130"/>
      <c r="Q171" s="1"/>
      <c r="R171" s="1"/>
      <c r="S171" s="13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4.25" customHeight="1">
      <c r="A172" s="1"/>
      <c r="B172" s="1"/>
      <c r="C172" s="1"/>
      <c r="D172" s="126"/>
      <c r="E172" s="1"/>
      <c r="F172" s="1"/>
      <c r="G172" s="127"/>
      <c r="H172" s="1"/>
      <c r="I172" s="1"/>
      <c r="J172" s="128"/>
      <c r="K172" s="1"/>
      <c r="L172" s="1"/>
      <c r="M172" s="129"/>
      <c r="N172" s="1"/>
      <c r="O172" s="1"/>
      <c r="P172" s="130"/>
      <c r="Q172" s="1"/>
      <c r="R172" s="1"/>
      <c r="S172" s="13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4.25" customHeight="1">
      <c r="A173" s="1"/>
      <c r="B173" s="1"/>
      <c r="C173" s="1"/>
      <c r="D173" s="126"/>
      <c r="E173" s="1"/>
      <c r="F173" s="1"/>
      <c r="G173" s="127"/>
      <c r="H173" s="1"/>
      <c r="I173" s="1"/>
      <c r="J173" s="128"/>
      <c r="K173" s="1"/>
      <c r="L173" s="1"/>
      <c r="M173" s="129"/>
      <c r="N173" s="1"/>
      <c r="O173" s="1"/>
      <c r="P173" s="130"/>
      <c r="Q173" s="1"/>
      <c r="R173" s="1"/>
      <c r="S173" s="13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4.25" customHeight="1">
      <c r="A174" s="1"/>
      <c r="B174" s="1"/>
      <c r="C174" s="1"/>
      <c r="D174" s="126"/>
      <c r="E174" s="1"/>
      <c r="F174" s="1"/>
      <c r="G174" s="127"/>
      <c r="H174" s="1"/>
      <c r="I174" s="1"/>
      <c r="J174" s="128"/>
      <c r="K174" s="1"/>
      <c r="L174" s="1"/>
      <c r="M174" s="129"/>
      <c r="N174" s="1"/>
      <c r="O174" s="1"/>
      <c r="P174" s="130"/>
      <c r="Q174" s="1"/>
      <c r="R174" s="1"/>
      <c r="S174" s="13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4.25" customHeight="1">
      <c r="A175" s="1"/>
      <c r="B175" s="1"/>
      <c r="C175" s="1"/>
      <c r="D175" s="126"/>
      <c r="E175" s="1"/>
      <c r="F175" s="1"/>
      <c r="G175" s="127"/>
      <c r="H175" s="1"/>
      <c r="I175" s="1"/>
      <c r="J175" s="128"/>
      <c r="K175" s="1"/>
      <c r="L175" s="1"/>
      <c r="M175" s="129"/>
      <c r="N175" s="1"/>
      <c r="O175" s="1"/>
      <c r="P175" s="130"/>
      <c r="Q175" s="1"/>
      <c r="R175" s="1"/>
      <c r="S175" s="13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4.25" customHeight="1">
      <c r="A176" s="1"/>
      <c r="B176" s="1"/>
      <c r="C176" s="1"/>
      <c r="D176" s="126"/>
      <c r="E176" s="1"/>
      <c r="F176" s="1"/>
      <c r="G176" s="127"/>
      <c r="H176" s="1"/>
      <c r="I176" s="1"/>
      <c r="J176" s="128"/>
      <c r="K176" s="1"/>
      <c r="L176" s="1"/>
      <c r="M176" s="129"/>
      <c r="N176" s="1"/>
      <c r="O176" s="1"/>
      <c r="P176" s="130"/>
      <c r="Q176" s="1"/>
      <c r="R176" s="1"/>
      <c r="S176" s="13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4.25" customHeight="1">
      <c r="A177" s="1"/>
      <c r="B177" s="1"/>
      <c r="C177" s="1"/>
      <c r="D177" s="126"/>
      <c r="E177" s="1"/>
      <c r="F177" s="1"/>
      <c r="G177" s="127"/>
      <c r="H177" s="1"/>
      <c r="I177" s="1"/>
      <c r="J177" s="128"/>
      <c r="K177" s="1"/>
      <c r="L177" s="1"/>
      <c r="M177" s="129"/>
      <c r="N177" s="1"/>
      <c r="O177" s="1"/>
      <c r="P177" s="130"/>
      <c r="Q177" s="1"/>
      <c r="R177" s="1"/>
      <c r="S177" s="13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4.25" customHeight="1">
      <c r="A178" s="1"/>
      <c r="B178" s="1"/>
      <c r="C178" s="1"/>
      <c r="D178" s="126"/>
      <c r="E178" s="1"/>
      <c r="F178" s="1"/>
      <c r="G178" s="127"/>
      <c r="H178" s="1"/>
      <c r="I178" s="1"/>
      <c r="J178" s="128"/>
      <c r="K178" s="1"/>
      <c r="L178" s="1"/>
      <c r="M178" s="129"/>
      <c r="N178" s="1"/>
      <c r="O178" s="1"/>
      <c r="P178" s="130"/>
      <c r="Q178" s="1"/>
      <c r="R178" s="1"/>
      <c r="S178" s="13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4.25" customHeight="1">
      <c r="A179" s="1"/>
      <c r="B179" s="1"/>
      <c r="C179" s="1"/>
      <c r="D179" s="126"/>
      <c r="E179" s="1"/>
      <c r="F179" s="1"/>
      <c r="G179" s="127"/>
      <c r="H179" s="1"/>
      <c r="I179" s="1"/>
      <c r="J179" s="128"/>
      <c r="K179" s="1"/>
      <c r="L179" s="1"/>
      <c r="M179" s="129"/>
      <c r="N179" s="1"/>
      <c r="O179" s="1"/>
      <c r="P179" s="130"/>
      <c r="Q179" s="1"/>
      <c r="R179" s="1"/>
      <c r="S179" s="13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4.25" customHeight="1">
      <c r="A180" s="1"/>
      <c r="B180" s="1"/>
      <c r="C180" s="1"/>
      <c r="D180" s="126"/>
      <c r="E180" s="1"/>
      <c r="F180" s="1"/>
      <c r="G180" s="127"/>
      <c r="H180" s="1"/>
      <c r="I180" s="1"/>
      <c r="J180" s="128"/>
      <c r="K180" s="1"/>
      <c r="L180" s="1"/>
      <c r="M180" s="129"/>
      <c r="N180" s="1"/>
      <c r="O180" s="1"/>
      <c r="P180" s="130"/>
      <c r="Q180" s="1"/>
      <c r="R180" s="1"/>
      <c r="S180" s="13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4.25" customHeight="1">
      <c r="A181" s="1"/>
      <c r="B181" s="1"/>
      <c r="C181" s="1"/>
      <c r="D181" s="126"/>
      <c r="E181" s="1"/>
      <c r="F181" s="1"/>
      <c r="G181" s="127"/>
      <c r="H181" s="1"/>
      <c r="I181" s="1"/>
      <c r="J181" s="128"/>
      <c r="K181" s="1"/>
      <c r="L181" s="1"/>
      <c r="M181" s="129"/>
      <c r="N181" s="1"/>
      <c r="O181" s="1"/>
      <c r="P181" s="130"/>
      <c r="Q181" s="1"/>
      <c r="R181" s="1"/>
      <c r="S181" s="13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4.25" customHeight="1">
      <c r="A182" s="1"/>
      <c r="B182" s="1"/>
      <c r="C182" s="1"/>
      <c r="D182" s="126"/>
      <c r="E182" s="1"/>
      <c r="F182" s="1"/>
      <c r="G182" s="127"/>
      <c r="H182" s="1"/>
      <c r="I182" s="1"/>
      <c r="J182" s="128"/>
      <c r="K182" s="1"/>
      <c r="L182" s="1"/>
      <c r="M182" s="129"/>
      <c r="N182" s="1"/>
      <c r="O182" s="1"/>
      <c r="P182" s="130"/>
      <c r="Q182" s="1"/>
      <c r="R182" s="1"/>
      <c r="S182" s="13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4.25" customHeight="1">
      <c r="A183" s="1"/>
      <c r="B183" s="1"/>
      <c r="C183" s="1"/>
      <c r="D183" s="126"/>
      <c r="E183" s="1"/>
      <c r="F183" s="1"/>
      <c r="G183" s="127"/>
      <c r="H183" s="1"/>
      <c r="I183" s="1"/>
      <c r="J183" s="128"/>
      <c r="K183" s="1"/>
      <c r="L183" s="1"/>
      <c r="M183" s="129"/>
      <c r="N183" s="1"/>
      <c r="O183" s="1"/>
      <c r="P183" s="130"/>
      <c r="Q183" s="1"/>
      <c r="R183" s="1"/>
      <c r="S183" s="13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4.25" customHeight="1">
      <c r="A184" s="1"/>
      <c r="B184" s="1"/>
      <c r="C184" s="1"/>
      <c r="D184" s="126"/>
      <c r="E184" s="1"/>
      <c r="F184" s="1"/>
      <c r="G184" s="127"/>
      <c r="H184" s="1"/>
      <c r="I184" s="1"/>
      <c r="J184" s="128"/>
      <c r="K184" s="1"/>
      <c r="L184" s="1"/>
      <c r="M184" s="129"/>
      <c r="N184" s="1"/>
      <c r="O184" s="1"/>
      <c r="P184" s="130"/>
      <c r="Q184" s="1"/>
      <c r="R184" s="1"/>
      <c r="S184" s="13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4.25" customHeight="1">
      <c r="A185" s="1"/>
      <c r="B185" s="1"/>
      <c r="C185" s="1"/>
      <c r="D185" s="126"/>
      <c r="E185" s="1"/>
      <c r="F185" s="1"/>
      <c r="G185" s="127"/>
      <c r="H185" s="1"/>
      <c r="I185" s="1"/>
      <c r="J185" s="128"/>
      <c r="K185" s="1"/>
      <c r="L185" s="1"/>
      <c r="M185" s="129"/>
      <c r="N185" s="1"/>
      <c r="O185" s="1"/>
      <c r="P185" s="130"/>
      <c r="Q185" s="1"/>
      <c r="R185" s="1"/>
      <c r="S185" s="13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4.25" customHeight="1">
      <c r="A186" s="1"/>
      <c r="B186" s="1"/>
      <c r="C186" s="1"/>
      <c r="D186" s="126"/>
      <c r="E186" s="1"/>
      <c r="F186" s="1"/>
      <c r="G186" s="127"/>
      <c r="H186" s="1"/>
      <c r="I186" s="1"/>
      <c r="J186" s="128"/>
      <c r="K186" s="1"/>
      <c r="L186" s="1"/>
      <c r="M186" s="129"/>
      <c r="N186" s="1"/>
      <c r="O186" s="1"/>
      <c r="P186" s="130"/>
      <c r="Q186" s="1"/>
      <c r="R186" s="1"/>
      <c r="S186" s="13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4.25" customHeight="1">
      <c r="A187" s="1"/>
      <c r="B187" s="1"/>
      <c r="C187" s="1"/>
      <c r="D187" s="126"/>
      <c r="E187" s="1"/>
      <c r="F187" s="1"/>
      <c r="G187" s="127"/>
      <c r="H187" s="1"/>
      <c r="I187" s="1"/>
      <c r="J187" s="128"/>
      <c r="K187" s="1"/>
      <c r="L187" s="1"/>
      <c r="M187" s="129"/>
      <c r="N187" s="1"/>
      <c r="O187" s="1"/>
      <c r="P187" s="130"/>
      <c r="Q187" s="1"/>
      <c r="R187" s="1"/>
      <c r="S187" s="13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4.25" customHeight="1">
      <c r="A188" s="1"/>
      <c r="B188" s="1"/>
      <c r="C188" s="1"/>
      <c r="D188" s="126"/>
      <c r="E188" s="1"/>
      <c r="F188" s="1"/>
      <c r="G188" s="127"/>
      <c r="H188" s="1"/>
      <c r="I188" s="1"/>
      <c r="J188" s="128"/>
      <c r="K188" s="1"/>
      <c r="L188" s="1"/>
      <c r="M188" s="129"/>
      <c r="N188" s="1"/>
      <c r="O188" s="1"/>
      <c r="P188" s="130"/>
      <c r="Q188" s="1"/>
      <c r="R188" s="1"/>
      <c r="S188" s="13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4.25" customHeight="1">
      <c r="A189" s="1"/>
      <c r="B189" s="1"/>
      <c r="C189" s="1"/>
      <c r="D189" s="126"/>
      <c r="E189" s="1"/>
      <c r="F189" s="1"/>
      <c r="G189" s="127"/>
      <c r="H189" s="1"/>
      <c r="I189" s="1"/>
      <c r="J189" s="128"/>
      <c r="K189" s="1"/>
      <c r="L189" s="1"/>
      <c r="M189" s="129"/>
      <c r="N189" s="1"/>
      <c r="O189" s="1"/>
      <c r="P189" s="130"/>
      <c r="Q189" s="1"/>
      <c r="R189" s="1"/>
      <c r="S189" s="13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4.25" customHeight="1">
      <c r="A190" s="1"/>
      <c r="B190" s="1"/>
      <c r="C190" s="1"/>
      <c r="D190" s="126"/>
      <c r="E190" s="1"/>
      <c r="F190" s="1"/>
      <c r="G190" s="127"/>
      <c r="H190" s="1"/>
      <c r="I190" s="1"/>
      <c r="J190" s="128"/>
      <c r="K190" s="1"/>
      <c r="L190" s="1"/>
      <c r="M190" s="129"/>
      <c r="N190" s="1"/>
      <c r="O190" s="1"/>
      <c r="P190" s="130"/>
      <c r="Q190" s="1"/>
      <c r="R190" s="1"/>
      <c r="S190" s="13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4.25" customHeight="1">
      <c r="A191" s="1"/>
      <c r="B191" s="1"/>
      <c r="C191" s="1"/>
      <c r="D191" s="126"/>
      <c r="E191" s="1"/>
      <c r="F191" s="1"/>
      <c r="G191" s="127"/>
      <c r="H191" s="1"/>
      <c r="I191" s="1"/>
      <c r="J191" s="128"/>
      <c r="K191" s="1"/>
      <c r="L191" s="1"/>
      <c r="M191" s="129"/>
      <c r="N191" s="1"/>
      <c r="O191" s="1"/>
      <c r="P191" s="130"/>
      <c r="Q191" s="1"/>
      <c r="R191" s="1"/>
      <c r="S191" s="13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4.25" customHeight="1">
      <c r="A192" s="1"/>
      <c r="B192" s="1"/>
      <c r="C192" s="1"/>
      <c r="D192" s="126"/>
      <c r="E192" s="1"/>
      <c r="F192" s="1"/>
      <c r="G192" s="127"/>
      <c r="H192" s="1"/>
      <c r="I192" s="1"/>
      <c r="J192" s="128"/>
      <c r="K192" s="1"/>
      <c r="L192" s="1"/>
      <c r="M192" s="129"/>
      <c r="N192" s="1"/>
      <c r="O192" s="1"/>
      <c r="P192" s="130"/>
      <c r="Q192" s="1"/>
      <c r="R192" s="1"/>
      <c r="S192" s="13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4.25" customHeight="1">
      <c r="A193" s="1"/>
      <c r="B193" s="1"/>
      <c r="C193" s="1"/>
      <c r="D193" s="126"/>
      <c r="E193" s="1"/>
      <c r="F193" s="1"/>
      <c r="G193" s="127"/>
      <c r="H193" s="1"/>
      <c r="I193" s="1"/>
      <c r="J193" s="128"/>
      <c r="K193" s="1"/>
      <c r="L193" s="1"/>
      <c r="M193" s="129"/>
      <c r="N193" s="1"/>
      <c r="O193" s="1"/>
      <c r="P193" s="130"/>
      <c r="Q193" s="1"/>
      <c r="R193" s="1"/>
      <c r="S193" s="13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4.25" customHeight="1">
      <c r="A194" s="1"/>
      <c r="B194" s="1"/>
      <c r="C194" s="1"/>
      <c r="D194" s="126"/>
      <c r="E194" s="1"/>
      <c r="F194" s="1"/>
      <c r="G194" s="127"/>
      <c r="H194" s="1"/>
      <c r="I194" s="1"/>
      <c r="J194" s="128"/>
      <c r="K194" s="1"/>
      <c r="L194" s="1"/>
      <c r="M194" s="129"/>
      <c r="N194" s="1"/>
      <c r="O194" s="1"/>
      <c r="P194" s="130"/>
      <c r="Q194" s="1"/>
      <c r="R194" s="1"/>
      <c r="S194" s="13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4.25" customHeight="1">
      <c r="A195" s="1"/>
      <c r="B195" s="1"/>
      <c r="C195" s="1"/>
      <c r="D195" s="126"/>
      <c r="E195" s="1"/>
      <c r="F195" s="1"/>
      <c r="G195" s="127"/>
      <c r="H195" s="1"/>
      <c r="I195" s="1"/>
      <c r="J195" s="128"/>
      <c r="K195" s="1"/>
      <c r="L195" s="1"/>
      <c r="M195" s="129"/>
      <c r="N195" s="1"/>
      <c r="O195" s="1"/>
      <c r="P195" s="130"/>
      <c r="Q195" s="1"/>
      <c r="R195" s="1"/>
      <c r="S195" s="13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4.25" customHeight="1">
      <c r="A196" s="1"/>
      <c r="B196" s="1"/>
      <c r="C196" s="1"/>
      <c r="D196" s="126"/>
      <c r="E196" s="1"/>
      <c r="F196" s="1"/>
      <c r="G196" s="127"/>
      <c r="H196" s="1"/>
      <c r="I196" s="1"/>
      <c r="J196" s="128"/>
      <c r="K196" s="1"/>
      <c r="L196" s="1"/>
      <c r="M196" s="129"/>
      <c r="N196" s="1"/>
      <c r="O196" s="1"/>
      <c r="P196" s="130"/>
      <c r="Q196" s="1"/>
      <c r="R196" s="1"/>
      <c r="S196" s="13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4.25" customHeight="1">
      <c r="A197" s="1"/>
      <c r="B197" s="1"/>
      <c r="C197" s="1"/>
      <c r="D197" s="126"/>
      <c r="E197" s="1"/>
      <c r="F197" s="1"/>
      <c r="G197" s="127"/>
      <c r="H197" s="1"/>
      <c r="I197" s="1"/>
      <c r="J197" s="128"/>
      <c r="K197" s="1"/>
      <c r="L197" s="1"/>
      <c r="M197" s="129"/>
      <c r="N197" s="1"/>
      <c r="O197" s="1"/>
      <c r="P197" s="130"/>
      <c r="Q197" s="1"/>
      <c r="R197" s="1"/>
      <c r="S197" s="13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4.25" customHeight="1">
      <c r="A198" s="1"/>
      <c r="B198" s="1"/>
      <c r="C198" s="1"/>
      <c r="D198" s="126"/>
      <c r="E198" s="1"/>
      <c r="F198" s="1"/>
      <c r="G198" s="127"/>
      <c r="H198" s="1"/>
      <c r="I198" s="1"/>
      <c r="J198" s="128"/>
      <c r="K198" s="1"/>
      <c r="L198" s="1"/>
      <c r="M198" s="129"/>
      <c r="N198" s="1"/>
      <c r="O198" s="1"/>
      <c r="P198" s="130"/>
      <c r="Q198" s="1"/>
      <c r="R198" s="1"/>
      <c r="S198" s="13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4.25" customHeight="1">
      <c r="A199" s="1"/>
      <c r="B199" s="1"/>
      <c r="C199" s="1"/>
      <c r="D199" s="126"/>
      <c r="E199" s="1"/>
      <c r="F199" s="1"/>
      <c r="G199" s="127"/>
      <c r="H199" s="1"/>
      <c r="I199" s="1"/>
      <c r="J199" s="128"/>
      <c r="K199" s="1"/>
      <c r="L199" s="1"/>
      <c r="M199" s="129"/>
      <c r="N199" s="1"/>
      <c r="O199" s="1"/>
      <c r="P199" s="130"/>
      <c r="Q199" s="1"/>
      <c r="R199" s="1"/>
      <c r="S199" s="13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4.25" customHeight="1">
      <c r="A200" s="1"/>
      <c r="B200" s="1"/>
      <c r="C200" s="1"/>
      <c r="D200" s="126"/>
      <c r="E200" s="1"/>
      <c r="F200" s="1"/>
      <c r="G200" s="127"/>
      <c r="H200" s="1"/>
      <c r="I200" s="1"/>
      <c r="J200" s="128"/>
      <c r="K200" s="1"/>
      <c r="L200" s="1"/>
      <c r="M200" s="129"/>
      <c r="N200" s="1"/>
      <c r="O200" s="1"/>
      <c r="P200" s="130"/>
      <c r="Q200" s="1"/>
      <c r="R200" s="1"/>
      <c r="S200" s="13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4.25" customHeight="1">
      <c r="A201" s="1"/>
      <c r="B201" s="1"/>
      <c r="C201" s="1"/>
      <c r="D201" s="126"/>
      <c r="E201" s="1"/>
      <c r="F201" s="1"/>
      <c r="G201" s="127"/>
      <c r="H201" s="1"/>
      <c r="I201" s="1"/>
      <c r="J201" s="128"/>
      <c r="K201" s="1"/>
      <c r="L201" s="1"/>
      <c r="M201" s="129"/>
      <c r="N201" s="1"/>
      <c r="O201" s="1"/>
      <c r="P201" s="130"/>
      <c r="Q201" s="1"/>
      <c r="R201" s="1"/>
      <c r="S201" s="13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4.25" customHeight="1">
      <c r="A202" s="1"/>
      <c r="B202" s="1"/>
      <c r="C202" s="1"/>
      <c r="D202" s="126"/>
      <c r="E202" s="1"/>
      <c r="F202" s="1"/>
      <c r="G202" s="127"/>
      <c r="H202" s="1"/>
      <c r="I202" s="1"/>
      <c r="J202" s="128"/>
      <c r="K202" s="1"/>
      <c r="L202" s="1"/>
      <c r="M202" s="129"/>
      <c r="N202" s="1"/>
      <c r="O202" s="1"/>
      <c r="P202" s="130"/>
      <c r="Q202" s="1"/>
      <c r="R202" s="1"/>
      <c r="S202" s="13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4.25" customHeight="1">
      <c r="A203" s="1"/>
      <c r="B203" s="1"/>
      <c r="C203" s="1"/>
      <c r="D203" s="126"/>
      <c r="E203" s="1"/>
      <c r="F203" s="1"/>
      <c r="G203" s="127"/>
      <c r="H203" s="1"/>
      <c r="I203" s="1"/>
      <c r="J203" s="128"/>
      <c r="K203" s="1"/>
      <c r="L203" s="1"/>
      <c r="M203" s="129"/>
      <c r="N203" s="1"/>
      <c r="O203" s="1"/>
      <c r="P203" s="130"/>
      <c r="Q203" s="1"/>
      <c r="R203" s="1"/>
      <c r="S203" s="13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4.25" customHeight="1">
      <c r="A204" s="1"/>
      <c r="B204" s="1"/>
      <c r="C204" s="1"/>
      <c r="D204" s="126"/>
      <c r="E204" s="1"/>
      <c r="F204" s="1"/>
      <c r="G204" s="127"/>
      <c r="H204" s="1"/>
      <c r="I204" s="1"/>
      <c r="J204" s="128"/>
      <c r="K204" s="1"/>
      <c r="L204" s="1"/>
      <c r="M204" s="129"/>
      <c r="N204" s="1"/>
      <c r="O204" s="1"/>
      <c r="P204" s="130"/>
      <c r="Q204" s="1"/>
      <c r="R204" s="1"/>
      <c r="S204" s="13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4.25" customHeight="1">
      <c r="A205" s="1"/>
      <c r="B205" s="1"/>
      <c r="C205" s="1"/>
      <c r="D205" s="126"/>
      <c r="E205" s="1"/>
      <c r="F205" s="1"/>
      <c r="G205" s="127"/>
      <c r="H205" s="1"/>
      <c r="I205" s="1"/>
      <c r="J205" s="128"/>
      <c r="K205" s="1"/>
      <c r="L205" s="1"/>
      <c r="M205" s="129"/>
      <c r="N205" s="1"/>
      <c r="O205" s="1"/>
      <c r="P205" s="130"/>
      <c r="Q205" s="1"/>
      <c r="R205" s="1"/>
      <c r="S205" s="13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4.25" customHeight="1">
      <c r="A206" s="1"/>
      <c r="B206" s="1"/>
      <c r="C206" s="1"/>
      <c r="D206" s="126"/>
      <c r="E206" s="1"/>
      <c r="F206" s="1"/>
      <c r="G206" s="127"/>
      <c r="H206" s="1"/>
      <c r="I206" s="1"/>
      <c r="J206" s="128"/>
      <c r="K206" s="1"/>
      <c r="L206" s="1"/>
      <c r="M206" s="129"/>
      <c r="N206" s="1"/>
      <c r="O206" s="1"/>
      <c r="P206" s="130"/>
      <c r="Q206" s="1"/>
      <c r="R206" s="1"/>
      <c r="S206" s="13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4.25" customHeight="1">
      <c r="A207" s="1"/>
      <c r="B207" s="1"/>
      <c r="C207" s="1"/>
      <c r="D207" s="126"/>
      <c r="E207" s="1"/>
      <c r="F207" s="1"/>
      <c r="G207" s="127"/>
      <c r="H207" s="1"/>
      <c r="I207" s="1"/>
      <c r="J207" s="128"/>
      <c r="K207" s="1"/>
      <c r="L207" s="1"/>
      <c r="M207" s="129"/>
      <c r="N207" s="1"/>
      <c r="O207" s="1"/>
      <c r="P207" s="130"/>
      <c r="Q207" s="1"/>
      <c r="R207" s="1"/>
      <c r="S207" s="13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4.25" customHeight="1">
      <c r="A208" s="1"/>
      <c r="B208" s="1"/>
      <c r="C208" s="1"/>
      <c r="D208" s="126"/>
      <c r="E208" s="1"/>
      <c r="F208" s="1"/>
      <c r="G208" s="127"/>
      <c r="H208" s="1"/>
      <c r="I208" s="1"/>
      <c r="J208" s="128"/>
      <c r="K208" s="1"/>
      <c r="L208" s="1"/>
      <c r="M208" s="129"/>
      <c r="N208" s="1"/>
      <c r="O208" s="1"/>
      <c r="P208" s="130"/>
      <c r="Q208" s="1"/>
      <c r="R208" s="1"/>
      <c r="S208" s="13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4.25" customHeight="1">
      <c r="A209" s="1"/>
      <c r="B209" s="1"/>
      <c r="C209" s="1"/>
      <c r="D209" s="126"/>
      <c r="E209" s="1"/>
      <c r="F209" s="1"/>
      <c r="G209" s="127"/>
      <c r="H209" s="1"/>
      <c r="I209" s="1"/>
      <c r="J209" s="128"/>
      <c r="K209" s="1"/>
      <c r="L209" s="1"/>
      <c r="M209" s="129"/>
      <c r="N209" s="1"/>
      <c r="O209" s="1"/>
      <c r="P209" s="130"/>
      <c r="Q209" s="1"/>
      <c r="R209" s="1"/>
      <c r="S209" s="13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4.25" customHeight="1">
      <c r="A210" s="1"/>
      <c r="B210" s="1"/>
      <c r="C210" s="1"/>
      <c r="D210" s="126"/>
      <c r="E210" s="1"/>
      <c r="F210" s="1"/>
      <c r="G210" s="127"/>
      <c r="H210" s="1"/>
      <c r="I210" s="1"/>
      <c r="J210" s="128"/>
      <c r="K210" s="1"/>
      <c r="L210" s="1"/>
      <c r="M210" s="129"/>
      <c r="N210" s="1"/>
      <c r="O210" s="1"/>
      <c r="P210" s="130"/>
      <c r="Q210" s="1"/>
      <c r="R210" s="1"/>
      <c r="S210" s="13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4.25" customHeight="1">
      <c r="A211" s="1"/>
      <c r="B211" s="1"/>
      <c r="C211" s="1"/>
      <c r="D211" s="126"/>
      <c r="E211" s="1"/>
      <c r="F211" s="1"/>
      <c r="G211" s="127"/>
      <c r="H211" s="1"/>
      <c r="I211" s="1"/>
      <c r="J211" s="128"/>
      <c r="K211" s="1"/>
      <c r="L211" s="1"/>
      <c r="M211" s="129"/>
      <c r="N211" s="1"/>
      <c r="O211" s="1"/>
      <c r="P211" s="130"/>
      <c r="Q211" s="1"/>
      <c r="R211" s="1"/>
      <c r="S211" s="13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4.25" customHeight="1">
      <c r="A212" s="1"/>
      <c r="B212" s="1"/>
      <c r="C212" s="1"/>
      <c r="D212" s="126"/>
      <c r="E212" s="1"/>
      <c r="F212" s="1"/>
      <c r="G212" s="127"/>
      <c r="H212" s="1"/>
      <c r="I212" s="1"/>
      <c r="J212" s="128"/>
      <c r="K212" s="1"/>
      <c r="L212" s="1"/>
      <c r="M212" s="129"/>
      <c r="N212" s="1"/>
      <c r="O212" s="1"/>
      <c r="P212" s="130"/>
      <c r="Q212" s="1"/>
      <c r="R212" s="1"/>
      <c r="S212" s="13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4.25" customHeight="1">
      <c r="A213" s="1"/>
      <c r="B213" s="1"/>
      <c r="C213" s="1"/>
      <c r="D213" s="126"/>
      <c r="E213" s="1"/>
      <c r="F213" s="1"/>
      <c r="G213" s="127"/>
      <c r="H213" s="1"/>
      <c r="I213" s="1"/>
      <c r="J213" s="128"/>
      <c r="K213" s="1"/>
      <c r="L213" s="1"/>
      <c r="M213" s="129"/>
      <c r="N213" s="1"/>
      <c r="O213" s="1"/>
      <c r="P213" s="130"/>
      <c r="Q213" s="1"/>
      <c r="R213" s="1"/>
      <c r="S213" s="13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4.25" customHeight="1">
      <c r="A214" s="1"/>
      <c r="B214" s="1"/>
      <c r="C214" s="1"/>
      <c r="D214" s="126"/>
      <c r="E214" s="1"/>
      <c r="F214" s="1"/>
      <c r="G214" s="127"/>
      <c r="H214" s="1"/>
      <c r="I214" s="1"/>
      <c r="J214" s="128"/>
      <c r="K214" s="1"/>
      <c r="L214" s="1"/>
      <c r="M214" s="129"/>
      <c r="N214" s="1"/>
      <c r="O214" s="1"/>
      <c r="P214" s="130"/>
      <c r="Q214" s="1"/>
      <c r="R214" s="1"/>
      <c r="S214" s="13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4.25" customHeight="1">
      <c r="A215" s="1"/>
      <c r="B215" s="1"/>
      <c r="C215" s="1"/>
      <c r="D215" s="126"/>
      <c r="E215" s="1"/>
      <c r="F215" s="1"/>
      <c r="G215" s="127"/>
      <c r="H215" s="1"/>
      <c r="I215" s="1"/>
      <c r="J215" s="128"/>
      <c r="K215" s="1"/>
      <c r="L215" s="1"/>
      <c r="M215" s="129"/>
      <c r="N215" s="1"/>
      <c r="O215" s="1"/>
      <c r="P215" s="130"/>
      <c r="Q215" s="1"/>
      <c r="R215" s="1"/>
      <c r="S215" s="13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4.25" customHeight="1">
      <c r="A216" s="1"/>
      <c r="B216" s="1"/>
      <c r="C216" s="1"/>
      <c r="D216" s="126"/>
      <c r="E216" s="1"/>
      <c r="F216" s="1"/>
      <c r="G216" s="127"/>
      <c r="H216" s="1"/>
      <c r="I216" s="1"/>
      <c r="J216" s="128"/>
      <c r="K216" s="1"/>
      <c r="L216" s="1"/>
      <c r="M216" s="129"/>
      <c r="N216" s="1"/>
      <c r="O216" s="1"/>
      <c r="P216" s="130"/>
      <c r="Q216" s="1"/>
      <c r="R216" s="1"/>
      <c r="S216" s="13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4.25" customHeight="1">
      <c r="A217" s="1"/>
      <c r="B217" s="1"/>
      <c r="C217" s="1"/>
      <c r="D217" s="126"/>
      <c r="E217" s="1"/>
      <c r="F217" s="1"/>
      <c r="G217" s="127"/>
      <c r="H217" s="1"/>
      <c r="I217" s="1"/>
      <c r="J217" s="128"/>
      <c r="K217" s="1"/>
      <c r="L217" s="1"/>
      <c r="M217" s="129"/>
      <c r="N217" s="1"/>
      <c r="O217" s="1"/>
      <c r="P217" s="130"/>
      <c r="Q217" s="1"/>
      <c r="R217" s="1"/>
      <c r="S217" s="13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4.25" customHeight="1">
      <c r="A218" s="1"/>
      <c r="B218" s="1"/>
      <c r="C218" s="1"/>
      <c r="D218" s="126"/>
      <c r="E218" s="1"/>
      <c r="F218" s="1"/>
      <c r="G218" s="127"/>
      <c r="H218" s="1"/>
      <c r="I218" s="1"/>
      <c r="J218" s="128"/>
      <c r="K218" s="1"/>
      <c r="L218" s="1"/>
      <c r="M218" s="129"/>
      <c r="N218" s="1"/>
      <c r="O218" s="1"/>
      <c r="P218" s="130"/>
      <c r="Q218" s="1"/>
      <c r="R218" s="1"/>
      <c r="S218" s="13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4.25" customHeight="1">
      <c r="A219" s="1"/>
      <c r="B219" s="1"/>
      <c r="C219" s="1"/>
      <c r="D219" s="126"/>
      <c r="E219" s="1"/>
      <c r="F219" s="1"/>
      <c r="G219" s="127"/>
      <c r="H219" s="1"/>
      <c r="I219" s="1"/>
      <c r="J219" s="128"/>
      <c r="K219" s="1"/>
      <c r="L219" s="1"/>
      <c r="M219" s="129"/>
      <c r="N219" s="1"/>
      <c r="O219" s="1"/>
      <c r="P219" s="130"/>
      <c r="Q219" s="1"/>
      <c r="R219" s="1"/>
      <c r="S219" s="13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4.25" customHeight="1">
      <c r="A220" s="1"/>
      <c r="B220" s="1"/>
      <c r="C220" s="1"/>
      <c r="D220" s="126"/>
      <c r="E220" s="1"/>
      <c r="F220" s="1"/>
      <c r="G220" s="127"/>
      <c r="H220" s="1"/>
      <c r="I220" s="1"/>
      <c r="J220" s="128"/>
      <c r="K220" s="1"/>
      <c r="L220" s="1"/>
      <c r="M220" s="129"/>
      <c r="N220" s="1"/>
      <c r="O220" s="1"/>
      <c r="P220" s="130"/>
      <c r="Q220" s="1"/>
      <c r="R220" s="1"/>
      <c r="S220" s="13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4.25" customHeight="1">
      <c r="A221" s="1"/>
      <c r="B221" s="1"/>
      <c r="C221" s="1"/>
      <c r="D221" s="126"/>
      <c r="E221" s="1"/>
      <c r="F221" s="1"/>
      <c r="G221" s="127"/>
      <c r="H221" s="1"/>
      <c r="I221" s="1"/>
      <c r="J221" s="128"/>
      <c r="K221" s="1"/>
      <c r="L221" s="1"/>
      <c r="M221" s="129"/>
      <c r="N221" s="1"/>
      <c r="O221" s="1"/>
      <c r="P221" s="130"/>
      <c r="Q221" s="1"/>
      <c r="R221" s="1"/>
      <c r="S221" s="13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4.25" customHeight="1">
      <c r="A222" s="1"/>
      <c r="B222" s="1"/>
      <c r="C222" s="1"/>
      <c r="D222" s="126"/>
      <c r="E222" s="1"/>
      <c r="F222" s="1"/>
      <c r="G222" s="127"/>
      <c r="H222" s="1"/>
      <c r="I222" s="1"/>
      <c r="J222" s="128"/>
      <c r="K222" s="1"/>
      <c r="L222" s="1"/>
      <c r="M222" s="129"/>
      <c r="N222" s="1"/>
      <c r="O222" s="1"/>
      <c r="P222" s="130"/>
      <c r="Q222" s="1"/>
      <c r="R222" s="1"/>
      <c r="S222" s="13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4.25" customHeight="1">
      <c r="A223" s="1"/>
      <c r="B223" s="1"/>
      <c r="C223" s="1"/>
      <c r="D223" s="126"/>
      <c r="E223" s="1"/>
      <c r="F223" s="1"/>
      <c r="G223" s="127"/>
      <c r="H223" s="1"/>
      <c r="I223" s="1"/>
      <c r="J223" s="128"/>
      <c r="K223" s="1"/>
      <c r="L223" s="1"/>
      <c r="M223" s="129"/>
      <c r="N223" s="1"/>
      <c r="O223" s="1"/>
      <c r="P223" s="130"/>
      <c r="Q223" s="1"/>
      <c r="R223" s="1"/>
      <c r="S223" s="13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4.25" customHeight="1">
      <c r="A224" s="1"/>
      <c r="B224" s="1"/>
      <c r="C224" s="1"/>
      <c r="D224" s="126"/>
      <c r="E224" s="1"/>
      <c r="F224" s="1"/>
      <c r="G224" s="127"/>
      <c r="H224" s="1"/>
      <c r="I224" s="1"/>
      <c r="J224" s="128"/>
      <c r="K224" s="1"/>
      <c r="L224" s="1"/>
      <c r="M224" s="129"/>
      <c r="N224" s="1"/>
      <c r="O224" s="1"/>
      <c r="P224" s="130"/>
      <c r="Q224" s="1"/>
      <c r="R224" s="1"/>
      <c r="S224" s="13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4.25" customHeight="1">
      <c r="A225" s="1"/>
      <c r="B225" s="1"/>
      <c r="C225" s="1"/>
      <c r="D225" s="126"/>
      <c r="E225" s="1"/>
      <c r="F225" s="1"/>
      <c r="G225" s="127"/>
      <c r="H225" s="1"/>
      <c r="I225" s="1"/>
      <c r="J225" s="128"/>
      <c r="K225" s="1"/>
      <c r="L225" s="1"/>
      <c r="M225" s="129"/>
      <c r="N225" s="1"/>
      <c r="O225" s="1"/>
      <c r="P225" s="130"/>
      <c r="Q225" s="1"/>
      <c r="R225" s="1"/>
      <c r="S225" s="13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4.25" customHeight="1">
      <c r="A226" s="1"/>
      <c r="B226" s="1"/>
      <c r="C226" s="1"/>
      <c r="D226" s="126"/>
      <c r="E226" s="1"/>
      <c r="F226" s="1"/>
      <c r="G226" s="127"/>
      <c r="H226" s="1"/>
      <c r="I226" s="1"/>
      <c r="J226" s="128"/>
      <c r="K226" s="1"/>
      <c r="L226" s="1"/>
      <c r="M226" s="129"/>
      <c r="N226" s="1"/>
      <c r="O226" s="1"/>
      <c r="P226" s="130"/>
      <c r="Q226" s="1"/>
      <c r="R226" s="1"/>
      <c r="S226" s="13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4.25" customHeight="1">
      <c r="A227" s="1"/>
      <c r="B227" s="1"/>
      <c r="C227" s="1"/>
      <c r="D227" s="126"/>
      <c r="E227" s="1"/>
      <c r="F227" s="1"/>
      <c r="G227" s="127"/>
      <c r="H227" s="1"/>
      <c r="I227" s="1"/>
      <c r="J227" s="128"/>
      <c r="K227" s="1"/>
      <c r="L227" s="1"/>
      <c r="M227" s="129"/>
      <c r="N227" s="1"/>
      <c r="O227" s="1"/>
      <c r="P227" s="130"/>
      <c r="Q227" s="1"/>
      <c r="R227" s="1"/>
      <c r="S227" s="13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4.25" customHeight="1">
      <c r="A228" s="1"/>
      <c r="B228" s="1"/>
      <c r="C228" s="1"/>
      <c r="D228" s="126"/>
      <c r="E228" s="1"/>
      <c r="F228" s="1"/>
      <c r="G228" s="127"/>
      <c r="H228" s="1"/>
      <c r="I228" s="1"/>
      <c r="J228" s="128"/>
      <c r="K228" s="1"/>
      <c r="L228" s="1"/>
      <c r="M228" s="129"/>
      <c r="N228" s="1"/>
      <c r="O228" s="1"/>
      <c r="P228" s="130"/>
      <c r="Q228" s="1"/>
      <c r="R228" s="1"/>
      <c r="S228" s="13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4.25" customHeight="1">
      <c r="A229" s="1"/>
      <c r="B229" s="1"/>
      <c r="C229" s="1"/>
      <c r="D229" s="126"/>
      <c r="E229" s="1"/>
      <c r="F229" s="1"/>
      <c r="G229" s="127"/>
      <c r="H229" s="1"/>
      <c r="I229" s="1"/>
      <c r="J229" s="128"/>
      <c r="K229" s="1"/>
      <c r="L229" s="1"/>
      <c r="M229" s="129"/>
      <c r="N229" s="1"/>
      <c r="O229" s="1"/>
      <c r="P229" s="130"/>
      <c r="Q229" s="1"/>
      <c r="R229" s="1"/>
      <c r="S229" s="13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4.25" customHeight="1">
      <c r="A230" s="1"/>
      <c r="B230" s="1"/>
      <c r="C230" s="1"/>
      <c r="D230" s="126"/>
      <c r="E230" s="1"/>
      <c r="F230" s="1"/>
      <c r="G230" s="127"/>
      <c r="H230" s="1"/>
      <c r="I230" s="1"/>
      <c r="J230" s="128"/>
      <c r="K230" s="1"/>
      <c r="L230" s="1"/>
      <c r="M230" s="129"/>
      <c r="N230" s="1"/>
      <c r="O230" s="1"/>
      <c r="P230" s="130"/>
      <c r="Q230" s="1"/>
      <c r="R230" s="1"/>
      <c r="S230" s="13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4.25" customHeight="1">
      <c r="A231" s="1"/>
      <c r="B231" s="1"/>
      <c r="C231" s="1"/>
      <c r="D231" s="126"/>
      <c r="E231" s="1"/>
      <c r="F231" s="1"/>
      <c r="G231" s="127"/>
      <c r="H231" s="1"/>
      <c r="I231" s="1"/>
      <c r="J231" s="128"/>
      <c r="K231" s="1"/>
      <c r="L231" s="1"/>
      <c r="M231" s="129"/>
      <c r="N231" s="1"/>
      <c r="O231" s="1"/>
      <c r="P231" s="130"/>
      <c r="Q231" s="1"/>
      <c r="R231" s="1"/>
      <c r="S231" s="13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4.25" customHeight="1">
      <c r="A232" s="1"/>
      <c r="B232" s="1"/>
      <c r="C232" s="1"/>
      <c r="D232" s="126"/>
      <c r="E232" s="1"/>
      <c r="F232" s="1"/>
      <c r="G232" s="127"/>
      <c r="H232" s="1"/>
      <c r="I232" s="1"/>
      <c r="J232" s="128"/>
      <c r="K232" s="1"/>
      <c r="L232" s="1"/>
      <c r="M232" s="129"/>
      <c r="N232" s="1"/>
      <c r="O232" s="1"/>
      <c r="P232" s="130"/>
      <c r="Q232" s="1"/>
      <c r="R232" s="1"/>
      <c r="S232" s="13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4.25" customHeight="1">
      <c r="A233" s="1"/>
      <c r="B233" s="1"/>
      <c r="C233" s="1"/>
      <c r="D233" s="126"/>
      <c r="E233" s="1"/>
      <c r="F233" s="1"/>
      <c r="G233" s="127"/>
      <c r="H233" s="1"/>
      <c r="I233" s="1"/>
      <c r="J233" s="128"/>
      <c r="K233" s="1"/>
      <c r="L233" s="1"/>
      <c r="M233" s="129"/>
      <c r="N233" s="1"/>
      <c r="O233" s="1"/>
      <c r="P233" s="130"/>
      <c r="Q233" s="1"/>
      <c r="R233" s="1"/>
      <c r="S233" s="13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4.25" customHeight="1">
      <c r="A234" s="1"/>
      <c r="B234" s="1"/>
      <c r="C234" s="1"/>
      <c r="D234" s="126"/>
      <c r="E234" s="1"/>
      <c r="F234" s="1"/>
      <c r="G234" s="127"/>
      <c r="H234" s="1"/>
      <c r="I234" s="1"/>
      <c r="J234" s="128"/>
      <c r="K234" s="1"/>
      <c r="L234" s="1"/>
      <c r="M234" s="129"/>
      <c r="N234" s="1"/>
      <c r="O234" s="1"/>
      <c r="P234" s="130"/>
      <c r="Q234" s="1"/>
      <c r="R234" s="1"/>
      <c r="S234" s="13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4.25" customHeight="1">
      <c r="A235" s="1"/>
      <c r="B235" s="1"/>
      <c r="C235" s="1"/>
      <c r="D235" s="126"/>
      <c r="E235" s="1"/>
      <c r="F235" s="1"/>
      <c r="G235" s="127"/>
      <c r="H235" s="1"/>
      <c r="I235" s="1"/>
      <c r="J235" s="128"/>
      <c r="K235" s="1"/>
      <c r="L235" s="1"/>
      <c r="M235" s="129"/>
      <c r="N235" s="1"/>
      <c r="O235" s="1"/>
      <c r="P235" s="130"/>
      <c r="Q235" s="1"/>
      <c r="R235" s="1"/>
      <c r="S235" s="13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4.25" customHeight="1">
      <c r="A236" s="1"/>
      <c r="B236" s="1"/>
      <c r="C236" s="1"/>
      <c r="D236" s="126"/>
      <c r="E236" s="1"/>
      <c r="F236" s="1"/>
      <c r="G236" s="127"/>
      <c r="H236" s="1"/>
      <c r="I236" s="1"/>
      <c r="J236" s="128"/>
      <c r="K236" s="1"/>
      <c r="L236" s="1"/>
      <c r="M236" s="129"/>
      <c r="N236" s="1"/>
      <c r="O236" s="1"/>
      <c r="P236" s="130"/>
      <c r="Q236" s="1"/>
      <c r="R236" s="1"/>
      <c r="S236" s="13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4.25" customHeight="1">
      <c r="A237" s="1"/>
      <c r="B237" s="1"/>
      <c r="C237" s="1"/>
      <c r="D237" s="126"/>
      <c r="E237" s="1"/>
      <c r="F237" s="1"/>
      <c r="G237" s="127"/>
      <c r="H237" s="1"/>
      <c r="I237" s="1"/>
      <c r="J237" s="128"/>
      <c r="K237" s="1"/>
      <c r="L237" s="1"/>
      <c r="M237" s="129"/>
      <c r="N237" s="1"/>
      <c r="O237" s="1"/>
      <c r="P237" s="130"/>
      <c r="Q237" s="1"/>
      <c r="R237" s="1"/>
      <c r="S237" s="13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4.25" customHeight="1">
      <c r="A238" s="1"/>
      <c r="B238" s="1"/>
      <c r="C238" s="1"/>
      <c r="D238" s="126"/>
      <c r="E238" s="1"/>
      <c r="F238" s="1"/>
      <c r="G238" s="127"/>
      <c r="H238" s="1"/>
      <c r="I238" s="1"/>
      <c r="J238" s="128"/>
      <c r="K238" s="1"/>
      <c r="L238" s="1"/>
      <c r="M238" s="129"/>
      <c r="N238" s="1"/>
      <c r="O238" s="1"/>
      <c r="P238" s="130"/>
      <c r="Q238" s="1"/>
      <c r="R238" s="1"/>
      <c r="S238" s="13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4.25" customHeight="1">
      <c r="A239" s="1"/>
      <c r="B239" s="1"/>
      <c r="C239" s="1"/>
      <c r="D239" s="126"/>
      <c r="E239" s="1"/>
      <c r="F239" s="1"/>
      <c r="G239" s="127"/>
      <c r="H239" s="1"/>
      <c r="I239" s="1"/>
      <c r="J239" s="128"/>
      <c r="K239" s="1"/>
      <c r="L239" s="1"/>
      <c r="M239" s="129"/>
      <c r="N239" s="1"/>
      <c r="O239" s="1"/>
      <c r="P239" s="130"/>
      <c r="Q239" s="1"/>
      <c r="R239" s="1"/>
      <c r="S239" s="13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4.25" customHeight="1">
      <c r="A240" s="1"/>
      <c r="B240" s="1"/>
      <c r="C240" s="1"/>
      <c r="D240" s="126"/>
      <c r="E240" s="1"/>
      <c r="F240" s="1"/>
      <c r="G240" s="127"/>
      <c r="H240" s="1"/>
      <c r="I240" s="1"/>
      <c r="J240" s="128"/>
      <c r="K240" s="1"/>
      <c r="L240" s="1"/>
      <c r="M240" s="129"/>
      <c r="N240" s="1"/>
      <c r="O240" s="1"/>
      <c r="P240" s="130"/>
      <c r="Q240" s="1"/>
      <c r="R240" s="1"/>
      <c r="S240" s="13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4.25" customHeight="1">
      <c r="A241" s="1"/>
      <c r="B241" s="1"/>
      <c r="C241" s="1"/>
      <c r="D241" s="126"/>
      <c r="E241" s="1"/>
      <c r="F241" s="1"/>
      <c r="G241" s="127"/>
      <c r="H241" s="1"/>
      <c r="I241" s="1"/>
      <c r="J241" s="128"/>
      <c r="K241" s="1"/>
      <c r="L241" s="1"/>
      <c r="M241" s="129"/>
      <c r="N241" s="1"/>
      <c r="O241" s="1"/>
      <c r="P241" s="130"/>
      <c r="Q241" s="1"/>
      <c r="R241" s="1"/>
      <c r="S241" s="13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4.25" customHeight="1">
      <c r="A242" s="1"/>
      <c r="B242" s="1"/>
      <c r="C242" s="1"/>
      <c r="D242" s="126"/>
      <c r="E242" s="1"/>
      <c r="F242" s="1"/>
      <c r="G242" s="127"/>
      <c r="H242" s="1"/>
      <c r="I242" s="1"/>
      <c r="J242" s="128"/>
      <c r="K242" s="1"/>
      <c r="L242" s="1"/>
      <c r="M242" s="129"/>
      <c r="N242" s="1"/>
      <c r="O242" s="1"/>
      <c r="P242" s="130"/>
      <c r="Q242" s="1"/>
      <c r="R242" s="1"/>
      <c r="S242" s="13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4.25" customHeight="1">
      <c r="A243" s="1"/>
      <c r="B243" s="1"/>
      <c r="C243" s="1"/>
      <c r="D243" s="126"/>
      <c r="E243" s="1"/>
      <c r="F243" s="1"/>
      <c r="G243" s="127"/>
      <c r="H243" s="1"/>
      <c r="I243" s="1"/>
      <c r="J243" s="128"/>
      <c r="K243" s="1"/>
      <c r="L243" s="1"/>
      <c r="M243" s="129"/>
      <c r="N243" s="1"/>
      <c r="O243" s="1"/>
      <c r="P243" s="130"/>
      <c r="Q243" s="1"/>
      <c r="R243" s="1"/>
      <c r="S243" s="13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4.25" customHeight="1">
      <c r="A244" s="1"/>
      <c r="B244" s="1"/>
      <c r="C244" s="1"/>
      <c r="D244" s="126"/>
      <c r="E244" s="1"/>
      <c r="F244" s="1"/>
      <c r="G244" s="127"/>
      <c r="H244" s="1"/>
      <c r="I244" s="1"/>
      <c r="J244" s="128"/>
      <c r="K244" s="1"/>
      <c r="L244" s="1"/>
      <c r="M244" s="129"/>
      <c r="N244" s="1"/>
      <c r="O244" s="1"/>
      <c r="P244" s="130"/>
      <c r="Q244" s="1"/>
      <c r="R244" s="1"/>
      <c r="S244" s="13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4.25" customHeight="1">
      <c r="A245" s="1"/>
      <c r="B245" s="1"/>
      <c r="C245" s="1"/>
      <c r="D245" s="126"/>
      <c r="E245" s="1"/>
      <c r="F245" s="1"/>
      <c r="G245" s="127"/>
      <c r="H245" s="1"/>
      <c r="I245" s="1"/>
      <c r="J245" s="128"/>
      <c r="K245" s="1"/>
      <c r="L245" s="1"/>
      <c r="M245" s="129"/>
      <c r="N245" s="1"/>
      <c r="O245" s="1"/>
      <c r="P245" s="130"/>
      <c r="Q245" s="1"/>
      <c r="R245" s="1"/>
      <c r="S245" s="13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4.25" customHeight="1">
      <c r="A246" s="1"/>
      <c r="B246" s="1"/>
      <c r="C246" s="1"/>
      <c r="D246" s="126"/>
      <c r="E246" s="1"/>
      <c r="F246" s="1"/>
      <c r="G246" s="127"/>
      <c r="H246" s="1"/>
      <c r="I246" s="1"/>
      <c r="J246" s="128"/>
      <c r="K246" s="1"/>
      <c r="L246" s="1"/>
      <c r="M246" s="129"/>
      <c r="N246" s="1"/>
      <c r="O246" s="1"/>
      <c r="P246" s="130"/>
      <c r="Q246" s="1"/>
      <c r="R246" s="1"/>
      <c r="S246" s="13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4.25" customHeight="1">
      <c r="A247" s="1"/>
      <c r="B247" s="1"/>
      <c r="C247" s="1"/>
      <c r="D247" s="126"/>
      <c r="E247" s="1"/>
      <c r="F247" s="1"/>
      <c r="G247" s="127"/>
      <c r="H247" s="1"/>
      <c r="I247" s="1"/>
      <c r="J247" s="128"/>
      <c r="K247" s="1"/>
      <c r="L247" s="1"/>
      <c r="M247" s="129"/>
      <c r="N247" s="1"/>
      <c r="O247" s="1"/>
      <c r="P247" s="130"/>
      <c r="Q247" s="1"/>
      <c r="R247" s="1"/>
      <c r="S247" s="13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4.25" customHeight="1">
      <c r="A248" s="1"/>
      <c r="B248" s="1"/>
      <c r="C248" s="1"/>
      <c r="D248" s="126"/>
      <c r="E248" s="1"/>
      <c r="F248" s="1"/>
      <c r="G248" s="127"/>
      <c r="H248" s="1"/>
      <c r="I248" s="1"/>
      <c r="J248" s="128"/>
      <c r="K248" s="1"/>
      <c r="L248" s="1"/>
      <c r="M248" s="129"/>
      <c r="N248" s="1"/>
      <c r="O248" s="1"/>
      <c r="P248" s="130"/>
      <c r="Q248" s="1"/>
      <c r="R248" s="1"/>
      <c r="S248" s="13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4.25" customHeight="1">
      <c r="A249" s="1"/>
      <c r="B249" s="1"/>
      <c r="C249" s="1"/>
      <c r="D249" s="126"/>
      <c r="E249" s="1"/>
      <c r="F249" s="1"/>
      <c r="G249" s="127"/>
      <c r="H249" s="1"/>
      <c r="I249" s="1"/>
      <c r="J249" s="128"/>
      <c r="K249" s="1"/>
      <c r="L249" s="1"/>
      <c r="M249" s="129"/>
      <c r="N249" s="1"/>
      <c r="O249" s="1"/>
      <c r="P249" s="130"/>
      <c r="Q249" s="1"/>
      <c r="R249" s="1"/>
      <c r="S249" s="13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4.25" customHeight="1">
      <c r="A250" s="1"/>
      <c r="B250" s="1"/>
      <c r="C250" s="1"/>
      <c r="D250" s="126"/>
      <c r="E250" s="1"/>
      <c r="F250" s="1"/>
      <c r="G250" s="127"/>
      <c r="H250" s="1"/>
      <c r="I250" s="1"/>
      <c r="J250" s="128"/>
      <c r="K250" s="1"/>
      <c r="L250" s="1"/>
      <c r="M250" s="129"/>
      <c r="N250" s="1"/>
      <c r="O250" s="1"/>
      <c r="P250" s="130"/>
      <c r="Q250" s="1"/>
      <c r="R250" s="1"/>
      <c r="S250" s="13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4.25" customHeight="1">
      <c r="A251" s="1"/>
      <c r="B251" s="1"/>
      <c r="C251" s="1"/>
      <c r="D251" s="126"/>
      <c r="E251" s="1"/>
      <c r="F251" s="1"/>
      <c r="G251" s="127"/>
      <c r="H251" s="1"/>
      <c r="I251" s="1"/>
      <c r="J251" s="128"/>
      <c r="K251" s="1"/>
      <c r="L251" s="1"/>
      <c r="M251" s="129"/>
      <c r="N251" s="1"/>
      <c r="O251" s="1"/>
      <c r="P251" s="130"/>
      <c r="Q251" s="1"/>
      <c r="R251" s="1"/>
      <c r="S251" s="13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4.25" customHeight="1">
      <c r="A252" s="1"/>
      <c r="B252" s="1"/>
      <c r="C252" s="1"/>
      <c r="D252" s="126"/>
      <c r="E252" s="1"/>
      <c r="F252" s="1"/>
      <c r="G252" s="127"/>
      <c r="H252" s="1"/>
      <c r="I252" s="1"/>
      <c r="J252" s="128"/>
      <c r="K252" s="1"/>
      <c r="L252" s="1"/>
      <c r="M252" s="129"/>
      <c r="N252" s="1"/>
      <c r="O252" s="1"/>
      <c r="P252" s="130"/>
      <c r="Q252" s="1"/>
      <c r="R252" s="1"/>
      <c r="S252" s="13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4.25" customHeight="1">
      <c r="A253" s="1"/>
      <c r="B253" s="1"/>
      <c r="C253" s="1"/>
      <c r="D253" s="126"/>
      <c r="E253" s="1"/>
      <c r="F253" s="1"/>
      <c r="G253" s="127"/>
      <c r="H253" s="1"/>
      <c r="I253" s="1"/>
      <c r="J253" s="128"/>
      <c r="K253" s="1"/>
      <c r="L253" s="1"/>
      <c r="M253" s="129"/>
      <c r="N253" s="1"/>
      <c r="O253" s="1"/>
      <c r="P253" s="130"/>
      <c r="Q253" s="1"/>
      <c r="R253" s="1"/>
      <c r="S253" s="13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4.25" customHeight="1">
      <c r="A254" s="1"/>
      <c r="B254" s="1"/>
      <c r="C254" s="1"/>
      <c r="D254" s="126"/>
      <c r="E254" s="1"/>
      <c r="F254" s="1"/>
      <c r="G254" s="127"/>
      <c r="H254" s="1"/>
      <c r="I254" s="1"/>
      <c r="J254" s="128"/>
      <c r="K254" s="1"/>
      <c r="L254" s="1"/>
      <c r="M254" s="129"/>
      <c r="N254" s="1"/>
      <c r="O254" s="1"/>
      <c r="P254" s="130"/>
      <c r="Q254" s="1"/>
      <c r="R254" s="1"/>
      <c r="S254" s="13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4.25" customHeight="1">
      <c r="A255" s="1"/>
      <c r="B255" s="1"/>
      <c r="C255" s="1"/>
      <c r="D255" s="126"/>
      <c r="E255" s="1"/>
      <c r="F255" s="1"/>
      <c r="G255" s="127"/>
      <c r="H255" s="1"/>
      <c r="I255" s="1"/>
      <c r="J255" s="128"/>
      <c r="K255" s="1"/>
      <c r="L255" s="1"/>
      <c r="M255" s="129"/>
      <c r="N255" s="1"/>
      <c r="O255" s="1"/>
      <c r="P255" s="130"/>
      <c r="Q255" s="1"/>
      <c r="R255" s="1"/>
      <c r="S255" s="13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4.25" customHeight="1">
      <c r="A256" s="1"/>
      <c r="B256" s="1"/>
      <c r="C256" s="1"/>
      <c r="D256" s="126"/>
      <c r="E256" s="1"/>
      <c r="F256" s="1"/>
      <c r="G256" s="127"/>
      <c r="H256" s="1"/>
      <c r="I256" s="1"/>
      <c r="J256" s="128"/>
      <c r="K256" s="1"/>
      <c r="L256" s="1"/>
      <c r="M256" s="129"/>
      <c r="N256" s="1"/>
      <c r="O256" s="1"/>
      <c r="P256" s="130"/>
      <c r="Q256" s="1"/>
      <c r="R256" s="1"/>
      <c r="S256" s="13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4.25" customHeight="1">
      <c r="A257" s="1"/>
      <c r="B257" s="1"/>
      <c r="C257" s="1"/>
      <c r="D257" s="126"/>
      <c r="E257" s="1"/>
      <c r="F257" s="1"/>
      <c r="G257" s="127"/>
      <c r="H257" s="1"/>
      <c r="I257" s="1"/>
      <c r="J257" s="128"/>
      <c r="K257" s="1"/>
      <c r="L257" s="1"/>
      <c r="M257" s="129"/>
      <c r="N257" s="1"/>
      <c r="O257" s="1"/>
      <c r="P257" s="130"/>
      <c r="Q257" s="1"/>
      <c r="R257" s="1"/>
      <c r="S257" s="13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4.25" customHeight="1">
      <c r="A258" s="1"/>
      <c r="B258" s="1"/>
      <c r="C258" s="1"/>
      <c r="D258" s="126"/>
      <c r="E258" s="1"/>
      <c r="F258" s="1"/>
      <c r="G258" s="127"/>
      <c r="H258" s="1"/>
      <c r="I258" s="1"/>
      <c r="J258" s="128"/>
      <c r="K258" s="1"/>
      <c r="L258" s="1"/>
      <c r="M258" s="129"/>
      <c r="N258" s="1"/>
      <c r="O258" s="1"/>
      <c r="P258" s="130"/>
      <c r="Q258" s="1"/>
      <c r="R258" s="1"/>
      <c r="S258" s="13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4.25" customHeight="1">
      <c r="A259" s="1"/>
      <c r="B259" s="1"/>
      <c r="C259" s="1"/>
      <c r="D259" s="126"/>
      <c r="E259" s="1"/>
      <c r="F259" s="1"/>
      <c r="G259" s="127"/>
      <c r="H259" s="1"/>
      <c r="I259" s="1"/>
      <c r="J259" s="128"/>
      <c r="K259" s="1"/>
      <c r="L259" s="1"/>
      <c r="M259" s="129"/>
      <c r="N259" s="1"/>
      <c r="O259" s="1"/>
      <c r="P259" s="130"/>
      <c r="Q259" s="1"/>
      <c r="R259" s="1"/>
      <c r="S259" s="13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4.25" customHeight="1">
      <c r="A260" s="1"/>
      <c r="B260" s="1"/>
      <c r="C260" s="1"/>
      <c r="D260" s="126"/>
      <c r="E260" s="1"/>
      <c r="F260" s="1"/>
      <c r="G260" s="127"/>
      <c r="H260" s="1"/>
      <c r="I260" s="1"/>
      <c r="J260" s="128"/>
      <c r="K260" s="1"/>
      <c r="L260" s="1"/>
      <c r="M260" s="129"/>
      <c r="N260" s="1"/>
      <c r="O260" s="1"/>
      <c r="P260" s="130"/>
      <c r="Q260" s="1"/>
      <c r="R260" s="1"/>
      <c r="S260" s="13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4.25" customHeight="1">
      <c r="A261" s="1"/>
      <c r="B261" s="1"/>
      <c r="C261" s="1"/>
      <c r="D261" s="126"/>
      <c r="E261" s="1"/>
      <c r="F261" s="1"/>
      <c r="G261" s="127"/>
      <c r="H261" s="1"/>
      <c r="I261" s="1"/>
      <c r="J261" s="128"/>
      <c r="K261" s="1"/>
      <c r="L261" s="1"/>
      <c r="M261" s="129"/>
      <c r="N261" s="1"/>
      <c r="O261" s="1"/>
      <c r="P261" s="130"/>
      <c r="Q261" s="1"/>
      <c r="R261" s="1"/>
      <c r="S261" s="13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4.25" customHeight="1">
      <c r="A262" s="1"/>
      <c r="B262" s="1"/>
      <c r="C262" s="1"/>
      <c r="D262" s="126"/>
      <c r="E262" s="1"/>
      <c r="F262" s="1"/>
      <c r="G262" s="127"/>
      <c r="H262" s="1"/>
      <c r="I262" s="1"/>
      <c r="J262" s="128"/>
      <c r="K262" s="1"/>
      <c r="L262" s="1"/>
      <c r="M262" s="129"/>
      <c r="N262" s="1"/>
      <c r="O262" s="1"/>
      <c r="P262" s="130"/>
      <c r="Q262" s="1"/>
      <c r="R262" s="1"/>
      <c r="S262" s="13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4.25" customHeight="1">
      <c r="A263" s="1"/>
      <c r="B263" s="1"/>
      <c r="C263" s="1"/>
      <c r="D263" s="126"/>
      <c r="E263" s="1"/>
      <c r="F263" s="1"/>
      <c r="G263" s="127"/>
      <c r="H263" s="1"/>
      <c r="I263" s="1"/>
      <c r="J263" s="128"/>
      <c r="K263" s="1"/>
      <c r="L263" s="1"/>
      <c r="M263" s="129"/>
      <c r="N263" s="1"/>
      <c r="O263" s="1"/>
      <c r="P263" s="130"/>
      <c r="Q263" s="1"/>
      <c r="R263" s="1"/>
      <c r="S263" s="13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4.25" customHeight="1">
      <c r="A264" s="1"/>
      <c r="B264" s="1"/>
      <c r="C264" s="1"/>
      <c r="D264" s="126"/>
      <c r="E264" s="1"/>
      <c r="F264" s="1"/>
      <c r="G264" s="127"/>
      <c r="H264" s="1"/>
      <c r="I264" s="1"/>
      <c r="J264" s="128"/>
      <c r="K264" s="1"/>
      <c r="L264" s="1"/>
      <c r="M264" s="129"/>
      <c r="N264" s="1"/>
      <c r="O264" s="1"/>
      <c r="P264" s="130"/>
      <c r="Q264" s="1"/>
      <c r="R264" s="1"/>
      <c r="S264" s="13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4.25" customHeight="1">
      <c r="A265" s="1"/>
      <c r="B265" s="1"/>
      <c r="C265" s="1"/>
      <c r="D265" s="126"/>
      <c r="E265" s="1"/>
      <c r="F265" s="1"/>
      <c r="G265" s="127"/>
      <c r="H265" s="1"/>
      <c r="I265" s="1"/>
      <c r="J265" s="128"/>
      <c r="K265" s="1"/>
      <c r="L265" s="1"/>
      <c r="M265" s="129"/>
      <c r="N265" s="1"/>
      <c r="O265" s="1"/>
      <c r="P265" s="130"/>
      <c r="Q265" s="1"/>
      <c r="R265" s="1"/>
      <c r="S265" s="13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4.25" customHeight="1">
      <c r="A266" s="1"/>
      <c r="B266" s="1"/>
      <c r="C266" s="1"/>
      <c r="D266" s="126"/>
      <c r="E266" s="1"/>
      <c r="F266" s="1"/>
      <c r="G266" s="127"/>
      <c r="H266" s="1"/>
      <c r="I266" s="1"/>
      <c r="J266" s="128"/>
      <c r="K266" s="1"/>
      <c r="L266" s="1"/>
      <c r="M266" s="129"/>
      <c r="N266" s="1"/>
      <c r="O266" s="1"/>
      <c r="P266" s="130"/>
      <c r="Q266" s="1"/>
      <c r="R266" s="1"/>
      <c r="S266" s="13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4.25" customHeight="1">
      <c r="A267" s="1"/>
      <c r="B267" s="1"/>
      <c r="C267" s="1"/>
      <c r="D267" s="126"/>
      <c r="E267" s="1"/>
      <c r="F267" s="1"/>
      <c r="G267" s="127"/>
      <c r="H267" s="1"/>
      <c r="I267" s="1"/>
      <c r="J267" s="128"/>
      <c r="K267" s="1"/>
      <c r="L267" s="1"/>
      <c r="M267" s="129"/>
      <c r="N267" s="1"/>
      <c r="O267" s="1"/>
      <c r="P267" s="130"/>
      <c r="Q267" s="1"/>
      <c r="R267" s="1"/>
      <c r="S267" s="13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4.25" customHeight="1">
      <c r="A268" s="1"/>
      <c r="B268" s="1"/>
      <c r="C268" s="1"/>
      <c r="D268" s="126"/>
      <c r="E268" s="1"/>
      <c r="F268" s="1"/>
      <c r="G268" s="127"/>
      <c r="H268" s="1"/>
      <c r="I268" s="1"/>
      <c r="J268" s="128"/>
      <c r="K268" s="1"/>
      <c r="L268" s="1"/>
      <c r="M268" s="129"/>
      <c r="N268" s="1"/>
      <c r="O268" s="1"/>
      <c r="P268" s="130"/>
      <c r="Q268" s="1"/>
      <c r="R268" s="1"/>
      <c r="S268" s="13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4.25" customHeight="1">
      <c r="A269" s="1"/>
      <c r="B269" s="1"/>
      <c r="C269" s="1"/>
      <c r="D269" s="126"/>
      <c r="E269" s="1"/>
      <c r="F269" s="1"/>
      <c r="G269" s="127"/>
      <c r="H269" s="1"/>
      <c r="I269" s="1"/>
      <c r="J269" s="128"/>
      <c r="K269" s="1"/>
      <c r="L269" s="1"/>
      <c r="M269" s="129"/>
      <c r="N269" s="1"/>
      <c r="O269" s="1"/>
      <c r="P269" s="130"/>
      <c r="Q269" s="1"/>
      <c r="R269" s="1"/>
      <c r="S269" s="13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4.25" customHeight="1">
      <c r="A270" s="1"/>
      <c r="B270" s="1"/>
      <c r="C270" s="1"/>
      <c r="D270" s="126"/>
      <c r="E270" s="1"/>
      <c r="F270" s="1"/>
      <c r="G270" s="127"/>
      <c r="H270" s="1"/>
      <c r="I270" s="1"/>
      <c r="J270" s="128"/>
      <c r="K270" s="1"/>
      <c r="L270" s="1"/>
      <c r="M270" s="129"/>
      <c r="N270" s="1"/>
      <c r="O270" s="1"/>
      <c r="P270" s="130"/>
      <c r="Q270" s="1"/>
      <c r="R270" s="1"/>
      <c r="S270" s="13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4.25" customHeight="1">
      <c r="A271" s="1"/>
      <c r="B271" s="1"/>
      <c r="C271" s="1"/>
      <c r="D271" s="126"/>
      <c r="E271" s="1"/>
      <c r="F271" s="1"/>
      <c r="G271" s="127"/>
      <c r="H271" s="1"/>
      <c r="I271" s="1"/>
      <c r="J271" s="128"/>
      <c r="K271" s="1"/>
      <c r="L271" s="1"/>
      <c r="M271" s="129"/>
      <c r="N271" s="1"/>
      <c r="O271" s="1"/>
      <c r="P271" s="130"/>
      <c r="Q271" s="1"/>
      <c r="R271" s="1"/>
      <c r="S271" s="13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4.25" customHeight="1">
      <c r="A272" s="1"/>
      <c r="B272" s="1"/>
      <c r="C272" s="1"/>
      <c r="D272" s="126"/>
      <c r="E272" s="1"/>
      <c r="F272" s="1"/>
      <c r="G272" s="127"/>
      <c r="H272" s="1"/>
      <c r="I272" s="1"/>
      <c r="J272" s="128"/>
      <c r="K272" s="1"/>
      <c r="L272" s="1"/>
      <c r="M272" s="129"/>
      <c r="N272" s="1"/>
      <c r="O272" s="1"/>
      <c r="P272" s="130"/>
      <c r="Q272" s="1"/>
      <c r="R272" s="1"/>
      <c r="S272" s="13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4.25" customHeight="1">
      <c r="A273" s="1"/>
      <c r="B273" s="1"/>
      <c r="C273" s="1"/>
      <c r="D273" s="126"/>
      <c r="E273" s="1"/>
      <c r="F273" s="1"/>
      <c r="G273" s="127"/>
      <c r="H273" s="1"/>
      <c r="I273" s="1"/>
      <c r="J273" s="128"/>
      <c r="K273" s="1"/>
      <c r="L273" s="1"/>
      <c r="M273" s="129"/>
      <c r="N273" s="1"/>
      <c r="O273" s="1"/>
      <c r="P273" s="130"/>
      <c r="Q273" s="1"/>
      <c r="R273" s="1"/>
      <c r="S273" s="13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4.25" customHeight="1">
      <c r="A274" s="1"/>
      <c r="B274" s="1"/>
      <c r="C274" s="1"/>
      <c r="D274" s="126"/>
      <c r="E274" s="1"/>
      <c r="F274" s="1"/>
      <c r="G274" s="127"/>
      <c r="H274" s="1"/>
      <c r="I274" s="1"/>
      <c r="J274" s="128"/>
      <c r="K274" s="1"/>
      <c r="L274" s="1"/>
      <c r="M274" s="129"/>
      <c r="N274" s="1"/>
      <c r="O274" s="1"/>
      <c r="P274" s="130"/>
      <c r="Q274" s="1"/>
      <c r="R274" s="1"/>
      <c r="S274" s="13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4.25" customHeight="1">
      <c r="A275" s="1"/>
      <c r="B275" s="1"/>
      <c r="C275" s="1"/>
      <c r="D275" s="126"/>
      <c r="E275" s="1"/>
      <c r="F275" s="1"/>
      <c r="G275" s="127"/>
      <c r="H275" s="1"/>
      <c r="I275" s="1"/>
      <c r="J275" s="128"/>
      <c r="K275" s="1"/>
      <c r="L275" s="1"/>
      <c r="M275" s="129"/>
      <c r="N275" s="1"/>
      <c r="O275" s="1"/>
      <c r="P275" s="130"/>
      <c r="Q275" s="1"/>
      <c r="R275" s="1"/>
      <c r="S275" s="13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4.25" customHeight="1">
      <c r="A276" s="1"/>
      <c r="B276" s="1"/>
      <c r="C276" s="1"/>
      <c r="D276" s="126"/>
      <c r="E276" s="1"/>
      <c r="F276" s="1"/>
      <c r="G276" s="127"/>
      <c r="H276" s="1"/>
      <c r="I276" s="1"/>
      <c r="J276" s="128"/>
      <c r="K276" s="1"/>
      <c r="L276" s="1"/>
      <c r="M276" s="129"/>
      <c r="N276" s="1"/>
      <c r="O276" s="1"/>
      <c r="P276" s="130"/>
      <c r="Q276" s="1"/>
      <c r="R276" s="1"/>
      <c r="S276" s="13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4.25" customHeight="1">
      <c r="A277" s="1"/>
      <c r="B277" s="1"/>
      <c r="C277" s="1"/>
      <c r="D277" s="126"/>
      <c r="E277" s="1"/>
      <c r="F277" s="1"/>
      <c r="G277" s="127"/>
      <c r="H277" s="1"/>
      <c r="I277" s="1"/>
      <c r="J277" s="128"/>
      <c r="K277" s="1"/>
      <c r="L277" s="1"/>
      <c r="M277" s="129"/>
      <c r="N277" s="1"/>
      <c r="O277" s="1"/>
      <c r="P277" s="130"/>
      <c r="Q277" s="1"/>
      <c r="R277" s="1"/>
      <c r="S277" s="13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4.25" customHeight="1">
      <c r="A278" s="1"/>
      <c r="B278" s="1"/>
      <c r="C278" s="1"/>
      <c r="D278" s="126"/>
      <c r="E278" s="1"/>
      <c r="F278" s="1"/>
      <c r="G278" s="127"/>
      <c r="H278" s="1"/>
      <c r="I278" s="1"/>
      <c r="J278" s="128"/>
      <c r="K278" s="1"/>
      <c r="L278" s="1"/>
      <c r="M278" s="129"/>
      <c r="N278" s="1"/>
      <c r="O278" s="1"/>
      <c r="P278" s="130"/>
      <c r="Q278" s="1"/>
      <c r="R278" s="1"/>
      <c r="S278" s="13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4.25" customHeight="1">
      <c r="A279" s="1"/>
      <c r="B279" s="1"/>
      <c r="C279" s="1"/>
      <c r="D279" s="126"/>
      <c r="E279" s="1"/>
      <c r="F279" s="1"/>
      <c r="G279" s="127"/>
      <c r="H279" s="1"/>
      <c r="I279" s="1"/>
      <c r="J279" s="128"/>
      <c r="K279" s="1"/>
      <c r="L279" s="1"/>
      <c r="M279" s="129"/>
      <c r="N279" s="1"/>
      <c r="O279" s="1"/>
      <c r="P279" s="130"/>
      <c r="Q279" s="1"/>
      <c r="R279" s="1"/>
      <c r="S279" s="13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4.25" customHeight="1">
      <c r="A280" s="1"/>
      <c r="B280" s="1"/>
      <c r="C280" s="1"/>
      <c r="D280" s="126"/>
      <c r="E280" s="1"/>
      <c r="F280" s="1"/>
      <c r="G280" s="127"/>
      <c r="H280" s="1"/>
      <c r="I280" s="1"/>
      <c r="J280" s="128"/>
      <c r="K280" s="1"/>
      <c r="L280" s="1"/>
      <c r="M280" s="129"/>
      <c r="N280" s="1"/>
      <c r="O280" s="1"/>
      <c r="P280" s="130"/>
      <c r="Q280" s="1"/>
      <c r="R280" s="1"/>
      <c r="S280" s="13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4.25" customHeight="1">
      <c r="A281" s="1"/>
      <c r="B281" s="1"/>
      <c r="C281" s="1"/>
      <c r="D281" s="126"/>
      <c r="E281" s="1"/>
      <c r="F281" s="1"/>
      <c r="G281" s="127"/>
      <c r="H281" s="1"/>
      <c r="I281" s="1"/>
      <c r="J281" s="128"/>
      <c r="K281" s="1"/>
      <c r="L281" s="1"/>
      <c r="M281" s="129"/>
      <c r="N281" s="1"/>
      <c r="O281" s="1"/>
      <c r="P281" s="130"/>
      <c r="Q281" s="1"/>
      <c r="R281" s="1"/>
      <c r="S281" s="13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4.25" customHeight="1">
      <c r="A282" s="1"/>
      <c r="B282" s="1"/>
      <c r="C282" s="1"/>
      <c r="D282" s="126"/>
      <c r="E282" s="1"/>
      <c r="F282" s="1"/>
      <c r="G282" s="127"/>
      <c r="H282" s="1"/>
      <c r="I282" s="1"/>
      <c r="J282" s="128"/>
      <c r="K282" s="1"/>
      <c r="L282" s="1"/>
      <c r="M282" s="129"/>
      <c r="N282" s="1"/>
      <c r="O282" s="1"/>
      <c r="P282" s="130"/>
      <c r="Q282" s="1"/>
      <c r="R282" s="1"/>
      <c r="S282" s="13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4.25" customHeight="1">
      <c r="A283" s="1"/>
      <c r="B283" s="1"/>
      <c r="C283" s="1"/>
      <c r="D283" s="126"/>
      <c r="E283" s="1"/>
      <c r="F283" s="1"/>
      <c r="G283" s="127"/>
      <c r="H283" s="1"/>
      <c r="I283" s="1"/>
      <c r="J283" s="128"/>
      <c r="K283" s="1"/>
      <c r="L283" s="1"/>
      <c r="M283" s="129"/>
      <c r="N283" s="1"/>
      <c r="O283" s="1"/>
      <c r="P283" s="130"/>
      <c r="Q283" s="1"/>
      <c r="R283" s="1"/>
      <c r="S283" s="13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4.25" customHeight="1">
      <c r="A284" s="1"/>
      <c r="B284" s="1"/>
      <c r="C284" s="1"/>
      <c r="D284" s="126"/>
      <c r="E284" s="1"/>
      <c r="F284" s="1"/>
      <c r="G284" s="127"/>
      <c r="H284" s="1"/>
      <c r="I284" s="1"/>
      <c r="J284" s="128"/>
      <c r="K284" s="1"/>
      <c r="L284" s="1"/>
      <c r="M284" s="129"/>
      <c r="N284" s="1"/>
      <c r="O284" s="1"/>
      <c r="P284" s="130"/>
      <c r="Q284" s="1"/>
      <c r="R284" s="1"/>
      <c r="S284" s="13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4.25" customHeight="1">
      <c r="A285" s="1"/>
      <c r="B285" s="1"/>
      <c r="C285" s="1"/>
      <c r="D285" s="126"/>
      <c r="E285" s="1"/>
      <c r="F285" s="1"/>
      <c r="G285" s="127"/>
      <c r="H285" s="1"/>
      <c r="I285" s="1"/>
      <c r="J285" s="128"/>
      <c r="K285" s="1"/>
      <c r="L285" s="1"/>
      <c r="M285" s="129"/>
      <c r="N285" s="1"/>
      <c r="O285" s="1"/>
      <c r="P285" s="130"/>
      <c r="Q285" s="1"/>
      <c r="R285" s="1"/>
      <c r="S285" s="13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4.25" customHeight="1">
      <c r="A286" s="1"/>
      <c r="B286" s="1"/>
      <c r="C286" s="1"/>
      <c r="D286" s="126"/>
      <c r="E286" s="1"/>
      <c r="F286" s="1"/>
      <c r="G286" s="127"/>
      <c r="H286" s="1"/>
      <c r="I286" s="1"/>
      <c r="J286" s="128"/>
      <c r="K286" s="1"/>
      <c r="L286" s="1"/>
      <c r="M286" s="129"/>
      <c r="N286" s="1"/>
      <c r="O286" s="1"/>
      <c r="P286" s="130"/>
      <c r="Q286" s="1"/>
      <c r="R286" s="1"/>
      <c r="S286" s="13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4.25" customHeight="1">
      <c r="A287" s="1"/>
      <c r="B287" s="1"/>
      <c r="C287" s="1"/>
      <c r="D287" s="126"/>
      <c r="E287" s="1"/>
      <c r="F287" s="1"/>
      <c r="G287" s="127"/>
      <c r="H287" s="1"/>
      <c r="I287" s="1"/>
      <c r="J287" s="128"/>
      <c r="K287" s="1"/>
      <c r="L287" s="1"/>
      <c r="M287" s="129"/>
      <c r="N287" s="1"/>
      <c r="O287" s="1"/>
      <c r="P287" s="130"/>
      <c r="Q287" s="1"/>
      <c r="R287" s="1"/>
      <c r="S287" s="13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4.25" customHeight="1">
      <c r="A288" s="1"/>
      <c r="B288" s="1"/>
      <c r="C288" s="1"/>
      <c r="D288" s="126"/>
      <c r="E288" s="1"/>
      <c r="F288" s="1"/>
      <c r="G288" s="127"/>
      <c r="H288" s="1"/>
      <c r="I288" s="1"/>
      <c r="J288" s="128"/>
      <c r="K288" s="1"/>
      <c r="L288" s="1"/>
      <c r="M288" s="129"/>
      <c r="N288" s="1"/>
      <c r="O288" s="1"/>
      <c r="P288" s="130"/>
      <c r="Q288" s="1"/>
      <c r="R288" s="1"/>
      <c r="S288" s="13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4.25" customHeight="1">
      <c r="A289" s="1"/>
      <c r="B289" s="1"/>
      <c r="C289" s="1"/>
      <c r="D289" s="126"/>
      <c r="E289" s="1"/>
      <c r="F289" s="1"/>
      <c r="G289" s="127"/>
      <c r="H289" s="1"/>
      <c r="I289" s="1"/>
      <c r="J289" s="128"/>
      <c r="K289" s="1"/>
      <c r="L289" s="1"/>
      <c r="M289" s="129"/>
      <c r="N289" s="1"/>
      <c r="O289" s="1"/>
      <c r="P289" s="130"/>
      <c r="Q289" s="1"/>
      <c r="R289" s="1"/>
      <c r="S289" s="13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4.25" customHeight="1">
      <c r="A290" s="1"/>
      <c r="B290" s="1"/>
      <c r="C290" s="1"/>
      <c r="D290" s="126"/>
      <c r="E290" s="1"/>
      <c r="F290" s="1"/>
      <c r="G290" s="127"/>
      <c r="H290" s="1"/>
      <c r="I290" s="1"/>
      <c r="J290" s="128"/>
      <c r="K290" s="1"/>
      <c r="L290" s="1"/>
      <c r="M290" s="129"/>
      <c r="N290" s="1"/>
      <c r="O290" s="1"/>
      <c r="P290" s="130"/>
      <c r="Q290" s="1"/>
      <c r="R290" s="1"/>
      <c r="S290" s="13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4.25" customHeight="1">
      <c r="A291" s="1"/>
      <c r="B291" s="1"/>
      <c r="C291" s="1"/>
      <c r="D291" s="126"/>
      <c r="E291" s="1"/>
      <c r="F291" s="1"/>
      <c r="G291" s="127"/>
      <c r="H291" s="1"/>
      <c r="I291" s="1"/>
      <c r="J291" s="128"/>
      <c r="K291" s="1"/>
      <c r="L291" s="1"/>
      <c r="M291" s="129"/>
      <c r="N291" s="1"/>
      <c r="O291" s="1"/>
      <c r="P291" s="130"/>
      <c r="Q291" s="1"/>
      <c r="R291" s="1"/>
      <c r="S291" s="13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4.25" customHeight="1">
      <c r="A292" s="1"/>
      <c r="B292" s="1"/>
      <c r="C292" s="1"/>
      <c r="D292" s="126"/>
      <c r="E292" s="1"/>
      <c r="F292" s="1"/>
      <c r="G292" s="127"/>
      <c r="H292" s="1"/>
      <c r="I292" s="1"/>
      <c r="J292" s="128"/>
      <c r="K292" s="1"/>
      <c r="L292" s="1"/>
      <c r="M292" s="129"/>
      <c r="N292" s="1"/>
      <c r="O292" s="1"/>
      <c r="P292" s="130"/>
      <c r="Q292" s="1"/>
      <c r="R292" s="1"/>
      <c r="S292" s="13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4.25" customHeight="1">
      <c r="A293" s="1"/>
      <c r="B293" s="1"/>
      <c r="C293" s="1"/>
      <c r="D293" s="126"/>
      <c r="E293" s="1"/>
      <c r="F293" s="1"/>
      <c r="G293" s="127"/>
      <c r="H293" s="1"/>
      <c r="I293" s="1"/>
      <c r="J293" s="128"/>
      <c r="K293" s="1"/>
      <c r="L293" s="1"/>
      <c r="M293" s="129"/>
      <c r="N293" s="1"/>
      <c r="O293" s="1"/>
      <c r="P293" s="130"/>
      <c r="Q293" s="1"/>
      <c r="R293" s="1"/>
      <c r="S293" s="13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4.25" customHeight="1">
      <c r="A294" s="1"/>
      <c r="B294" s="1"/>
      <c r="C294" s="1"/>
      <c r="D294" s="126"/>
      <c r="E294" s="1"/>
      <c r="F294" s="1"/>
      <c r="G294" s="127"/>
      <c r="H294" s="1"/>
      <c r="I294" s="1"/>
      <c r="J294" s="128"/>
      <c r="K294" s="1"/>
      <c r="L294" s="1"/>
      <c r="M294" s="129"/>
      <c r="N294" s="1"/>
      <c r="O294" s="1"/>
      <c r="P294" s="130"/>
      <c r="Q294" s="1"/>
      <c r="R294" s="1"/>
      <c r="S294" s="13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4.25" customHeight="1">
      <c r="A295" s="1"/>
      <c r="B295" s="1"/>
      <c r="C295" s="1"/>
      <c r="D295" s="126"/>
      <c r="E295" s="1"/>
      <c r="F295" s="1"/>
      <c r="G295" s="127"/>
      <c r="H295" s="1"/>
      <c r="I295" s="1"/>
      <c r="J295" s="128"/>
      <c r="K295" s="1"/>
      <c r="L295" s="1"/>
      <c r="M295" s="129"/>
      <c r="N295" s="1"/>
      <c r="O295" s="1"/>
      <c r="P295" s="130"/>
      <c r="Q295" s="1"/>
      <c r="R295" s="1"/>
      <c r="S295" s="13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4.25" customHeight="1">
      <c r="A296" s="1"/>
      <c r="B296" s="1"/>
      <c r="C296" s="1"/>
      <c r="D296" s="126"/>
      <c r="E296" s="1"/>
      <c r="F296" s="1"/>
      <c r="G296" s="127"/>
      <c r="H296" s="1"/>
      <c r="I296" s="1"/>
      <c r="J296" s="128"/>
      <c r="K296" s="1"/>
      <c r="L296" s="1"/>
      <c r="M296" s="129"/>
      <c r="N296" s="1"/>
      <c r="O296" s="1"/>
      <c r="P296" s="130"/>
      <c r="Q296" s="1"/>
      <c r="R296" s="1"/>
      <c r="S296" s="13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4.25" customHeight="1">
      <c r="A297" s="1"/>
      <c r="B297" s="1"/>
      <c r="C297" s="1"/>
      <c r="D297" s="126"/>
      <c r="E297" s="1"/>
      <c r="F297" s="1"/>
      <c r="G297" s="127"/>
      <c r="H297" s="1"/>
      <c r="I297" s="1"/>
      <c r="J297" s="128"/>
      <c r="K297" s="1"/>
      <c r="L297" s="1"/>
      <c r="M297" s="129"/>
      <c r="N297" s="1"/>
      <c r="O297" s="1"/>
      <c r="P297" s="130"/>
      <c r="Q297" s="1"/>
      <c r="R297" s="1"/>
      <c r="S297" s="13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4.25" customHeight="1">
      <c r="A298" s="1"/>
      <c r="B298" s="1"/>
      <c r="C298" s="1"/>
      <c r="D298" s="126"/>
      <c r="E298" s="1"/>
      <c r="F298" s="1"/>
      <c r="G298" s="127"/>
      <c r="H298" s="1"/>
      <c r="I298" s="1"/>
      <c r="J298" s="128"/>
      <c r="K298" s="1"/>
      <c r="L298" s="1"/>
      <c r="M298" s="129"/>
      <c r="N298" s="1"/>
      <c r="O298" s="1"/>
      <c r="P298" s="130"/>
      <c r="Q298" s="1"/>
      <c r="R298" s="1"/>
      <c r="S298" s="13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4.25" customHeight="1">
      <c r="A299" s="1"/>
      <c r="B299" s="1"/>
      <c r="C299" s="1"/>
      <c r="D299" s="126"/>
      <c r="E299" s="1"/>
      <c r="F299" s="1"/>
      <c r="G299" s="127"/>
      <c r="H299" s="1"/>
      <c r="I299" s="1"/>
      <c r="J299" s="128"/>
      <c r="K299" s="1"/>
      <c r="L299" s="1"/>
      <c r="M299" s="129"/>
      <c r="N299" s="1"/>
      <c r="O299" s="1"/>
      <c r="P299" s="130"/>
      <c r="Q299" s="1"/>
      <c r="R299" s="1"/>
      <c r="S299" s="13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4.25" customHeight="1">
      <c r="A300" s="1"/>
      <c r="B300" s="1"/>
      <c r="C300" s="1"/>
      <c r="D300" s="126"/>
      <c r="E300" s="1"/>
      <c r="F300" s="1"/>
      <c r="G300" s="127"/>
      <c r="H300" s="1"/>
      <c r="I300" s="1"/>
      <c r="J300" s="128"/>
      <c r="K300" s="1"/>
      <c r="L300" s="1"/>
      <c r="M300" s="129"/>
      <c r="N300" s="1"/>
      <c r="O300" s="1"/>
      <c r="P300" s="130"/>
      <c r="Q300" s="1"/>
      <c r="R300" s="1"/>
      <c r="S300" s="13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4.25" customHeight="1">
      <c r="A301" s="1"/>
      <c r="B301" s="1"/>
      <c r="C301" s="1"/>
      <c r="D301" s="126"/>
      <c r="E301" s="1"/>
      <c r="F301" s="1"/>
      <c r="G301" s="127"/>
      <c r="H301" s="1"/>
      <c r="I301" s="1"/>
      <c r="J301" s="128"/>
      <c r="K301" s="1"/>
      <c r="L301" s="1"/>
      <c r="M301" s="129"/>
      <c r="N301" s="1"/>
      <c r="O301" s="1"/>
      <c r="P301" s="130"/>
      <c r="Q301" s="1"/>
      <c r="R301" s="1"/>
      <c r="S301" s="13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4.25" customHeight="1">
      <c r="A302" s="1"/>
      <c r="B302" s="1"/>
      <c r="C302" s="1"/>
      <c r="D302" s="126"/>
      <c r="E302" s="1"/>
      <c r="F302" s="1"/>
      <c r="G302" s="127"/>
      <c r="H302" s="1"/>
      <c r="I302" s="1"/>
      <c r="J302" s="128"/>
      <c r="K302" s="1"/>
      <c r="L302" s="1"/>
      <c r="M302" s="129"/>
      <c r="N302" s="1"/>
      <c r="O302" s="1"/>
      <c r="P302" s="130"/>
      <c r="Q302" s="1"/>
      <c r="R302" s="1"/>
      <c r="S302" s="13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5.75" customHeight="1"/>
    <row r="304" spans="1:3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Q1:S1"/>
    <mergeCell ref="AG2:AM2"/>
    <mergeCell ref="V3:AM3"/>
    <mergeCell ref="AC4:AM4"/>
    <mergeCell ref="AJ5:AM5"/>
    <mergeCell ref="B1:D1"/>
    <mergeCell ref="E1:G1"/>
    <mergeCell ref="H1:J1"/>
    <mergeCell ref="K1:M1"/>
    <mergeCell ref="N1:P1"/>
  </mergeCells>
  <pageMargins left="0.7" right="0.7" top="0" bottom="0" header="0.511811023622047" footer="0.511811023622047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800"/>
  <sheetViews>
    <sheetView zoomScaleNormal="100" workbookViewId="0"/>
  </sheetViews>
  <sheetFormatPr defaultColWidth="12.7109375" defaultRowHeight="12.75"/>
  <cols>
    <col min="1" max="41" width="11.5703125" customWidth="1"/>
  </cols>
  <sheetData>
    <row r="1" spans="1:41" ht="14.25" customHeight="1">
      <c r="A1" t="s">
        <v>165</v>
      </c>
      <c r="B1" t="s">
        <v>166</v>
      </c>
      <c r="C1" t="s">
        <v>167</v>
      </c>
      <c r="D1" t="s">
        <v>168</v>
      </c>
      <c r="E1" t="s">
        <v>169</v>
      </c>
      <c r="F1" t="s">
        <v>170</v>
      </c>
      <c r="G1" s="105" t="s">
        <v>171</v>
      </c>
      <c r="H1" s="105" t="s">
        <v>172</v>
      </c>
      <c r="I1" s="105" t="s">
        <v>173</v>
      </c>
      <c r="J1" s="105" t="s">
        <v>174</v>
      </c>
      <c r="K1" s="105" t="s">
        <v>175</v>
      </c>
      <c r="L1" s="105" t="s">
        <v>176</v>
      </c>
      <c r="M1" s="132" t="s">
        <v>177</v>
      </c>
      <c r="N1" t="s">
        <v>178</v>
      </c>
      <c r="O1" t="s">
        <v>179</v>
      </c>
      <c r="P1" t="s">
        <v>180</v>
      </c>
      <c r="Q1" t="s">
        <v>181</v>
      </c>
      <c r="R1" t="s">
        <v>182</v>
      </c>
      <c r="S1" t="s">
        <v>183</v>
      </c>
      <c r="T1" t="s">
        <v>184</v>
      </c>
      <c r="U1" t="s">
        <v>185</v>
      </c>
      <c r="V1" t="s">
        <v>186</v>
      </c>
      <c r="W1" t="s">
        <v>187</v>
      </c>
      <c r="X1" t="s">
        <v>188</v>
      </c>
      <c r="Y1" t="s">
        <v>189</v>
      </c>
      <c r="Z1" t="s">
        <v>190</v>
      </c>
      <c r="AD1" t="s">
        <v>191</v>
      </c>
      <c r="AE1" t="s">
        <v>192</v>
      </c>
      <c r="AF1" t="s">
        <v>193</v>
      </c>
      <c r="AG1" t="s">
        <v>194</v>
      </c>
      <c r="AH1" t="s">
        <v>195</v>
      </c>
      <c r="AI1" t="s">
        <v>173</v>
      </c>
      <c r="AJ1" t="s">
        <v>174</v>
      </c>
      <c r="AK1" t="s">
        <v>196</v>
      </c>
      <c r="AL1" t="s">
        <v>197</v>
      </c>
      <c r="AM1" s="105" t="s">
        <v>198</v>
      </c>
      <c r="AO1" s="105" t="s">
        <v>155</v>
      </c>
    </row>
    <row r="2" spans="1:41" ht="14.25" customHeight="1">
      <c r="A2" t="s">
        <v>199</v>
      </c>
      <c r="B2" t="s">
        <v>200</v>
      </c>
      <c r="C2">
        <v>0</v>
      </c>
      <c r="D2">
        <v>200</v>
      </c>
      <c r="E2">
        <v>976</v>
      </c>
      <c r="F2" t="s">
        <v>201</v>
      </c>
      <c r="G2" s="105">
        <v>1.6609999999999999E-3</v>
      </c>
      <c r="H2" s="105">
        <v>4.85E-5</v>
      </c>
      <c r="I2" s="105">
        <v>-8.4035000000000001E-6</v>
      </c>
      <c r="J2" s="105">
        <v>-3.1950000000000002E-7</v>
      </c>
      <c r="K2" s="105">
        <v>1.6693999999999999E-3</v>
      </c>
      <c r="L2" s="105">
        <v>4.88E-5</v>
      </c>
      <c r="M2" s="132">
        <v>1.68</v>
      </c>
      <c r="N2">
        <v>0</v>
      </c>
      <c r="O2" s="105">
        <v>0</v>
      </c>
      <c r="P2" s="105">
        <v>0</v>
      </c>
      <c r="Q2">
        <v>1</v>
      </c>
      <c r="R2" s="105">
        <v>1.6694E-5</v>
      </c>
      <c r="S2" s="105">
        <v>4.8839999999999995E-7</v>
      </c>
      <c r="T2">
        <v>3</v>
      </c>
      <c r="U2">
        <v>0</v>
      </c>
      <c r="V2">
        <v>0</v>
      </c>
      <c r="W2" s="133" t="s">
        <v>202</v>
      </c>
      <c r="X2" t="s">
        <v>203</v>
      </c>
      <c r="Y2" t="s">
        <v>204</v>
      </c>
      <c r="AD2">
        <v>2</v>
      </c>
      <c r="AE2">
        <v>1</v>
      </c>
      <c r="AF2" t="str">
        <f t="shared" ref="AF2:AF65" ca="1" si="0">INDIRECT("A"&amp;AD2)</f>
        <v>1-ALL</v>
      </c>
      <c r="AG2">
        <f t="shared" ref="AG2:AG65" ca="1" si="1">INDIRECT("D"&amp;AD2)</f>
        <v>200</v>
      </c>
      <c r="AH2">
        <f t="shared" ref="AH2:AH65" ca="1" si="2">INDIRECT("E"&amp;AD2)</f>
        <v>976</v>
      </c>
      <c r="AI2" s="105">
        <f t="shared" ref="AI2:AI65" ca="1" si="3">INDIRECT("I"&amp;AD2)</f>
        <v>-8.4035000000000001E-6</v>
      </c>
      <c r="AJ2" s="105">
        <f t="shared" ref="AJ2:AJ65" ca="1" si="4">INDIRECT("J"&amp;AD2)</f>
        <v>-3.1950000000000002E-7</v>
      </c>
      <c r="AK2" s="105">
        <f ca="1">AVERAGE(INDIRECT("K"&amp;AD2):INDIRECT("K"&amp;AD3-1))</f>
        <v>1.6692E-3</v>
      </c>
      <c r="AL2" s="105">
        <f ca="1">AVERAGE(INDIRECT("L"&amp;AD2):INDIRECT("L"&amp;AD3-1))</f>
        <v>4.8400000000000004E-5</v>
      </c>
      <c r="AM2" s="105">
        <f t="shared" ref="AM2:AM65" ca="1" si="5">(ABS(AK2)/AK2*SQRT((AK2)^2+(AL2)^2))</f>
        <v>1.6699015539845456E-3</v>
      </c>
      <c r="AO2" s="105">
        <f ca="1">STDEV(INDIRECT("K"&amp;AD2):INDIRECT("K"&amp;AD3-1))</f>
        <v>1.7320508075686065E-7</v>
      </c>
    </row>
    <row r="3" spans="1:41" ht="14.25" customHeight="1">
      <c r="A3" t="s">
        <v>199</v>
      </c>
      <c r="B3" t="s">
        <v>200</v>
      </c>
      <c r="C3">
        <v>0</v>
      </c>
      <c r="D3">
        <v>200</v>
      </c>
      <c r="E3">
        <v>976</v>
      </c>
      <c r="F3" t="s">
        <v>201</v>
      </c>
      <c r="G3" s="105">
        <v>1.6607E-3</v>
      </c>
      <c r="H3" s="105">
        <v>4.7899999999999999E-5</v>
      </c>
      <c r="I3" s="105">
        <v>-8.4035000000000001E-6</v>
      </c>
      <c r="J3" s="105">
        <v>-3.1950000000000002E-7</v>
      </c>
      <c r="K3" s="105">
        <v>1.6691E-3</v>
      </c>
      <c r="L3" s="105">
        <v>4.8199999999999999E-5</v>
      </c>
      <c r="M3" s="134">
        <v>1.65</v>
      </c>
      <c r="N3">
        <v>0</v>
      </c>
      <c r="O3" s="105">
        <v>0</v>
      </c>
      <c r="P3" s="105">
        <v>0</v>
      </c>
      <c r="Q3">
        <v>1</v>
      </c>
      <c r="R3" s="105">
        <v>1.6691E-5</v>
      </c>
      <c r="S3" s="105">
        <v>4.8189999999999999E-7</v>
      </c>
      <c r="T3">
        <v>3</v>
      </c>
      <c r="U3">
        <v>0</v>
      </c>
      <c r="V3">
        <v>0</v>
      </c>
      <c r="W3" s="133" t="s">
        <v>205</v>
      </c>
      <c r="X3" t="s">
        <v>203</v>
      </c>
      <c r="Y3" t="s">
        <v>204</v>
      </c>
      <c r="AD3">
        <f t="shared" ref="AD3:AD66" si="6">AD2+3</f>
        <v>5</v>
      </c>
      <c r="AE3">
        <v>2</v>
      </c>
      <c r="AF3" t="str">
        <f t="shared" ca="1" si="0"/>
        <v>1-0.8</v>
      </c>
      <c r="AG3">
        <f t="shared" ca="1" si="1"/>
        <v>200</v>
      </c>
      <c r="AH3">
        <f t="shared" ca="1" si="2"/>
        <v>976</v>
      </c>
      <c r="AI3" s="105">
        <f t="shared" ca="1" si="3"/>
        <v>-8.4035000000000001E-6</v>
      </c>
      <c r="AJ3" s="105">
        <f t="shared" ca="1" si="4"/>
        <v>-3.1950000000000002E-7</v>
      </c>
      <c r="AK3" s="105">
        <f ca="1">AVERAGE(INDIRECT("K"&amp;AD3):INDIRECT("K"&amp;AD4-1))</f>
        <v>2.0484666666666664E-3</v>
      </c>
      <c r="AL3" s="105">
        <f ca="1">AVERAGE(INDIRECT("L"&amp;AD3):INDIRECT("L"&amp;AD4-1))</f>
        <v>6.3966666666666672E-5</v>
      </c>
      <c r="AM3" s="105">
        <f t="shared" ca="1" si="5"/>
        <v>2.0494651543485408E-3</v>
      </c>
      <c r="AO3" s="105">
        <f ca="1">STDEV(INDIRECT("K"&amp;AD3):INDIRECT("K"&amp;AD4-1))</f>
        <v>6.506407098648175E-7</v>
      </c>
    </row>
    <row r="4" spans="1:41" ht="14.25" customHeight="1">
      <c r="A4" t="s">
        <v>199</v>
      </c>
      <c r="B4" t="s">
        <v>200</v>
      </c>
      <c r="C4">
        <v>0</v>
      </c>
      <c r="D4">
        <v>200</v>
      </c>
      <c r="E4">
        <v>976</v>
      </c>
      <c r="F4" t="s">
        <v>201</v>
      </c>
      <c r="G4" s="105">
        <v>1.6607E-3</v>
      </c>
      <c r="H4" s="105">
        <v>4.7899999999999999E-5</v>
      </c>
      <c r="I4" s="105">
        <v>-8.4035000000000001E-6</v>
      </c>
      <c r="J4" s="105">
        <v>-3.1950000000000002E-7</v>
      </c>
      <c r="K4" s="105">
        <v>1.6691E-3</v>
      </c>
      <c r="L4" s="105">
        <v>4.8199999999999999E-5</v>
      </c>
      <c r="M4" s="132">
        <v>1.65</v>
      </c>
      <c r="N4">
        <v>0</v>
      </c>
      <c r="O4" s="105">
        <v>0</v>
      </c>
      <c r="P4" s="105">
        <v>0</v>
      </c>
      <c r="Q4">
        <v>1</v>
      </c>
      <c r="R4" s="105">
        <v>1.6691E-5</v>
      </c>
      <c r="S4" s="105">
        <v>4.8179999999999999E-7</v>
      </c>
      <c r="T4">
        <v>3</v>
      </c>
      <c r="U4">
        <v>0</v>
      </c>
      <c r="V4">
        <v>0</v>
      </c>
      <c r="W4" s="133" t="s">
        <v>206</v>
      </c>
      <c r="X4" t="s">
        <v>203</v>
      </c>
      <c r="Y4" t="s">
        <v>204</v>
      </c>
      <c r="AD4">
        <f t="shared" si="6"/>
        <v>8</v>
      </c>
      <c r="AE4">
        <v>3</v>
      </c>
      <c r="AF4" t="str">
        <f t="shared" ca="1" si="0"/>
        <v>1-0.6</v>
      </c>
      <c r="AG4">
        <f t="shared" ca="1" si="1"/>
        <v>200</v>
      </c>
      <c r="AH4">
        <f t="shared" ca="1" si="2"/>
        <v>976</v>
      </c>
      <c r="AI4" s="105">
        <f t="shared" ca="1" si="3"/>
        <v>-8.4035000000000001E-6</v>
      </c>
      <c r="AJ4" s="105">
        <f t="shared" ca="1" si="4"/>
        <v>-3.1950000000000002E-7</v>
      </c>
      <c r="AK4" s="105">
        <f ca="1">AVERAGE(INDIRECT("K"&amp;AD4):INDIRECT("K"&amp;AD5-1))</f>
        <v>1.1640666666666666E-3</v>
      </c>
      <c r="AL4" s="105">
        <f ca="1">AVERAGE(INDIRECT("L"&amp;AD4):INDIRECT("L"&amp;AD5-1))</f>
        <v>3.6866666666666671E-5</v>
      </c>
      <c r="AM4" s="105">
        <f t="shared" ca="1" si="5"/>
        <v>1.164650314710624E-3</v>
      </c>
      <c r="AO4" s="105">
        <f ca="1">STDEV(INDIRECT("K"&amp;AD4):INDIRECT("K"&amp;AD5-1))</f>
        <v>3.0550504633032577E-7</v>
      </c>
    </row>
    <row r="5" spans="1:41" ht="14.25" customHeight="1">
      <c r="A5" t="s">
        <v>207</v>
      </c>
      <c r="B5" t="s">
        <v>200</v>
      </c>
      <c r="C5">
        <v>0</v>
      </c>
      <c r="D5">
        <v>200</v>
      </c>
      <c r="E5">
        <v>976</v>
      </c>
      <c r="F5" t="s">
        <v>201</v>
      </c>
      <c r="G5" s="105">
        <v>2.0401E-3</v>
      </c>
      <c r="H5" s="105">
        <v>6.3700000000000003E-5</v>
      </c>
      <c r="I5" s="105">
        <v>-8.4035000000000001E-6</v>
      </c>
      <c r="J5" s="105">
        <v>-3.1950000000000002E-7</v>
      </c>
      <c r="K5" s="105">
        <v>2.0485E-3</v>
      </c>
      <c r="L5" s="105">
        <v>6.3999999999999997E-5</v>
      </c>
      <c r="M5" s="134">
        <v>1.79</v>
      </c>
      <c r="N5">
        <v>0</v>
      </c>
      <c r="O5" s="105">
        <v>0</v>
      </c>
      <c r="P5" s="105">
        <v>0</v>
      </c>
      <c r="Q5">
        <v>1</v>
      </c>
      <c r="R5" s="105">
        <v>2.0485000000000001E-5</v>
      </c>
      <c r="S5" s="105">
        <v>6.4000000000000001E-7</v>
      </c>
      <c r="T5">
        <v>3</v>
      </c>
      <c r="U5">
        <v>0</v>
      </c>
      <c r="V5">
        <v>0</v>
      </c>
      <c r="W5" s="133" t="s">
        <v>208</v>
      </c>
      <c r="X5" t="s">
        <v>203</v>
      </c>
      <c r="Y5" t="s">
        <v>204</v>
      </c>
      <c r="AD5">
        <f t="shared" si="6"/>
        <v>11</v>
      </c>
      <c r="AE5">
        <v>4</v>
      </c>
      <c r="AF5" t="str">
        <f t="shared" ca="1" si="0"/>
        <v>1-0.4</v>
      </c>
      <c r="AG5">
        <f t="shared" ca="1" si="1"/>
        <v>200</v>
      </c>
      <c r="AH5">
        <f t="shared" ca="1" si="2"/>
        <v>976</v>
      </c>
      <c r="AI5" s="105">
        <f t="shared" ca="1" si="3"/>
        <v>-8.4035000000000001E-6</v>
      </c>
      <c r="AJ5" s="105">
        <f t="shared" ca="1" si="4"/>
        <v>-3.1950000000000002E-7</v>
      </c>
      <c r="AK5" s="105">
        <f ca="1">AVERAGE(INDIRECT("K"&amp;AD5):INDIRECT("K"&amp;AD6-1))</f>
        <v>1.0907333333333334E-3</v>
      </c>
      <c r="AL5" s="105">
        <f ca="1">AVERAGE(INDIRECT("L"&amp;AD5):INDIRECT("L"&amp;AD6-1))</f>
        <v>3.4E-5</v>
      </c>
      <c r="AM5" s="105">
        <f t="shared" ca="1" si="5"/>
        <v>1.0912631233778792E-3</v>
      </c>
      <c r="AO5" s="105">
        <f ca="1">STDEV(INDIRECT("K"&amp;AD5):INDIRECT("K"&amp;AD6-1))</f>
        <v>1.5275252316516288E-7</v>
      </c>
    </row>
    <row r="6" spans="1:41" ht="14.25" customHeight="1">
      <c r="A6" t="s">
        <v>207</v>
      </c>
      <c r="B6" t="s">
        <v>200</v>
      </c>
      <c r="C6">
        <v>0</v>
      </c>
      <c r="D6">
        <v>200</v>
      </c>
      <c r="E6">
        <v>976</v>
      </c>
      <c r="F6" t="s">
        <v>201</v>
      </c>
      <c r="G6" s="105">
        <v>2.0393999999999998E-3</v>
      </c>
      <c r="H6" s="105">
        <v>6.3700000000000003E-5</v>
      </c>
      <c r="I6" s="105">
        <v>-8.4035000000000001E-6</v>
      </c>
      <c r="J6" s="105">
        <v>-3.1950000000000002E-7</v>
      </c>
      <c r="K6" s="105">
        <v>2.0477999999999998E-3</v>
      </c>
      <c r="L6" s="105">
        <v>6.3999999999999997E-5</v>
      </c>
      <c r="M6" s="132">
        <v>1.79</v>
      </c>
      <c r="N6">
        <v>0</v>
      </c>
      <c r="O6" s="105">
        <v>0</v>
      </c>
      <c r="P6" s="105">
        <v>0</v>
      </c>
      <c r="Q6">
        <v>1</v>
      </c>
      <c r="R6" s="105">
        <v>2.0477999999999999E-5</v>
      </c>
      <c r="S6" s="105">
        <v>6.4020000000000003E-7</v>
      </c>
      <c r="T6">
        <v>3</v>
      </c>
      <c r="U6">
        <v>0</v>
      </c>
      <c r="V6">
        <v>0</v>
      </c>
      <c r="W6" s="133" t="s">
        <v>209</v>
      </c>
      <c r="X6" t="s">
        <v>203</v>
      </c>
      <c r="Y6" t="s">
        <v>204</v>
      </c>
      <c r="AD6">
        <f t="shared" si="6"/>
        <v>14</v>
      </c>
      <c r="AE6">
        <v>5</v>
      </c>
      <c r="AF6" t="str">
        <f t="shared" ca="1" si="0"/>
        <v>1-0.2</v>
      </c>
      <c r="AG6">
        <f t="shared" ca="1" si="1"/>
        <v>200</v>
      </c>
      <c r="AH6">
        <f t="shared" ca="1" si="2"/>
        <v>976</v>
      </c>
      <c r="AI6" s="105">
        <f t="shared" ca="1" si="3"/>
        <v>-8.4035000000000001E-6</v>
      </c>
      <c r="AJ6" s="105">
        <f t="shared" ca="1" si="4"/>
        <v>-3.1950000000000002E-7</v>
      </c>
      <c r="AK6" s="105">
        <f ca="1">AVERAGE(INDIRECT("K"&amp;AD6):INDIRECT("K"&amp;AD7-1))</f>
        <v>1.4000000000000002E-3</v>
      </c>
      <c r="AL6" s="105">
        <f ca="1">AVERAGE(INDIRECT("L"&amp;AD6):INDIRECT("L"&amp;AD7-1))</f>
        <v>4.0566666666666666E-5</v>
      </c>
      <c r="AM6" s="105">
        <f t="shared" ca="1" si="5"/>
        <v>1.4005876104137311E-3</v>
      </c>
      <c r="AO6" s="105">
        <f ca="1">STDEV(INDIRECT("K"&amp;AD6):INDIRECT("K"&amp;AD7-1))</f>
        <v>2.0000000000000486E-7</v>
      </c>
    </row>
    <row r="7" spans="1:41" ht="14.25" customHeight="1">
      <c r="A7" t="s">
        <v>207</v>
      </c>
      <c r="B7" t="s">
        <v>200</v>
      </c>
      <c r="C7">
        <v>0</v>
      </c>
      <c r="D7">
        <v>200</v>
      </c>
      <c r="E7">
        <v>976</v>
      </c>
      <c r="F7" t="s">
        <v>201</v>
      </c>
      <c r="G7" s="105">
        <v>2.0406999999999999E-3</v>
      </c>
      <c r="H7" s="105">
        <v>6.3600000000000001E-5</v>
      </c>
      <c r="I7" s="105">
        <v>-8.4035000000000001E-6</v>
      </c>
      <c r="J7" s="105">
        <v>-3.1950000000000002E-7</v>
      </c>
      <c r="K7" s="105">
        <v>2.0490999999999999E-3</v>
      </c>
      <c r="L7" s="105">
        <v>6.3899999999999995E-5</v>
      </c>
      <c r="M7" s="132">
        <v>1.79</v>
      </c>
      <c r="N7">
        <v>0</v>
      </c>
      <c r="O7" s="105">
        <v>0</v>
      </c>
      <c r="P7" s="105">
        <v>0</v>
      </c>
      <c r="Q7">
        <v>1</v>
      </c>
      <c r="R7" s="105">
        <v>2.0491000000000001E-5</v>
      </c>
      <c r="S7" s="105">
        <v>6.3919999999999995E-7</v>
      </c>
      <c r="T7">
        <v>3</v>
      </c>
      <c r="U7">
        <v>0</v>
      </c>
      <c r="V7">
        <v>0</v>
      </c>
      <c r="W7" s="133" t="s">
        <v>210</v>
      </c>
      <c r="X7" t="s">
        <v>203</v>
      </c>
      <c r="Y7" t="s">
        <v>204</v>
      </c>
      <c r="AD7">
        <f t="shared" si="6"/>
        <v>17</v>
      </c>
      <c r="AE7">
        <v>6</v>
      </c>
      <c r="AF7" t="str">
        <f t="shared" ca="1" si="0"/>
        <v>1-&lt;0.2</v>
      </c>
      <c r="AG7">
        <f t="shared" ca="1" si="1"/>
        <v>200</v>
      </c>
      <c r="AH7">
        <f t="shared" ca="1" si="2"/>
        <v>976</v>
      </c>
      <c r="AI7" s="105">
        <f t="shared" ca="1" si="3"/>
        <v>-8.4035000000000001E-6</v>
      </c>
      <c r="AJ7" s="105">
        <f t="shared" ca="1" si="4"/>
        <v>-3.1950000000000002E-7</v>
      </c>
      <c r="AK7" s="105">
        <f ca="1">AVERAGE(INDIRECT("K"&amp;AD7):INDIRECT("K"&amp;AD8-1))</f>
        <v>2.4404666666666668E-3</v>
      </c>
      <c r="AL7" s="105">
        <f ca="1">AVERAGE(INDIRECT("L"&amp;AD7):INDIRECT("L"&amp;AD8-1))</f>
        <v>6.6733333333333334E-5</v>
      </c>
      <c r="AM7" s="105">
        <f t="shared" ca="1" si="5"/>
        <v>2.4413788908911474E-3</v>
      </c>
      <c r="AO7" s="105">
        <f ca="1">STDEV(INDIRECT("K"&amp;AD7):INDIRECT("K"&amp;AD8-1))</f>
        <v>5.7735026918870085E-8</v>
      </c>
    </row>
    <row r="8" spans="1:41" ht="14.25" customHeight="1">
      <c r="A8" t="s">
        <v>211</v>
      </c>
      <c r="B8" t="s">
        <v>200</v>
      </c>
      <c r="C8">
        <v>0</v>
      </c>
      <c r="D8">
        <v>200</v>
      </c>
      <c r="E8">
        <v>976</v>
      </c>
      <c r="F8" t="s">
        <v>201</v>
      </c>
      <c r="G8" s="105">
        <v>1.1555000000000001E-3</v>
      </c>
      <c r="H8" s="105">
        <v>3.6600000000000002E-5</v>
      </c>
      <c r="I8" s="105">
        <v>-8.4035000000000001E-6</v>
      </c>
      <c r="J8" s="105">
        <v>-3.1950000000000002E-7</v>
      </c>
      <c r="K8" s="105">
        <v>1.1640000000000001E-3</v>
      </c>
      <c r="L8" s="105">
        <v>3.6999999999999998E-5</v>
      </c>
      <c r="M8" s="132">
        <v>1.82</v>
      </c>
      <c r="N8">
        <v>0</v>
      </c>
      <c r="O8" s="105">
        <v>0</v>
      </c>
      <c r="P8" s="105">
        <v>0</v>
      </c>
      <c r="Q8">
        <v>1</v>
      </c>
      <c r="R8" s="105">
        <v>1.164E-5</v>
      </c>
      <c r="S8" s="105">
        <v>3.6959999999999997E-7</v>
      </c>
      <c r="T8">
        <v>3</v>
      </c>
      <c r="U8">
        <v>0</v>
      </c>
      <c r="V8">
        <v>0</v>
      </c>
      <c r="W8" s="133" t="s">
        <v>212</v>
      </c>
      <c r="X8" t="s">
        <v>203</v>
      </c>
      <c r="Y8" t="s">
        <v>204</v>
      </c>
      <c r="AD8">
        <f t="shared" si="6"/>
        <v>20</v>
      </c>
      <c r="AE8">
        <v>7</v>
      </c>
      <c r="AF8" t="str">
        <f t="shared" ca="1" si="0"/>
        <v>2-ALL</v>
      </c>
      <c r="AG8">
        <f t="shared" ca="1" si="1"/>
        <v>200</v>
      </c>
      <c r="AH8">
        <f t="shared" ca="1" si="2"/>
        <v>976</v>
      </c>
      <c r="AI8" s="105">
        <f t="shared" ca="1" si="3"/>
        <v>-8.4035000000000001E-6</v>
      </c>
      <c r="AJ8" s="105">
        <f t="shared" ca="1" si="4"/>
        <v>-3.1950000000000002E-7</v>
      </c>
      <c r="AK8" s="105">
        <f ca="1">AVERAGE(INDIRECT("K"&amp;AD8):INDIRECT("K"&amp;AD9-1))</f>
        <v>1.2084333333333335E-3</v>
      </c>
      <c r="AL8" s="105">
        <f ca="1">AVERAGE(INDIRECT("L"&amp;AD8):INDIRECT("L"&amp;AD9-1))</f>
        <v>3.3833333333333327E-5</v>
      </c>
      <c r="AM8" s="105">
        <f t="shared" ca="1" si="5"/>
        <v>1.208906868023983E-3</v>
      </c>
      <c r="AO8" s="105">
        <f ca="1">STDEV(INDIRECT("K"&amp;AD8):INDIRECT("K"&amp;AD9-1))</f>
        <v>1.1547005383786537E-7</v>
      </c>
    </row>
    <row r="9" spans="1:41" ht="14.25" customHeight="1">
      <c r="A9" t="s">
        <v>211</v>
      </c>
      <c r="B9" t="s">
        <v>200</v>
      </c>
      <c r="C9">
        <v>0</v>
      </c>
      <c r="D9">
        <v>200</v>
      </c>
      <c r="E9">
        <v>976</v>
      </c>
      <c r="F9" t="s">
        <v>201</v>
      </c>
      <c r="G9" s="105">
        <v>1.1554E-3</v>
      </c>
      <c r="H9" s="105">
        <v>3.6399999999999997E-5</v>
      </c>
      <c r="I9" s="105">
        <v>-8.4035000000000001E-6</v>
      </c>
      <c r="J9" s="105">
        <v>-3.1950000000000002E-7</v>
      </c>
      <c r="K9" s="105">
        <v>1.1638E-3</v>
      </c>
      <c r="L9" s="105">
        <v>3.6699999999999998E-5</v>
      </c>
      <c r="M9" s="132">
        <v>1.81</v>
      </c>
      <c r="N9">
        <v>0</v>
      </c>
      <c r="O9" s="105">
        <v>0</v>
      </c>
      <c r="P9" s="105">
        <v>0</v>
      </c>
      <c r="Q9">
        <v>1</v>
      </c>
      <c r="R9" s="105">
        <v>1.1637999999999999E-5</v>
      </c>
      <c r="S9" s="105">
        <v>3.6730000000000001E-7</v>
      </c>
      <c r="T9">
        <v>3</v>
      </c>
      <c r="U9">
        <v>0</v>
      </c>
      <c r="V9">
        <v>0</v>
      </c>
      <c r="W9" s="133" t="s">
        <v>213</v>
      </c>
      <c r="X9" t="s">
        <v>203</v>
      </c>
      <c r="Y9" t="s">
        <v>204</v>
      </c>
      <c r="AD9">
        <f t="shared" si="6"/>
        <v>23</v>
      </c>
      <c r="AE9">
        <v>8</v>
      </c>
      <c r="AF9" t="str">
        <f t="shared" ca="1" si="0"/>
        <v>2-0.8</v>
      </c>
      <c r="AG9">
        <f t="shared" ca="1" si="1"/>
        <v>200</v>
      </c>
      <c r="AH9">
        <f t="shared" ca="1" si="2"/>
        <v>976</v>
      </c>
      <c r="AI9" s="105">
        <f t="shared" ca="1" si="3"/>
        <v>-8.4035000000000001E-6</v>
      </c>
      <c r="AJ9" s="105">
        <f t="shared" ca="1" si="4"/>
        <v>-3.1950000000000002E-7</v>
      </c>
      <c r="AK9" s="105">
        <f ca="1">AVERAGE(INDIRECT("K"&amp;AD9):INDIRECT("K"&amp;AD10-1))</f>
        <v>1.9411666666666668E-3</v>
      </c>
      <c r="AL9" s="105">
        <f ca="1">AVERAGE(INDIRECT("L"&amp;AD9):INDIRECT("L"&amp;AD10-1))</f>
        <v>5.3133333333333335E-5</v>
      </c>
      <c r="AM9" s="105">
        <f t="shared" ca="1" si="5"/>
        <v>1.941893709472506E-3</v>
      </c>
      <c r="AO9" s="105">
        <f ca="1">STDEV(INDIRECT("K"&amp;AD9):INDIRECT("K"&amp;AD10-1))</f>
        <v>1.3203534880225471E-6</v>
      </c>
    </row>
    <row r="10" spans="1:41" ht="14.25" customHeight="1">
      <c r="A10" t="s">
        <v>211</v>
      </c>
      <c r="B10" t="s">
        <v>200</v>
      </c>
      <c r="C10">
        <v>0</v>
      </c>
      <c r="D10">
        <v>200</v>
      </c>
      <c r="E10">
        <v>976</v>
      </c>
      <c r="F10" t="s">
        <v>201</v>
      </c>
      <c r="G10" s="105">
        <v>1.1559999999999999E-3</v>
      </c>
      <c r="H10" s="105">
        <v>3.65E-5</v>
      </c>
      <c r="I10" s="105">
        <v>-8.4035000000000001E-6</v>
      </c>
      <c r="J10" s="105">
        <v>-3.1950000000000002E-7</v>
      </c>
      <c r="K10" s="105">
        <v>1.1643999999999999E-3</v>
      </c>
      <c r="L10" s="105">
        <v>3.6900000000000002E-5</v>
      </c>
      <c r="M10" s="132">
        <v>1.81</v>
      </c>
      <c r="N10">
        <v>0</v>
      </c>
      <c r="O10" s="105">
        <v>0</v>
      </c>
      <c r="P10" s="105">
        <v>0</v>
      </c>
      <c r="Q10">
        <v>1</v>
      </c>
      <c r="R10" s="105">
        <v>1.1644000000000001E-5</v>
      </c>
      <c r="S10" s="105">
        <v>3.685E-7</v>
      </c>
      <c r="T10">
        <v>3</v>
      </c>
      <c r="U10">
        <v>0</v>
      </c>
      <c r="V10">
        <v>0</v>
      </c>
      <c r="W10" s="133" t="s">
        <v>214</v>
      </c>
      <c r="X10" t="s">
        <v>203</v>
      </c>
      <c r="Y10" t="s">
        <v>204</v>
      </c>
      <c r="AD10">
        <f t="shared" si="6"/>
        <v>26</v>
      </c>
      <c r="AE10">
        <v>9</v>
      </c>
      <c r="AF10" t="str">
        <f t="shared" ca="1" si="0"/>
        <v>2-0.6</v>
      </c>
      <c r="AG10">
        <f t="shared" ca="1" si="1"/>
        <v>200</v>
      </c>
      <c r="AH10">
        <f t="shared" ca="1" si="2"/>
        <v>976</v>
      </c>
      <c r="AI10" s="105">
        <f t="shared" ca="1" si="3"/>
        <v>-8.4035000000000001E-6</v>
      </c>
      <c r="AJ10" s="105">
        <f t="shared" ca="1" si="4"/>
        <v>-3.1950000000000002E-7</v>
      </c>
      <c r="AK10" s="105">
        <f ca="1">AVERAGE(INDIRECT("K"&amp;AD10):INDIRECT("K"&amp;AD11-1))</f>
        <v>1.5095666666666667E-3</v>
      </c>
      <c r="AL10" s="105">
        <f ca="1">AVERAGE(INDIRECT("L"&amp;AD10):INDIRECT("L"&amp;AD11-1))</f>
        <v>4.1133333333333328E-5</v>
      </c>
      <c r="AM10" s="105">
        <f t="shared" ca="1" si="5"/>
        <v>1.5101269722186353E-3</v>
      </c>
      <c r="AO10" s="105">
        <f ca="1">STDEV(INDIRECT("K"&amp;AD10):INDIRECT("K"&amp;AD11-1))</f>
        <v>5.7735026918995274E-8</v>
      </c>
    </row>
    <row r="11" spans="1:41" ht="14.25" customHeight="1">
      <c r="A11" t="s">
        <v>215</v>
      </c>
      <c r="B11" t="s">
        <v>200</v>
      </c>
      <c r="C11">
        <v>0</v>
      </c>
      <c r="D11">
        <v>200</v>
      </c>
      <c r="E11">
        <v>976</v>
      </c>
      <c r="F11" t="s">
        <v>201</v>
      </c>
      <c r="G11" s="105">
        <v>1.0824999999999999E-3</v>
      </c>
      <c r="H11" s="105">
        <v>3.3800000000000002E-5</v>
      </c>
      <c r="I11" s="105">
        <v>-8.4035000000000001E-6</v>
      </c>
      <c r="J11" s="105">
        <v>-3.1950000000000002E-7</v>
      </c>
      <c r="K11" s="105">
        <v>1.0908999999999999E-3</v>
      </c>
      <c r="L11" s="105">
        <v>3.4199999999999998E-5</v>
      </c>
      <c r="M11" s="132">
        <v>1.79</v>
      </c>
      <c r="N11">
        <v>0</v>
      </c>
      <c r="O11" s="105">
        <v>0</v>
      </c>
      <c r="P11" s="105">
        <v>0</v>
      </c>
      <c r="Q11">
        <v>1</v>
      </c>
      <c r="R11" s="105">
        <v>1.0909E-5</v>
      </c>
      <c r="S11" s="105">
        <v>3.417E-7</v>
      </c>
      <c r="T11">
        <v>3</v>
      </c>
      <c r="U11">
        <v>0</v>
      </c>
      <c r="V11">
        <v>0</v>
      </c>
      <c r="W11" s="133" t="s">
        <v>216</v>
      </c>
      <c r="X11" t="s">
        <v>203</v>
      </c>
      <c r="Y11" t="s">
        <v>204</v>
      </c>
      <c r="AD11">
        <f t="shared" si="6"/>
        <v>29</v>
      </c>
      <c r="AE11">
        <v>10</v>
      </c>
      <c r="AF11" t="str">
        <f t="shared" ca="1" si="0"/>
        <v>2-0.4</v>
      </c>
      <c r="AG11">
        <f t="shared" ca="1" si="1"/>
        <v>200</v>
      </c>
      <c r="AH11">
        <f t="shared" ca="1" si="2"/>
        <v>976</v>
      </c>
      <c r="AI11" s="105">
        <f t="shared" ca="1" si="3"/>
        <v>-8.4035000000000001E-6</v>
      </c>
      <c r="AJ11" s="105">
        <f t="shared" ca="1" si="4"/>
        <v>-3.1950000000000002E-7</v>
      </c>
      <c r="AK11" s="105">
        <f ca="1">AVERAGE(INDIRECT("K"&amp;AD11):INDIRECT("K"&amp;AD12-1))</f>
        <v>9.6893333333333343E-4</v>
      </c>
      <c r="AL11" s="105">
        <f ca="1">AVERAGE(INDIRECT("L"&amp;AD11):INDIRECT("L"&amp;AD12-1))</f>
        <v>2.7439666666666664E-5</v>
      </c>
      <c r="AM11" s="105">
        <f t="shared" ca="1" si="5"/>
        <v>9.6932179370486787E-4</v>
      </c>
      <c r="AO11" s="105">
        <f ca="1">STDEV(INDIRECT("K"&amp;AD11):INDIRECT("K"&amp;AD12-1))</f>
        <v>1.2096831541084656E-7</v>
      </c>
    </row>
    <row r="12" spans="1:41" ht="14.25" customHeight="1">
      <c r="A12" t="s">
        <v>215</v>
      </c>
      <c r="B12" t="s">
        <v>200</v>
      </c>
      <c r="C12">
        <v>0</v>
      </c>
      <c r="D12">
        <v>200</v>
      </c>
      <c r="E12">
        <v>976</v>
      </c>
      <c r="F12" t="s">
        <v>201</v>
      </c>
      <c r="G12" s="105">
        <v>1.0822E-3</v>
      </c>
      <c r="H12" s="105">
        <v>3.3599999999999997E-5</v>
      </c>
      <c r="I12" s="105">
        <v>-8.4035000000000001E-6</v>
      </c>
      <c r="J12" s="105">
        <v>-3.1950000000000002E-7</v>
      </c>
      <c r="K12" s="105">
        <v>1.0905999999999999E-3</v>
      </c>
      <c r="L12" s="105">
        <v>3.3899999999999997E-5</v>
      </c>
      <c r="M12" s="132">
        <v>1.78</v>
      </c>
      <c r="N12">
        <v>0</v>
      </c>
      <c r="O12" s="105">
        <v>0</v>
      </c>
      <c r="P12" s="105">
        <v>0</v>
      </c>
      <c r="Q12">
        <v>1</v>
      </c>
      <c r="R12" s="105">
        <v>1.0906E-5</v>
      </c>
      <c r="S12" s="105">
        <v>3.3939999999999998E-7</v>
      </c>
      <c r="T12">
        <v>3</v>
      </c>
      <c r="U12">
        <v>0</v>
      </c>
      <c r="V12">
        <v>0</v>
      </c>
      <c r="W12" s="133" t="s">
        <v>217</v>
      </c>
      <c r="X12" t="s">
        <v>203</v>
      </c>
      <c r="Y12" t="s">
        <v>204</v>
      </c>
      <c r="AD12">
        <f t="shared" si="6"/>
        <v>32</v>
      </c>
      <c r="AE12">
        <v>11</v>
      </c>
      <c r="AF12" t="str">
        <f t="shared" ca="1" si="0"/>
        <v>2-0.2</v>
      </c>
      <c r="AG12">
        <f t="shared" ca="1" si="1"/>
        <v>200</v>
      </c>
      <c r="AH12">
        <f t="shared" ca="1" si="2"/>
        <v>976</v>
      </c>
      <c r="AI12" s="105">
        <f t="shared" ca="1" si="3"/>
        <v>-8.4035000000000001E-6</v>
      </c>
      <c r="AJ12" s="105">
        <f t="shared" ca="1" si="4"/>
        <v>-3.1950000000000002E-7</v>
      </c>
      <c r="AK12" s="105">
        <f ca="1">AVERAGE(INDIRECT("K"&amp;AD12):INDIRECT("K"&amp;AD13-1))</f>
        <v>1.1537666666666666E-3</v>
      </c>
      <c r="AL12" s="105">
        <f ca="1">AVERAGE(INDIRECT("L"&amp;AD12):INDIRECT("L"&amp;AD13-1))</f>
        <v>3.1566666666666664E-5</v>
      </c>
      <c r="AM12" s="105">
        <f t="shared" ca="1" si="5"/>
        <v>1.154198412559797E-3</v>
      </c>
      <c r="AO12" s="105">
        <f ca="1">STDEV(INDIRECT("K"&amp;AD12):INDIRECT("K"&amp;AD13-1))</f>
        <v>5.773502691899528E-8</v>
      </c>
    </row>
    <row r="13" spans="1:41" ht="14.25" customHeight="1">
      <c r="A13" t="s">
        <v>215</v>
      </c>
      <c r="B13" t="s">
        <v>200</v>
      </c>
      <c r="C13">
        <v>0</v>
      </c>
      <c r="D13">
        <v>200</v>
      </c>
      <c r="E13">
        <v>976</v>
      </c>
      <c r="F13" t="s">
        <v>201</v>
      </c>
      <c r="G13" s="105">
        <v>1.0823E-3</v>
      </c>
      <c r="H13" s="105">
        <v>3.3599999999999997E-5</v>
      </c>
      <c r="I13" s="105">
        <v>-8.4035000000000001E-6</v>
      </c>
      <c r="J13" s="105">
        <v>-3.1950000000000002E-7</v>
      </c>
      <c r="K13" s="105">
        <v>1.0907E-3</v>
      </c>
      <c r="L13" s="105">
        <v>3.3899999999999997E-5</v>
      </c>
      <c r="M13" s="132">
        <v>1.78</v>
      </c>
      <c r="N13">
        <v>0</v>
      </c>
      <c r="O13" s="105">
        <v>0</v>
      </c>
      <c r="P13" s="105">
        <v>0</v>
      </c>
      <c r="Q13">
        <v>1</v>
      </c>
      <c r="R13" s="105">
        <v>1.0907000000000001E-5</v>
      </c>
      <c r="S13" s="105">
        <v>3.3939999999999998E-7</v>
      </c>
      <c r="T13">
        <v>3</v>
      </c>
      <c r="U13">
        <v>0</v>
      </c>
      <c r="V13">
        <v>0</v>
      </c>
      <c r="W13" s="133" t="s">
        <v>218</v>
      </c>
      <c r="X13" t="s">
        <v>203</v>
      </c>
      <c r="Y13" t="s">
        <v>204</v>
      </c>
      <c r="AD13">
        <f t="shared" si="6"/>
        <v>35</v>
      </c>
      <c r="AE13">
        <v>12</v>
      </c>
      <c r="AF13" t="str">
        <f t="shared" ca="1" si="0"/>
        <v>2-&lt;0.2</v>
      </c>
      <c r="AG13">
        <f t="shared" ca="1" si="1"/>
        <v>200</v>
      </c>
      <c r="AH13">
        <f t="shared" ca="1" si="2"/>
        <v>976</v>
      </c>
      <c r="AI13" s="105">
        <f t="shared" ca="1" si="3"/>
        <v>-8.4035000000000001E-6</v>
      </c>
      <c r="AJ13" s="105">
        <f t="shared" ca="1" si="4"/>
        <v>-3.1950000000000002E-7</v>
      </c>
      <c r="AK13" s="105">
        <f ca="1">AVERAGE(INDIRECT("K"&amp;AD13):INDIRECT("K"&amp;AD14-1))</f>
        <v>2.7138333333333333E-3</v>
      </c>
      <c r="AL13" s="105">
        <f ca="1">AVERAGE(INDIRECT("L"&amp;AD13):INDIRECT("L"&amp;AD14-1))</f>
        <v>7.033333333333334E-5</v>
      </c>
      <c r="AM13" s="105">
        <f t="shared" ca="1" si="5"/>
        <v>2.7147445807826727E-3</v>
      </c>
      <c r="AO13" s="105">
        <f ca="1">STDEV(INDIRECT("K"&amp;AD13):INDIRECT("K"&amp;AD14-1))</f>
        <v>1.5275252316513922E-7</v>
      </c>
    </row>
    <row r="14" spans="1:41" ht="14.25" customHeight="1">
      <c r="A14" t="s">
        <v>219</v>
      </c>
      <c r="B14" t="s">
        <v>200</v>
      </c>
      <c r="C14">
        <v>0</v>
      </c>
      <c r="D14">
        <v>200</v>
      </c>
      <c r="E14">
        <v>976</v>
      </c>
      <c r="F14" t="s">
        <v>201</v>
      </c>
      <c r="G14" s="105">
        <v>1.3917999999999999E-3</v>
      </c>
      <c r="H14" s="105">
        <v>4.0399999999999999E-5</v>
      </c>
      <c r="I14" s="105">
        <v>-8.4035000000000001E-6</v>
      </c>
      <c r="J14" s="105">
        <v>-3.1950000000000002E-7</v>
      </c>
      <c r="K14" s="105">
        <v>1.4002000000000001E-3</v>
      </c>
      <c r="L14" s="105">
        <v>4.07E-5</v>
      </c>
      <c r="M14" s="134">
        <v>1.67</v>
      </c>
      <c r="N14">
        <v>0</v>
      </c>
      <c r="O14" s="105">
        <v>0</v>
      </c>
      <c r="P14" s="105">
        <v>0</v>
      </c>
      <c r="Q14">
        <v>1</v>
      </c>
      <c r="R14" s="105">
        <v>1.4002000000000001E-5</v>
      </c>
      <c r="S14" s="105">
        <v>4.0709999999999999E-7</v>
      </c>
      <c r="T14">
        <v>3</v>
      </c>
      <c r="U14">
        <v>0</v>
      </c>
      <c r="V14">
        <v>0</v>
      </c>
      <c r="W14" s="133" t="s">
        <v>220</v>
      </c>
      <c r="X14" t="s">
        <v>203</v>
      </c>
      <c r="Y14" t="s">
        <v>204</v>
      </c>
      <c r="AD14">
        <f t="shared" si="6"/>
        <v>38</v>
      </c>
      <c r="AE14">
        <v>13</v>
      </c>
      <c r="AF14" t="str">
        <f t="shared" ca="1" si="0"/>
        <v>3-ALL</v>
      </c>
      <c r="AG14">
        <f t="shared" ca="1" si="1"/>
        <v>200</v>
      </c>
      <c r="AH14">
        <f t="shared" ca="1" si="2"/>
        <v>976</v>
      </c>
      <c r="AI14" s="105">
        <f t="shared" ca="1" si="3"/>
        <v>-8.4035000000000001E-6</v>
      </c>
      <c r="AJ14" s="105">
        <f t="shared" ca="1" si="4"/>
        <v>-3.1950000000000002E-7</v>
      </c>
      <c r="AK14" s="105">
        <f ca="1">AVERAGE(INDIRECT("K"&amp;AD14):INDIRECT("K"&amp;AD15-1))</f>
        <v>1.2951666666666667E-3</v>
      </c>
      <c r="AL14" s="105">
        <f ca="1">AVERAGE(INDIRECT("L"&amp;AD14):INDIRECT("L"&amp;AD15-1))</f>
        <v>3.5133333333333331E-5</v>
      </c>
      <c r="AM14" s="105">
        <f t="shared" ca="1" si="5"/>
        <v>1.2956431011492153E-3</v>
      </c>
      <c r="AO14" s="105">
        <f ca="1">STDEV(INDIRECT("K"&amp;AD14):INDIRECT("K"&amp;AD15-1))</f>
        <v>1.5275252316528118E-7</v>
      </c>
    </row>
    <row r="15" spans="1:41" ht="14.25" customHeight="1">
      <c r="A15" t="s">
        <v>219</v>
      </c>
      <c r="B15" t="s">
        <v>200</v>
      </c>
      <c r="C15">
        <v>0</v>
      </c>
      <c r="D15">
        <v>200</v>
      </c>
      <c r="E15">
        <v>976</v>
      </c>
      <c r="F15" t="s">
        <v>201</v>
      </c>
      <c r="G15" s="105">
        <v>1.3916E-3</v>
      </c>
      <c r="H15" s="105">
        <v>4.0200000000000001E-5</v>
      </c>
      <c r="I15" s="105">
        <v>-8.4035000000000001E-6</v>
      </c>
      <c r="J15" s="105">
        <v>-3.1950000000000002E-7</v>
      </c>
      <c r="K15" s="105">
        <v>1.4E-3</v>
      </c>
      <c r="L15" s="105">
        <v>4.0500000000000002E-5</v>
      </c>
      <c r="M15" s="134">
        <v>1.66</v>
      </c>
      <c r="N15">
        <v>0</v>
      </c>
      <c r="O15" s="105">
        <v>0</v>
      </c>
      <c r="P15" s="105">
        <v>0</v>
      </c>
      <c r="Q15">
        <v>1</v>
      </c>
      <c r="R15" s="105">
        <v>1.4E-5</v>
      </c>
      <c r="S15" s="105">
        <v>4.0530000000000001E-7</v>
      </c>
      <c r="T15">
        <v>3</v>
      </c>
      <c r="U15">
        <v>0</v>
      </c>
      <c r="V15">
        <v>0</v>
      </c>
      <c r="W15" s="133" t="s">
        <v>221</v>
      </c>
      <c r="X15" t="s">
        <v>203</v>
      </c>
      <c r="Y15" t="s">
        <v>204</v>
      </c>
      <c r="AD15">
        <f t="shared" si="6"/>
        <v>41</v>
      </c>
      <c r="AE15">
        <v>14</v>
      </c>
      <c r="AF15" t="str">
        <f t="shared" ca="1" si="0"/>
        <v>3-0.8</v>
      </c>
      <c r="AG15">
        <f t="shared" ca="1" si="1"/>
        <v>200</v>
      </c>
      <c r="AH15">
        <f t="shared" ca="1" si="2"/>
        <v>976</v>
      </c>
      <c r="AI15" s="105">
        <f t="shared" ca="1" si="3"/>
        <v>-8.4035000000000001E-6</v>
      </c>
      <c r="AJ15" s="105">
        <f t="shared" ca="1" si="4"/>
        <v>-3.1950000000000002E-7</v>
      </c>
      <c r="AK15" s="105">
        <f ca="1">AVERAGE(INDIRECT("K"&amp;AD15):INDIRECT("K"&amp;AD16-1))</f>
        <v>1.8052333333333332E-3</v>
      </c>
      <c r="AL15" s="105">
        <f ca="1">AVERAGE(INDIRECT("L"&amp;AD15):INDIRECT("L"&amp;AD16-1))</f>
        <v>5.0933333333333336E-5</v>
      </c>
      <c r="AM15" s="105">
        <f t="shared" ca="1" si="5"/>
        <v>1.8059517137017317E-3</v>
      </c>
      <c r="AO15" s="105">
        <f ca="1">STDEV(INDIRECT("K"&amp;AD15):INDIRECT("K"&amp;AD16-1))</f>
        <v>5.7735026918870085E-8</v>
      </c>
    </row>
    <row r="16" spans="1:41" ht="14.25" customHeight="1">
      <c r="A16" t="s">
        <v>219</v>
      </c>
      <c r="B16" t="s">
        <v>200</v>
      </c>
      <c r="C16">
        <v>0</v>
      </c>
      <c r="D16">
        <v>200</v>
      </c>
      <c r="E16">
        <v>976</v>
      </c>
      <c r="F16" t="s">
        <v>201</v>
      </c>
      <c r="G16" s="105">
        <v>1.3914000000000001E-3</v>
      </c>
      <c r="H16" s="105">
        <v>4.0200000000000001E-5</v>
      </c>
      <c r="I16" s="105">
        <v>-8.4035000000000001E-6</v>
      </c>
      <c r="J16" s="105">
        <v>-3.1950000000000002E-7</v>
      </c>
      <c r="K16" s="105">
        <v>1.3998000000000001E-3</v>
      </c>
      <c r="L16" s="105">
        <v>4.0500000000000002E-5</v>
      </c>
      <c r="M16" s="134">
        <v>1.66</v>
      </c>
      <c r="N16">
        <v>0</v>
      </c>
      <c r="O16" s="105">
        <v>0</v>
      </c>
      <c r="P16" s="105">
        <v>0</v>
      </c>
      <c r="Q16">
        <v>1</v>
      </c>
      <c r="R16" s="105">
        <v>1.3998E-5</v>
      </c>
      <c r="S16" s="105">
        <v>4.0530000000000001E-7</v>
      </c>
      <c r="T16">
        <v>3</v>
      </c>
      <c r="U16">
        <v>0</v>
      </c>
      <c r="V16">
        <v>0</v>
      </c>
      <c r="W16" s="133" t="s">
        <v>222</v>
      </c>
      <c r="X16" t="s">
        <v>203</v>
      </c>
      <c r="Y16" t="s">
        <v>204</v>
      </c>
      <c r="AD16">
        <f t="shared" si="6"/>
        <v>44</v>
      </c>
      <c r="AE16">
        <v>15</v>
      </c>
      <c r="AF16" t="str">
        <f t="shared" ca="1" si="0"/>
        <v>3-0.6</v>
      </c>
      <c r="AG16">
        <f t="shared" ca="1" si="1"/>
        <v>200</v>
      </c>
      <c r="AH16">
        <f t="shared" ca="1" si="2"/>
        <v>976</v>
      </c>
      <c r="AI16" s="105">
        <f t="shared" ca="1" si="3"/>
        <v>-8.4035000000000001E-6</v>
      </c>
      <c r="AJ16" s="105">
        <f t="shared" ca="1" si="4"/>
        <v>-3.1950000000000002E-7</v>
      </c>
      <c r="AK16" s="105">
        <f ca="1">AVERAGE(INDIRECT("K"&amp;AD16):INDIRECT("K"&amp;AD17-1))</f>
        <v>1.2006E-3</v>
      </c>
      <c r="AL16" s="105">
        <f ca="1">AVERAGE(INDIRECT("L"&amp;AD16):INDIRECT("L"&amp;AD17-1))</f>
        <v>3.3366666666666667E-5</v>
      </c>
      <c r="AM16" s="105">
        <f t="shared" ca="1" si="5"/>
        <v>1.2010635680281224E-3</v>
      </c>
      <c r="AO16" s="105">
        <f ca="1">STDEV(INDIRECT("K"&amp;AD16):INDIRECT("K"&amp;AD17-1))</f>
        <v>1.7320508075698582E-7</v>
      </c>
    </row>
    <row r="17" spans="1:41" ht="14.25" customHeight="1">
      <c r="A17" t="s">
        <v>223</v>
      </c>
      <c r="B17" t="s">
        <v>200</v>
      </c>
      <c r="C17">
        <v>0</v>
      </c>
      <c r="D17">
        <v>200</v>
      </c>
      <c r="E17">
        <v>976</v>
      </c>
      <c r="F17" t="s">
        <v>201</v>
      </c>
      <c r="G17" s="105">
        <v>2.4321E-3</v>
      </c>
      <c r="H17" s="105">
        <v>6.6500000000000004E-5</v>
      </c>
      <c r="I17" s="105">
        <v>-8.4035000000000001E-6</v>
      </c>
      <c r="J17" s="105">
        <v>-3.1950000000000002E-7</v>
      </c>
      <c r="K17" s="105">
        <v>2.4405E-3</v>
      </c>
      <c r="L17" s="105">
        <v>6.6799999999999997E-5</v>
      </c>
      <c r="M17" s="132">
        <v>1.57</v>
      </c>
      <c r="N17">
        <v>0</v>
      </c>
      <c r="O17" s="105">
        <v>0</v>
      </c>
      <c r="P17" s="105">
        <v>0</v>
      </c>
      <c r="Q17">
        <v>1</v>
      </c>
      <c r="R17" s="105">
        <v>2.4405000000000001E-5</v>
      </c>
      <c r="S17" s="105">
        <v>6.68E-7</v>
      </c>
      <c r="T17">
        <v>3</v>
      </c>
      <c r="U17">
        <v>0</v>
      </c>
      <c r="V17">
        <v>0</v>
      </c>
      <c r="W17" s="133" t="s">
        <v>224</v>
      </c>
      <c r="X17" t="s">
        <v>203</v>
      </c>
      <c r="Y17" t="s">
        <v>204</v>
      </c>
      <c r="AD17">
        <f t="shared" si="6"/>
        <v>47</v>
      </c>
      <c r="AE17">
        <v>16</v>
      </c>
      <c r="AF17" t="str">
        <f t="shared" ca="1" si="0"/>
        <v>3-0.4</v>
      </c>
      <c r="AG17">
        <f t="shared" ca="1" si="1"/>
        <v>200</v>
      </c>
      <c r="AH17">
        <f t="shared" ca="1" si="2"/>
        <v>976</v>
      </c>
      <c r="AI17" s="105">
        <f t="shared" ca="1" si="3"/>
        <v>-8.4035000000000001E-6</v>
      </c>
      <c r="AJ17" s="105">
        <f t="shared" ca="1" si="4"/>
        <v>-3.1950000000000002E-7</v>
      </c>
      <c r="AK17" s="105">
        <f ca="1">AVERAGE(INDIRECT("K"&amp;AD17):INDIRECT("K"&amp;AD18-1))</f>
        <v>9.5720333333333338E-4</v>
      </c>
      <c r="AL17" s="105">
        <f ca="1">AVERAGE(INDIRECT("L"&amp;AD17):INDIRECT("L"&amp;AD18-1))</f>
        <v>2.7859333333333336E-5</v>
      </c>
      <c r="AM17" s="105">
        <f t="shared" ca="1" si="5"/>
        <v>9.5760866944604372E-4</v>
      </c>
      <c r="AO17" s="105">
        <f ca="1">STDEV(INDIRECT("K"&amp;AD17):INDIRECT("K"&amp;AD18-1))</f>
        <v>3.0550504633023119E-8</v>
      </c>
    </row>
    <row r="18" spans="1:41" ht="14.25" customHeight="1">
      <c r="A18" t="s">
        <v>223</v>
      </c>
      <c r="B18" t="s">
        <v>200</v>
      </c>
      <c r="C18">
        <v>0</v>
      </c>
      <c r="D18">
        <v>200</v>
      </c>
      <c r="E18">
        <v>976</v>
      </c>
      <c r="F18" t="s">
        <v>201</v>
      </c>
      <c r="G18" s="105">
        <v>2.4321E-3</v>
      </c>
      <c r="H18" s="105">
        <v>6.6400000000000001E-5</v>
      </c>
      <c r="I18" s="105">
        <v>-8.4035000000000001E-6</v>
      </c>
      <c r="J18" s="105">
        <v>-3.1950000000000002E-7</v>
      </c>
      <c r="K18" s="105">
        <v>2.4405E-3</v>
      </c>
      <c r="L18" s="105">
        <v>6.6699999999999995E-5</v>
      </c>
      <c r="M18" s="132">
        <v>1.57</v>
      </c>
      <c r="N18">
        <v>0</v>
      </c>
      <c r="O18" s="105">
        <v>0</v>
      </c>
      <c r="P18" s="105">
        <v>0</v>
      </c>
      <c r="Q18">
        <v>1</v>
      </c>
      <c r="R18" s="105">
        <v>2.4405000000000001E-5</v>
      </c>
      <c r="S18" s="105">
        <v>6.6720000000000005E-7</v>
      </c>
      <c r="T18">
        <v>3</v>
      </c>
      <c r="U18">
        <v>0</v>
      </c>
      <c r="V18">
        <v>0</v>
      </c>
      <c r="W18" s="133" t="s">
        <v>225</v>
      </c>
      <c r="X18" t="s">
        <v>203</v>
      </c>
      <c r="Y18" t="s">
        <v>204</v>
      </c>
      <c r="AD18">
        <f t="shared" si="6"/>
        <v>50</v>
      </c>
      <c r="AE18">
        <v>17</v>
      </c>
      <c r="AF18" t="str">
        <f t="shared" ca="1" si="0"/>
        <v>3-0.2</v>
      </c>
      <c r="AG18">
        <f t="shared" ca="1" si="1"/>
        <v>200</v>
      </c>
      <c r="AH18">
        <f t="shared" ca="1" si="2"/>
        <v>976</v>
      </c>
      <c r="AI18" s="105">
        <f t="shared" ca="1" si="3"/>
        <v>-8.4035000000000001E-6</v>
      </c>
      <c r="AJ18" s="105">
        <f t="shared" ca="1" si="4"/>
        <v>-3.1950000000000002E-7</v>
      </c>
      <c r="AK18" s="105">
        <f ca="1">AVERAGE(INDIRECT("K"&amp;AD18):INDIRECT("K"&amp;AD19-1))</f>
        <v>1.3143333333333334E-3</v>
      </c>
      <c r="AL18" s="105">
        <f ca="1">AVERAGE(INDIRECT("L"&amp;AD18):INDIRECT("L"&amp;AD19-1))</f>
        <v>3.7266666666666667E-5</v>
      </c>
      <c r="AM18" s="105">
        <f t="shared" ca="1" si="5"/>
        <v>1.3148615575624514E-3</v>
      </c>
      <c r="AO18" s="105">
        <f ca="1">STDEV(INDIRECT("K"&amp;AD18):INDIRECT("K"&amp;AD19-1))</f>
        <v>5.773502691899528E-8</v>
      </c>
    </row>
    <row r="19" spans="1:41" ht="14.25" customHeight="1">
      <c r="A19" t="s">
        <v>223</v>
      </c>
      <c r="B19" t="s">
        <v>200</v>
      </c>
      <c r="C19">
        <v>0</v>
      </c>
      <c r="D19">
        <v>200</v>
      </c>
      <c r="E19">
        <v>976</v>
      </c>
      <c r="F19" t="s">
        <v>201</v>
      </c>
      <c r="G19" s="105">
        <v>2.4320000000000001E-3</v>
      </c>
      <c r="H19" s="105">
        <v>6.6400000000000001E-5</v>
      </c>
      <c r="I19" s="105">
        <v>-8.4035000000000001E-6</v>
      </c>
      <c r="J19" s="105">
        <v>-3.1950000000000002E-7</v>
      </c>
      <c r="K19" s="105">
        <v>2.4404000000000001E-3</v>
      </c>
      <c r="L19" s="105">
        <v>6.6699999999999995E-5</v>
      </c>
      <c r="M19" s="134">
        <v>1.57</v>
      </c>
      <c r="N19">
        <v>0</v>
      </c>
      <c r="O19" s="105">
        <v>0</v>
      </c>
      <c r="P19" s="105">
        <v>0</v>
      </c>
      <c r="Q19">
        <v>1</v>
      </c>
      <c r="R19" s="105">
        <v>2.4403999999999999E-5</v>
      </c>
      <c r="S19" s="105">
        <v>6.6739999999999995E-7</v>
      </c>
      <c r="T19">
        <v>3</v>
      </c>
      <c r="U19">
        <v>0</v>
      </c>
      <c r="V19">
        <v>0</v>
      </c>
      <c r="W19" s="133" t="s">
        <v>226</v>
      </c>
      <c r="X19" t="s">
        <v>203</v>
      </c>
      <c r="Y19" t="s">
        <v>204</v>
      </c>
      <c r="AD19">
        <f t="shared" si="6"/>
        <v>53</v>
      </c>
      <c r="AE19">
        <v>18</v>
      </c>
      <c r="AF19" t="str">
        <f t="shared" ca="1" si="0"/>
        <v>3-&lt;0.2</v>
      </c>
      <c r="AG19">
        <f t="shared" ca="1" si="1"/>
        <v>200</v>
      </c>
      <c r="AH19">
        <f t="shared" ca="1" si="2"/>
        <v>976</v>
      </c>
      <c r="AI19" s="105">
        <f t="shared" ca="1" si="3"/>
        <v>-8.4035000000000001E-6</v>
      </c>
      <c r="AJ19" s="105">
        <f t="shared" ca="1" si="4"/>
        <v>-3.1950000000000002E-7</v>
      </c>
      <c r="AK19" s="105">
        <f ca="1">AVERAGE(INDIRECT("K"&amp;AD19):INDIRECT("K"&amp;AD20-1))</f>
        <v>1.8939666666666667E-3</v>
      </c>
      <c r="AL19" s="105">
        <f ca="1">AVERAGE(INDIRECT("L"&amp;AD19):INDIRECT("L"&amp;AD20-1))</f>
        <v>5.1600000000000001E-5</v>
      </c>
      <c r="AM19" s="105">
        <f t="shared" ca="1" si="5"/>
        <v>1.8946694419989059E-3</v>
      </c>
      <c r="AO19" s="105">
        <f ca="1">STDEV(INDIRECT("K"&amp;AD19):INDIRECT("K"&amp;AD20-1))</f>
        <v>1.5275252316518655E-7</v>
      </c>
    </row>
    <row r="20" spans="1:41" ht="14.25" customHeight="1">
      <c r="A20" t="s">
        <v>227</v>
      </c>
      <c r="B20" t="s">
        <v>200</v>
      </c>
      <c r="C20">
        <v>0</v>
      </c>
      <c r="D20">
        <v>200</v>
      </c>
      <c r="E20">
        <v>976</v>
      </c>
      <c r="F20" t="s">
        <v>201</v>
      </c>
      <c r="G20" s="105">
        <v>1.2001E-3</v>
      </c>
      <c r="H20" s="105">
        <v>3.3599999999999997E-5</v>
      </c>
      <c r="I20" s="105">
        <v>-8.4035000000000001E-6</v>
      </c>
      <c r="J20" s="105">
        <v>-3.1950000000000002E-7</v>
      </c>
      <c r="K20" s="105">
        <v>1.2084999999999999E-3</v>
      </c>
      <c r="L20" s="105">
        <v>3.3899999999999997E-5</v>
      </c>
      <c r="M20" s="132">
        <v>1.61</v>
      </c>
      <c r="N20">
        <v>0</v>
      </c>
      <c r="O20" s="105">
        <v>0</v>
      </c>
      <c r="P20" s="105">
        <v>0</v>
      </c>
      <c r="Q20">
        <v>1</v>
      </c>
      <c r="R20" s="105">
        <v>1.2085E-5</v>
      </c>
      <c r="S20" s="105">
        <v>3.3939999999999998E-7</v>
      </c>
      <c r="T20">
        <v>3</v>
      </c>
      <c r="U20">
        <v>0</v>
      </c>
      <c r="V20">
        <v>0</v>
      </c>
      <c r="W20" s="133" t="s">
        <v>228</v>
      </c>
      <c r="X20" t="s">
        <v>203</v>
      </c>
      <c r="Y20" t="s">
        <v>204</v>
      </c>
      <c r="AD20">
        <f t="shared" si="6"/>
        <v>56</v>
      </c>
      <c r="AE20">
        <v>19</v>
      </c>
      <c r="AF20" t="str">
        <f t="shared" ca="1" si="0"/>
        <v>4-ALL</v>
      </c>
      <c r="AG20">
        <f t="shared" ca="1" si="1"/>
        <v>200</v>
      </c>
      <c r="AH20">
        <f t="shared" ca="1" si="2"/>
        <v>976</v>
      </c>
      <c r="AI20" s="105">
        <f t="shared" ca="1" si="3"/>
        <v>-8.4035000000000001E-6</v>
      </c>
      <c r="AJ20" s="105">
        <f t="shared" ca="1" si="4"/>
        <v>-3.1950000000000002E-7</v>
      </c>
      <c r="AK20" s="105">
        <f ca="1">AVERAGE(INDIRECT("K"&amp;AD20):INDIRECT("K"&amp;AD21-1))</f>
        <v>5.2219333333333338E-4</v>
      </c>
      <c r="AL20" s="105">
        <f ca="1">AVERAGE(INDIRECT("L"&amp;AD20):INDIRECT("L"&amp;AD21-1))</f>
        <v>1.4711333333333331E-5</v>
      </c>
      <c r="AM20" s="105">
        <f t="shared" ca="1" si="5"/>
        <v>5.2240051752101304E-4</v>
      </c>
      <c r="AO20" s="105">
        <f ca="1">STDEV(INDIRECT("K"&amp;AD20):INDIRECT("K"&amp;AD21-1))</f>
        <v>1.4364307617606876E-7</v>
      </c>
    </row>
    <row r="21" spans="1:41" ht="14.25" customHeight="1">
      <c r="A21" t="s">
        <v>227</v>
      </c>
      <c r="B21" t="s">
        <v>200</v>
      </c>
      <c r="C21">
        <v>0</v>
      </c>
      <c r="D21">
        <v>200</v>
      </c>
      <c r="E21">
        <v>976</v>
      </c>
      <c r="F21" t="s">
        <v>201</v>
      </c>
      <c r="G21" s="105">
        <v>1.1999000000000001E-3</v>
      </c>
      <c r="H21" s="105">
        <v>3.3300000000000003E-5</v>
      </c>
      <c r="I21" s="105">
        <v>-8.4035000000000001E-6</v>
      </c>
      <c r="J21" s="105">
        <v>-3.1950000000000002E-7</v>
      </c>
      <c r="K21" s="105">
        <v>1.2083E-3</v>
      </c>
      <c r="L21" s="105">
        <v>3.3599999999999997E-5</v>
      </c>
      <c r="M21" s="132">
        <v>1.59</v>
      </c>
      <c r="N21">
        <v>0</v>
      </c>
      <c r="O21">
        <v>0</v>
      </c>
      <c r="P21">
        <v>0</v>
      </c>
      <c r="Q21">
        <v>1</v>
      </c>
      <c r="R21">
        <v>1.2082999999999999E-5</v>
      </c>
      <c r="S21">
        <v>3.3599999999999999E-7</v>
      </c>
      <c r="T21">
        <v>3</v>
      </c>
      <c r="U21">
        <v>0</v>
      </c>
      <c r="V21">
        <v>0</v>
      </c>
      <c r="W21" s="133" t="s">
        <v>229</v>
      </c>
      <c r="X21" t="s">
        <v>203</v>
      </c>
      <c r="Y21" t="s">
        <v>204</v>
      </c>
      <c r="AD21">
        <f t="shared" si="6"/>
        <v>59</v>
      </c>
      <c r="AE21">
        <v>20</v>
      </c>
      <c r="AF21" t="str">
        <f t="shared" ca="1" si="0"/>
        <v>4-0.8</v>
      </c>
      <c r="AG21">
        <f t="shared" ca="1" si="1"/>
        <v>200</v>
      </c>
      <c r="AH21">
        <f t="shared" ca="1" si="2"/>
        <v>976</v>
      </c>
      <c r="AI21" s="105">
        <f t="shared" ca="1" si="3"/>
        <v>-8.4035000000000001E-6</v>
      </c>
      <c r="AJ21" s="105">
        <f t="shared" ca="1" si="4"/>
        <v>-3.1950000000000002E-7</v>
      </c>
      <c r="AK21" s="105">
        <f ca="1">AVERAGE(INDIRECT("K"&amp;AD21):INDIRECT("K"&amp;AD22-1))</f>
        <v>1.2452999999999997E-3</v>
      </c>
      <c r="AL21" s="105">
        <f ca="1">AVERAGE(INDIRECT("L"&amp;AD21):INDIRECT("L"&amp;AD22-1))</f>
        <v>2.8633333333333332E-5</v>
      </c>
      <c r="AM21" s="105">
        <f t="shared" ca="1" si="5"/>
        <v>1.2456291413489721E-3</v>
      </c>
      <c r="AO21" s="105">
        <f ca="1">STDEV(INDIRECT("K"&amp;AD21):INDIRECT("K"&amp;AD22-1))</f>
        <v>7.5498344352707181E-7</v>
      </c>
    </row>
    <row r="22" spans="1:41" ht="14.25" customHeight="1">
      <c r="A22" t="s">
        <v>227</v>
      </c>
      <c r="B22" t="s">
        <v>200</v>
      </c>
      <c r="C22">
        <v>0</v>
      </c>
      <c r="D22">
        <v>200</v>
      </c>
      <c r="E22">
        <v>976</v>
      </c>
      <c r="F22" t="s">
        <v>201</v>
      </c>
      <c r="G22" s="105">
        <v>1.2001E-3</v>
      </c>
      <c r="H22" s="105">
        <v>3.3699999999999999E-5</v>
      </c>
      <c r="I22" s="105">
        <v>-8.4035000000000001E-6</v>
      </c>
      <c r="J22" s="105">
        <v>-3.1950000000000002E-7</v>
      </c>
      <c r="K22" s="105">
        <v>1.2084999999999999E-3</v>
      </c>
      <c r="L22" s="105">
        <v>3.4E-5</v>
      </c>
      <c r="M22" s="132">
        <v>1.61</v>
      </c>
      <c r="N22">
        <v>0</v>
      </c>
      <c r="O22">
        <v>0</v>
      </c>
      <c r="P22">
        <v>0</v>
      </c>
      <c r="Q22">
        <v>1</v>
      </c>
      <c r="R22">
        <v>1.2085E-5</v>
      </c>
      <c r="S22">
        <v>3.4050000000000001E-7</v>
      </c>
      <c r="T22">
        <v>3</v>
      </c>
      <c r="U22">
        <v>0</v>
      </c>
      <c r="V22">
        <v>0</v>
      </c>
      <c r="W22" s="133" t="s">
        <v>230</v>
      </c>
      <c r="X22" t="s">
        <v>203</v>
      </c>
      <c r="Y22" t="s">
        <v>204</v>
      </c>
      <c r="AD22">
        <f t="shared" si="6"/>
        <v>62</v>
      </c>
      <c r="AE22">
        <v>21</v>
      </c>
      <c r="AF22" t="str">
        <f t="shared" ca="1" si="0"/>
        <v>4-0.6</v>
      </c>
      <c r="AG22">
        <f t="shared" ca="1" si="1"/>
        <v>200</v>
      </c>
      <c r="AH22">
        <f t="shared" ca="1" si="2"/>
        <v>976</v>
      </c>
      <c r="AI22" s="105">
        <f t="shared" ca="1" si="3"/>
        <v>-8.4035000000000001E-6</v>
      </c>
      <c r="AJ22" s="105">
        <f t="shared" ca="1" si="4"/>
        <v>-3.1950000000000002E-7</v>
      </c>
      <c r="AK22" s="105">
        <f ca="1">AVERAGE(INDIRECT("K"&amp;AD22):INDIRECT("K"&amp;AD23-1))</f>
        <v>6.949166666666666E-4</v>
      </c>
      <c r="AL22" s="105">
        <f ca="1">AVERAGE(INDIRECT("L"&amp;AD22):INDIRECT("L"&amp;AD23-1))</f>
        <v>1.749E-5</v>
      </c>
      <c r="AM22" s="105">
        <f t="shared" ca="1" si="5"/>
        <v>6.9513673022730642E-4</v>
      </c>
      <c r="AO22" s="105">
        <f ca="1">STDEV(INDIRECT("K"&amp;AD22):INDIRECT("K"&amp;AD23-1))</f>
        <v>1.789785834487741E-7</v>
      </c>
    </row>
    <row r="23" spans="1:41" ht="14.25" customHeight="1">
      <c r="A23" t="s">
        <v>231</v>
      </c>
      <c r="B23" t="s">
        <v>200</v>
      </c>
      <c r="C23">
        <v>0</v>
      </c>
      <c r="D23">
        <v>200</v>
      </c>
      <c r="E23">
        <v>976</v>
      </c>
      <c r="F23" t="s">
        <v>201</v>
      </c>
      <c r="G23" s="105">
        <v>1.9315999999999999E-3</v>
      </c>
      <c r="H23" s="105">
        <v>5.2899999999999998E-5</v>
      </c>
      <c r="I23" s="105">
        <v>-8.4035000000000001E-6</v>
      </c>
      <c r="J23" s="105">
        <v>-3.1950000000000002E-7</v>
      </c>
      <c r="K23" s="105">
        <v>1.9400000000000001E-3</v>
      </c>
      <c r="L23" s="105">
        <v>5.3199999999999999E-5</v>
      </c>
      <c r="M23" s="132">
        <v>1.57</v>
      </c>
      <c r="N23">
        <v>0</v>
      </c>
      <c r="O23">
        <v>0</v>
      </c>
      <c r="P23">
        <v>0</v>
      </c>
      <c r="Q23">
        <v>1</v>
      </c>
      <c r="R23">
        <v>1.9400000000000001E-5</v>
      </c>
      <c r="S23">
        <v>5.3180000000000004E-7</v>
      </c>
      <c r="T23">
        <v>3</v>
      </c>
      <c r="U23">
        <v>0</v>
      </c>
      <c r="V23">
        <v>0</v>
      </c>
      <c r="W23" s="133" t="s">
        <v>232</v>
      </c>
      <c r="X23" t="s">
        <v>203</v>
      </c>
      <c r="Y23" t="s">
        <v>204</v>
      </c>
      <c r="AD23">
        <f t="shared" si="6"/>
        <v>65</v>
      </c>
      <c r="AE23">
        <v>22</v>
      </c>
      <c r="AF23" t="str">
        <f t="shared" ca="1" si="0"/>
        <v>4-0.4</v>
      </c>
      <c r="AG23">
        <f t="shared" ca="1" si="1"/>
        <v>200</v>
      </c>
      <c r="AH23">
        <f t="shared" ca="1" si="2"/>
        <v>976</v>
      </c>
      <c r="AI23" s="105">
        <f t="shared" ca="1" si="3"/>
        <v>-8.4035000000000001E-6</v>
      </c>
      <c r="AJ23" s="105">
        <f t="shared" ca="1" si="4"/>
        <v>-3.1950000000000002E-7</v>
      </c>
      <c r="AK23" s="105">
        <f ca="1">AVERAGE(INDIRECT("K"&amp;AD23):INDIRECT("K"&amp;AD24-1))</f>
        <v>4.7583E-4</v>
      </c>
      <c r="AL23" s="105">
        <f ca="1">AVERAGE(INDIRECT("L"&amp;AD23):INDIRECT("L"&amp;AD24-1))</f>
        <v>1.3197000000000001E-5</v>
      </c>
      <c r="AM23" s="105">
        <f t="shared" ca="1" si="5"/>
        <v>4.760129722066406E-4</v>
      </c>
      <c r="AO23" s="105">
        <f ca="1">STDEV(INDIRECT("K"&amp;AD23):INDIRECT("K"&amp;AD24-1))</f>
        <v>9.5393920141693473E-8</v>
      </c>
    </row>
    <row r="24" spans="1:41" ht="14.25" customHeight="1">
      <c r="A24" t="s">
        <v>231</v>
      </c>
      <c r="B24" t="s">
        <v>200</v>
      </c>
      <c r="C24">
        <v>0</v>
      </c>
      <c r="D24">
        <v>200</v>
      </c>
      <c r="E24">
        <v>976</v>
      </c>
      <c r="F24" t="s">
        <v>201</v>
      </c>
      <c r="G24" s="105">
        <v>1.9325E-3</v>
      </c>
      <c r="H24" s="105">
        <v>5.2800000000000003E-5</v>
      </c>
      <c r="I24" s="105">
        <v>-8.4035000000000001E-6</v>
      </c>
      <c r="J24" s="105">
        <v>-3.1950000000000002E-7</v>
      </c>
      <c r="K24" s="105">
        <v>1.9409E-3</v>
      </c>
      <c r="L24" s="105">
        <v>5.3199999999999999E-5</v>
      </c>
      <c r="M24" s="132">
        <v>1.57</v>
      </c>
      <c r="N24">
        <v>0</v>
      </c>
      <c r="O24">
        <v>0</v>
      </c>
      <c r="P24">
        <v>0</v>
      </c>
      <c r="Q24">
        <v>1</v>
      </c>
      <c r="R24">
        <v>1.9409E-5</v>
      </c>
      <c r="S24">
        <v>5.3170000000000003E-7</v>
      </c>
      <c r="T24">
        <v>3</v>
      </c>
      <c r="U24">
        <v>0</v>
      </c>
      <c r="V24">
        <v>0</v>
      </c>
      <c r="W24" s="133" t="s">
        <v>233</v>
      </c>
      <c r="X24" t="s">
        <v>203</v>
      </c>
      <c r="Y24" t="s">
        <v>204</v>
      </c>
      <c r="AD24">
        <f t="shared" si="6"/>
        <v>68</v>
      </c>
      <c r="AE24">
        <v>23</v>
      </c>
      <c r="AF24" t="str">
        <f t="shared" ca="1" si="0"/>
        <v>4-0.2</v>
      </c>
      <c r="AG24">
        <f t="shared" ca="1" si="1"/>
        <v>200</v>
      </c>
      <c r="AH24">
        <f t="shared" ca="1" si="2"/>
        <v>976</v>
      </c>
      <c r="AI24" s="105">
        <f t="shared" ca="1" si="3"/>
        <v>-8.4035000000000001E-6</v>
      </c>
      <c r="AJ24" s="105">
        <f t="shared" ca="1" si="4"/>
        <v>-3.1950000000000002E-7</v>
      </c>
      <c r="AK24" s="105">
        <f ca="1">AVERAGE(INDIRECT("K"&amp;AD24):INDIRECT("K"&amp;AD25-1))</f>
        <v>4.9675333333333343E-4</v>
      </c>
      <c r="AL24" s="105">
        <f ca="1">AVERAGE(INDIRECT("L"&amp;AD24):INDIRECT("L"&amp;AD25-1))</f>
        <v>1.3589000000000002E-5</v>
      </c>
      <c r="AM24" s="105">
        <f t="shared" ca="1" si="5"/>
        <v>4.9693916639642914E-4</v>
      </c>
      <c r="AO24" s="105">
        <f ca="1">STDEV(INDIRECT("K"&amp;AD24):INDIRECT("K"&amp;AD25-1))</f>
        <v>4.0414518843284178E-8</v>
      </c>
    </row>
    <row r="25" spans="1:41" ht="14.25" customHeight="1">
      <c r="A25" t="s">
        <v>231</v>
      </c>
      <c r="B25" t="s">
        <v>200</v>
      </c>
      <c r="C25">
        <v>0</v>
      </c>
      <c r="D25">
        <v>200</v>
      </c>
      <c r="E25">
        <v>976</v>
      </c>
      <c r="F25" t="s">
        <v>201</v>
      </c>
      <c r="G25" s="105">
        <v>1.9342000000000001E-3</v>
      </c>
      <c r="H25" s="105">
        <v>5.27E-5</v>
      </c>
      <c r="I25" s="105">
        <v>-8.4035000000000001E-6</v>
      </c>
      <c r="J25" s="105">
        <v>-3.1950000000000002E-7</v>
      </c>
      <c r="K25" s="105">
        <v>1.9426000000000001E-3</v>
      </c>
      <c r="L25" s="105">
        <v>5.3000000000000001E-5</v>
      </c>
      <c r="M25" s="132">
        <v>1.56</v>
      </c>
      <c r="N25">
        <v>0</v>
      </c>
      <c r="O25">
        <v>0</v>
      </c>
      <c r="P25">
        <v>0</v>
      </c>
      <c r="Q25">
        <v>1</v>
      </c>
      <c r="R25">
        <v>1.9426E-5</v>
      </c>
      <c r="S25">
        <v>5.3020000000000002E-7</v>
      </c>
      <c r="T25">
        <v>3</v>
      </c>
      <c r="U25">
        <v>0</v>
      </c>
      <c r="V25">
        <v>0</v>
      </c>
      <c r="W25" s="133" t="s">
        <v>234</v>
      </c>
      <c r="X25" t="s">
        <v>203</v>
      </c>
      <c r="Y25" t="s">
        <v>204</v>
      </c>
      <c r="AD25">
        <f t="shared" si="6"/>
        <v>71</v>
      </c>
      <c r="AE25">
        <v>24</v>
      </c>
      <c r="AF25" t="str">
        <f t="shared" ca="1" si="0"/>
        <v>4-&lt;0.2</v>
      </c>
      <c r="AG25">
        <f t="shared" ca="1" si="1"/>
        <v>200</v>
      </c>
      <c r="AH25">
        <f t="shared" ca="1" si="2"/>
        <v>976</v>
      </c>
      <c r="AI25" s="105">
        <f t="shared" ca="1" si="3"/>
        <v>-8.4035000000000001E-6</v>
      </c>
      <c r="AJ25" s="105">
        <f t="shared" ca="1" si="4"/>
        <v>-3.1950000000000002E-7</v>
      </c>
      <c r="AK25" s="105">
        <f ca="1">AVERAGE(INDIRECT("K"&amp;AD25):INDIRECT("K"&amp;AD26-1))</f>
        <v>1.2800666666666668E-3</v>
      </c>
      <c r="AL25" s="105">
        <f ca="1">AVERAGE(INDIRECT("L"&amp;AD25):INDIRECT("L"&amp;AD26-1))</f>
        <v>3.1033333333333333E-5</v>
      </c>
      <c r="AM25" s="105">
        <f t="shared" ca="1" si="5"/>
        <v>1.2804427901663116E-3</v>
      </c>
      <c r="AO25" s="105">
        <f ca="1">STDEV(INDIRECT("K"&amp;AD25):INDIRECT("K"&amp;AD26-1))</f>
        <v>2.0816659994660965E-7</v>
      </c>
    </row>
    <row r="26" spans="1:41" ht="14.25" customHeight="1">
      <c r="A26" t="s">
        <v>235</v>
      </c>
      <c r="B26" t="s">
        <v>200</v>
      </c>
      <c r="C26">
        <v>0</v>
      </c>
      <c r="D26">
        <v>200</v>
      </c>
      <c r="E26">
        <v>976</v>
      </c>
      <c r="F26" t="s">
        <v>201</v>
      </c>
      <c r="G26" s="105">
        <v>1.5012000000000001E-3</v>
      </c>
      <c r="H26" s="105">
        <v>4.1100000000000003E-5</v>
      </c>
      <c r="I26" s="105">
        <v>-8.4035000000000001E-6</v>
      </c>
      <c r="J26" s="105">
        <v>-3.1950000000000002E-7</v>
      </c>
      <c r="K26" s="105">
        <v>1.5096E-3</v>
      </c>
      <c r="L26" s="105">
        <v>4.1399999999999997E-5</v>
      </c>
      <c r="M26" s="132">
        <v>1.57</v>
      </c>
      <c r="N26">
        <v>0</v>
      </c>
      <c r="O26">
        <v>0</v>
      </c>
      <c r="P26">
        <v>0</v>
      </c>
      <c r="Q26">
        <v>1</v>
      </c>
      <c r="R26">
        <v>1.5096000000000001E-5</v>
      </c>
      <c r="S26">
        <v>4.1370000000000001E-7</v>
      </c>
      <c r="T26">
        <v>3</v>
      </c>
      <c r="U26">
        <v>0</v>
      </c>
      <c r="V26">
        <v>0</v>
      </c>
      <c r="W26" s="133" t="s">
        <v>236</v>
      </c>
      <c r="X26" t="s">
        <v>203</v>
      </c>
      <c r="Y26" t="s">
        <v>204</v>
      </c>
      <c r="AD26">
        <f t="shared" si="6"/>
        <v>74</v>
      </c>
      <c r="AE26">
        <v>25</v>
      </c>
      <c r="AF26" t="str">
        <f t="shared" ca="1" si="0"/>
        <v>5-ALL</v>
      </c>
      <c r="AG26">
        <f t="shared" ca="1" si="1"/>
        <v>200</v>
      </c>
      <c r="AH26">
        <f t="shared" ca="1" si="2"/>
        <v>976</v>
      </c>
      <c r="AI26" s="105">
        <f t="shared" ca="1" si="3"/>
        <v>-8.4035000000000001E-6</v>
      </c>
      <c r="AJ26" s="105">
        <f t="shared" ca="1" si="4"/>
        <v>-3.1950000000000002E-7</v>
      </c>
      <c r="AK26" s="105">
        <f ca="1">AVERAGE(INDIRECT("K"&amp;AD26):INDIRECT("K"&amp;AD27-1))</f>
        <v>1.8628333333333333E-3</v>
      </c>
      <c r="AL26" s="105">
        <f ca="1">AVERAGE(INDIRECT("L"&amp;AD26):INDIRECT("L"&amp;AD27-1))</f>
        <v>5.2066666666666667E-5</v>
      </c>
      <c r="AM26" s="105">
        <f t="shared" ca="1" si="5"/>
        <v>1.8635608295828594E-3</v>
      </c>
      <c r="AO26" s="105">
        <f ca="1">STDEV(INDIRECT("K"&amp;AD26):INDIRECT("K"&amp;AD27-1))</f>
        <v>2.8867513459485122E-7</v>
      </c>
    </row>
    <row r="27" spans="1:41" ht="14.25" customHeight="1">
      <c r="A27" t="s">
        <v>235</v>
      </c>
      <c r="B27" t="s">
        <v>200</v>
      </c>
      <c r="C27">
        <v>0</v>
      </c>
      <c r="D27">
        <v>200</v>
      </c>
      <c r="E27">
        <v>976</v>
      </c>
      <c r="F27" t="s">
        <v>201</v>
      </c>
      <c r="G27" s="105">
        <v>1.5011E-3</v>
      </c>
      <c r="H27" s="105">
        <v>4.07E-5</v>
      </c>
      <c r="I27" s="105">
        <v>-8.4035000000000001E-6</v>
      </c>
      <c r="J27" s="105">
        <v>-3.1950000000000002E-7</v>
      </c>
      <c r="K27" s="105">
        <v>1.5095E-3</v>
      </c>
      <c r="L27" s="105">
        <v>4.1100000000000003E-5</v>
      </c>
      <c r="M27" s="132">
        <v>1.56</v>
      </c>
      <c r="N27">
        <v>0</v>
      </c>
      <c r="O27">
        <v>0</v>
      </c>
      <c r="P27">
        <v>0</v>
      </c>
      <c r="Q27">
        <v>1</v>
      </c>
      <c r="R27">
        <v>1.5095E-5</v>
      </c>
      <c r="S27">
        <v>4.1059999999999998E-7</v>
      </c>
      <c r="T27">
        <v>3</v>
      </c>
      <c r="U27">
        <v>0</v>
      </c>
      <c r="V27">
        <v>0</v>
      </c>
      <c r="W27" s="133" t="s">
        <v>237</v>
      </c>
      <c r="X27" t="s">
        <v>203</v>
      </c>
      <c r="Y27" t="s">
        <v>204</v>
      </c>
      <c r="AD27">
        <f t="shared" si="6"/>
        <v>77</v>
      </c>
      <c r="AE27">
        <v>26</v>
      </c>
      <c r="AF27" t="str">
        <f t="shared" ca="1" si="0"/>
        <v>5-0.8</v>
      </c>
      <c r="AG27">
        <f t="shared" ca="1" si="1"/>
        <v>200</v>
      </c>
      <c r="AH27">
        <f t="shared" ca="1" si="2"/>
        <v>976</v>
      </c>
      <c r="AI27" s="105">
        <f t="shared" ca="1" si="3"/>
        <v>-8.4035000000000001E-6</v>
      </c>
      <c r="AJ27" s="105">
        <f t="shared" ca="1" si="4"/>
        <v>-3.1950000000000002E-7</v>
      </c>
      <c r="AK27" s="105">
        <f ca="1">AVERAGE(INDIRECT("K"&amp;AD27):INDIRECT("K"&amp;AD28-1))</f>
        <v>3.2536666666666669E-3</v>
      </c>
      <c r="AL27" s="105">
        <f ca="1">AVERAGE(INDIRECT("L"&amp;AD27):INDIRECT("L"&amp;AD28-1))</f>
        <v>8.1933333333333337E-5</v>
      </c>
      <c r="AM27" s="105">
        <f t="shared" ca="1" si="5"/>
        <v>3.2546981194711269E-3</v>
      </c>
      <c r="AO27" s="105">
        <f ca="1">STDEV(INDIRECT("K"&amp;AD27):INDIRECT("K"&amp;AD28-1))</f>
        <v>3.2145502536632161E-7</v>
      </c>
    </row>
    <row r="28" spans="1:41" ht="14.25" customHeight="1">
      <c r="A28" t="s">
        <v>235</v>
      </c>
      <c r="B28" t="s">
        <v>200</v>
      </c>
      <c r="C28">
        <v>0</v>
      </c>
      <c r="D28">
        <v>200</v>
      </c>
      <c r="E28">
        <v>976</v>
      </c>
      <c r="F28" t="s">
        <v>201</v>
      </c>
      <c r="G28" s="105">
        <v>1.5012000000000001E-3</v>
      </c>
      <c r="H28" s="105">
        <v>4.0599999999999998E-5</v>
      </c>
      <c r="I28" s="105">
        <v>-8.4035000000000001E-6</v>
      </c>
      <c r="J28" s="105">
        <v>-3.1950000000000002E-7</v>
      </c>
      <c r="K28" s="105">
        <v>1.5096E-3</v>
      </c>
      <c r="L28" s="105">
        <v>4.0899999999999998E-5</v>
      </c>
      <c r="M28" s="132">
        <v>1.55</v>
      </c>
      <c r="N28">
        <v>0</v>
      </c>
      <c r="O28">
        <v>0</v>
      </c>
      <c r="P28">
        <v>0</v>
      </c>
      <c r="Q28">
        <v>1</v>
      </c>
      <c r="R28">
        <v>1.5096000000000001E-5</v>
      </c>
      <c r="S28">
        <v>4.0909999999999998E-7</v>
      </c>
      <c r="T28">
        <v>3</v>
      </c>
      <c r="U28">
        <v>0</v>
      </c>
      <c r="V28">
        <v>0</v>
      </c>
      <c r="W28" s="133" t="s">
        <v>238</v>
      </c>
      <c r="X28" t="s">
        <v>203</v>
      </c>
      <c r="Y28" t="s">
        <v>204</v>
      </c>
      <c r="AD28">
        <f t="shared" si="6"/>
        <v>80</v>
      </c>
      <c r="AE28">
        <v>27</v>
      </c>
      <c r="AF28" t="str">
        <f t="shared" ca="1" si="0"/>
        <v>5-0.6</v>
      </c>
      <c r="AG28">
        <f t="shared" ca="1" si="1"/>
        <v>200</v>
      </c>
      <c r="AH28">
        <f t="shared" ca="1" si="2"/>
        <v>976</v>
      </c>
      <c r="AI28" s="105">
        <f t="shared" ca="1" si="3"/>
        <v>-8.4035000000000001E-6</v>
      </c>
      <c r="AJ28" s="105">
        <f t="shared" ca="1" si="4"/>
        <v>-3.1950000000000002E-7</v>
      </c>
      <c r="AK28" s="105">
        <f ca="1">AVERAGE(INDIRECT("K"&amp;AD28):INDIRECT("K"&amp;AD29-1))</f>
        <v>2.6283666666666664E-3</v>
      </c>
      <c r="AL28" s="105">
        <f ca="1">AVERAGE(INDIRECT("L"&amp;AD28):INDIRECT("L"&amp;AD29-1))</f>
        <v>6.8733333333333328E-5</v>
      </c>
      <c r="AM28" s="105">
        <f t="shared" ca="1" si="5"/>
        <v>2.6292652216076554E-3</v>
      </c>
      <c r="AO28" s="105">
        <f ca="1">STDEV(INDIRECT("K"&amp;AD28):INDIRECT("K"&amp;AD29-1))</f>
        <v>5.5075705472847591E-7</v>
      </c>
    </row>
    <row r="29" spans="1:41" ht="14.25" customHeight="1">
      <c r="A29" t="s">
        <v>239</v>
      </c>
      <c r="B29" t="s">
        <v>200</v>
      </c>
      <c r="C29">
        <v>0</v>
      </c>
      <c r="D29">
        <v>200</v>
      </c>
      <c r="E29">
        <v>976</v>
      </c>
      <c r="F29" t="s">
        <v>201</v>
      </c>
      <c r="G29" s="105">
        <v>9.6049000000000004E-4</v>
      </c>
      <c r="H29" s="105">
        <v>2.7186999999999999E-5</v>
      </c>
      <c r="I29" s="105">
        <v>-8.4035000000000001E-6</v>
      </c>
      <c r="J29" s="105">
        <v>-3.1950000000000002E-7</v>
      </c>
      <c r="K29" s="105">
        <v>9.6889000000000003E-4</v>
      </c>
      <c r="L29" s="105">
        <v>2.7506999999999999E-5</v>
      </c>
      <c r="M29" s="132">
        <v>1.63</v>
      </c>
      <c r="N29">
        <v>0</v>
      </c>
      <c r="O29">
        <v>0</v>
      </c>
      <c r="P29">
        <v>0</v>
      </c>
      <c r="Q29">
        <v>1</v>
      </c>
      <c r="R29">
        <v>9.6888999999999997E-6</v>
      </c>
      <c r="S29">
        <v>2.7510000000000002E-7</v>
      </c>
      <c r="T29">
        <v>3</v>
      </c>
      <c r="U29">
        <v>0</v>
      </c>
      <c r="V29">
        <v>0</v>
      </c>
      <c r="W29" s="133" t="s">
        <v>240</v>
      </c>
      <c r="X29" t="s">
        <v>203</v>
      </c>
      <c r="Y29" t="s">
        <v>204</v>
      </c>
      <c r="AD29">
        <f t="shared" si="6"/>
        <v>83</v>
      </c>
      <c r="AE29">
        <v>28</v>
      </c>
      <c r="AF29" t="str">
        <f t="shared" ca="1" si="0"/>
        <v>5-0.4</v>
      </c>
      <c r="AG29">
        <f t="shared" ca="1" si="1"/>
        <v>200</v>
      </c>
      <c r="AH29">
        <f t="shared" ca="1" si="2"/>
        <v>976</v>
      </c>
      <c r="AI29" s="105">
        <f t="shared" ca="1" si="3"/>
        <v>-8.4035000000000001E-6</v>
      </c>
      <c r="AJ29" s="105">
        <f t="shared" ca="1" si="4"/>
        <v>-3.1950000000000002E-7</v>
      </c>
      <c r="AK29" s="105">
        <f ca="1">AVERAGE(INDIRECT("K"&amp;AD29):INDIRECT("K"&amp;AD30-1))</f>
        <v>1.8795333333333334E-3</v>
      </c>
      <c r="AL29" s="105">
        <f ca="1">AVERAGE(INDIRECT("L"&amp;AD29):INDIRECT("L"&amp;AD30-1))</f>
        <v>5.3033333333333339E-5</v>
      </c>
      <c r="AM29" s="105">
        <f t="shared" ca="1" si="5"/>
        <v>1.8802813846750587E-3</v>
      </c>
      <c r="AO29" s="105">
        <f ca="1">STDEV(INDIRECT("K"&amp;AD29):INDIRECT("K"&amp;AD30-1))</f>
        <v>1.1547005383786537E-7</v>
      </c>
    </row>
    <row r="30" spans="1:41" ht="14.25" customHeight="1">
      <c r="A30" t="s">
        <v>239</v>
      </c>
      <c r="B30" t="s">
        <v>200</v>
      </c>
      <c r="C30">
        <v>0</v>
      </c>
      <c r="D30">
        <v>200</v>
      </c>
      <c r="E30">
        <v>976</v>
      </c>
      <c r="F30" t="s">
        <v>201</v>
      </c>
      <c r="G30" s="105">
        <v>9.6042999999999996E-4</v>
      </c>
      <c r="H30" s="105">
        <v>2.6886E-5</v>
      </c>
      <c r="I30" s="105">
        <v>-8.4035000000000001E-6</v>
      </c>
      <c r="J30" s="105">
        <v>-3.1950000000000002E-7</v>
      </c>
      <c r="K30" s="105">
        <v>9.6884E-4</v>
      </c>
      <c r="L30" s="105">
        <v>2.7205000000000001E-5</v>
      </c>
      <c r="M30" s="132">
        <v>1.61</v>
      </c>
      <c r="N30">
        <v>0</v>
      </c>
      <c r="O30">
        <v>0</v>
      </c>
      <c r="P30">
        <v>0</v>
      </c>
      <c r="Q30">
        <v>1</v>
      </c>
      <c r="R30">
        <v>9.6884000000000003E-6</v>
      </c>
      <c r="S30">
        <v>2.7210000000000001E-7</v>
      </c>
      <c r="T30">
        <v>3</v>
      </c>
      <c r="U30">
        <v>0</v>
      </c>
      <c r="V30">
        <v>0</v>
      </c>
      <c r="W30" s="133" t="s">
        <v>241</v>
      </c>
      <c r="X30" t="s">
        <v>203</v>
      </c>
      <c r="Y30" t="s">
        <v>204</v>
      </c>
      <c r="AD30">
        <f t="shared" si="6"/>
        <v>86</v>
      </c>
      <c r="AE30">
        <v>29</v>
      </c>
      <c r="AF30" t="str">
        <f t="shared" ca="1" si="0"/>
        <v>5-0.2</v>
      </c>
      <c r="AG30">
        <f t="shared" ca="1" si="1"/>
        <v>200</v>
      </c>
      <c r="AH30">
        <f t="shared" ca="1" si="2"/>
        <v>976</v>
      </c>
      <c r="AI30" s="105">
        <f t="shared" ca="1" si="3"/>
        <v>-8.4035000000000001E-6</v>
      </c>
      <c r="AJ30" s="105">
        <f t="shared" ca="1" si="4"/>
        <v>-3.1950000000000002E-7</v>
      </c>
      <c r="AK30" s="105">
        <f ca="1">AVERAGE(INDIRECT("K"&amp;AD30):INDIRECT("K"&amp;AD31-1))</f>
        <v>2.4258999999999999E-3</v>
      </c>
      <c r="AL30" s="105">
        <f ca="1">AVERAGE(INDIRECT("L"&amp;AD30):INDIRECT("L"&amp;AD31-1))</f>
        <v>6.5700000000000011E-5</v>
      </c>
      <c r="AM30" s="105">
        <f t="shared" ca="1" si="5"/>
        <v>2.4267895046748492E-3</v>
      </c>
      <c r="AO30" s="105">
        <f ca="1">STDEV(INDIRECT("K"&amp;AD30):INDIRECT("K"&amp;AD31-1))</f>
        <v>4.5825756949574895E-7</v>
      </c>
    </row>
    <row r="31" spans="1:41" ht="14.25" customHeight="1">
      <c r="A31" t="s">
        <v>239</v>
      </c>
      <c r="B31" t="s">
        <v>200</v>
      </c>
      <c r="C31">
        <v>0</v>
      </c>
      <c r="D31">
        <v>200</v>
      </c>
      <c r="E31">
        <v>976</v>
      </c>
      <c r="F31" t="s">
        <v>201</v>
      </c>
      <c r="G31" s="105">
        <v>9.6066999999999995E-4</v>
      </c>
      <c r="H31" s="105">
        <v>2.7287000000000001E-5</v>
      </c>
      <c r="I31" s="105">
        <v>-8.4035000000000001E-6</v>
      </c>
      <c r="J31" s="105">
        <v>-3.1950000000000002E-7</v>
      </c>
      <c r="K31" s="105">
        <v>9.6907000000000004E-4</v>
      </c>
      <c r="L31" s="105">
        <v>2.7606999999999998E-5</v>
      </c>
      <c r="M31" s="132">
        <v>1.63</v>
      </c>
      <c r="N31">
        <v>0</v>
      </c>
      <c r="O31">
        <v>0</v>
      </c>
      <c r="P31">
        <v>0</v>
      </c>
      <c r="Q31">
        <v>1</v>
      </c>
      <c r="R31">
        <v>9.6907000000000002E-6</v>
      </c>
      <c r="S31">
        <v>2.7609999999999999E-7</v>
      </c>
      <c r="T31">
        <v>3</v>
      </c>
      <c r="U31">
        <v>0</v>
      </c>
      <c r="V31">
        <v>0</v>
      </c>
      <c r="W31" s="133" t="s">
        <v>242</v>
      </c>
      <c r="X31" t="s">
        <v>203</v>
      </c>
      <c r="Y31" t="s">
        <v>204</v>
      </c>
      <c r="AD31">
        <f t="shared" si="6"/>
        <v>89</v>
      </c>
      <c r="AE31">
        <v>30</v>
      </c>
      <c r="AF31" t="str">
        <f t="shared" ca="1" si="0"/>
        <v>5-&lt;0.2</v>
      </c>
      <c r="AG31">
        <f t="shared" ca="1" si="1"/>
        <v>200</v>
      </c>
      <c r="AH31">
        <f t="shared" ca="1" si="2"/>
        <v>976</v>
      </c>
      <c r="AI31" s="105">
        <f t="shared" ca="1" si="3"/>
        <v>-8.4035000000000001E-6</v>
      </c>
      <c r="AJ31" s="105">
        <f t="shared" ca="1" si="4"/>
        <v>-3.1950000000000002E-7</v>
      </c>
      <c r="AK31" s="105">
        <f ca="1">AVERAGE(INDIRECT("K"&amp;AD31):INDIRECT("K"&amp;AD32-1))</f>
        <v>2.7749999999999997E-3</v>
      </c>
      <c r="AL31" s="105">
        <f ca="1">AVERAGE(INDIRECT("L"&amp;AD31):INDIRECT("L"&amp;AD32-1))</f>
        <v>7.4099999999999999E-5</v>
      </c>
      <c r="AM31" s="105">
        <f t="shared" ca="1" si="5"/>
        <v>2.7759891588405024E-3</v>
      </c>
      <c r="AO31" s="105">
        <f ca="1">STDEV(INDIRECT("K"&amp;AD31):INDIRECT("K"&amp;AD32-1))</f>
        <v>1.7320508075686065E-7</v>
      </c>
    </row>
    <row r="32" spans="1:41" ht="14.25" customHeight="1">
      <c r="A32" t="s">
        <v>243</v>
      </c>
      <c r="B32" t="s">
        <v>200</v>
      </c>
      <c r="C32">
        <v>0</v>
      </c>
      <c r="D32">
        <v>200</v>
      </c>
      <c r="E32">
        <v>976</v>
      </c>
      <c r="F32" t="s">
        <v>201</v>
      </c>
      <c r="G32" s="105">
        <v>1.1454E-3</v>
      </c>
      <c r="H32" s="105">
        <v>3.1000000000000001E-5</v>
      </c>
      <c r="I32" s="105">
        <v>-8.4035000000000001E-6</v>
      </c>
      <c r="J32" s="105">
        <v>-3.1950000000000002E-7</v>
      </c>
      <c r="K32" s="105">
        <v>1.1538E-3</v>
      </c>
      <c r="L32" s="105">
        <v>3.1399999999999998E-5</v>
      </c>
      <c r="M32" s="132">
        <v>1.56</v>
      </c>
      <c r="N32">
        <v>0</v>
      </c>
      <c r="O32">
        <v>0</v>
      </c>
      <c r="P32">
        <v>0</v>
      </c>
      <c r="Q32">
        <v>1</v>
      </c>
      <c r="R32">
        <v>1.1538E-5</v>
      </c>
      <c r="S32">
        <v>3.1349999999999999E-7</v>
      </c>
      <c r="T32">
        <v>3</v>
      </c>
      <c r="U32">
        <v>0</v>
      </c>
      <c r="V32">
        <v>0</v>
      </c>
      <c r="W32" s="133" t="s">
        <v>244</v>
      </c>
      <c r="X32" t="s">
        <v>203</v>
      </c>
      <c r="Y32" t="s">
        <v>204</v>
      </c>
      <c r="AD32">
        <f t="shared" si="6"/>
        <v>92</v>
      </c>
      <c r="AE32">
        <v>31</v>
      </c>
      <c r="AF32" t="str">
        <f t="shared" ca="1" si="0"/>
        <v>6-ALL</v>
      </c>
      <c r="AG32">
        <f t="shared" ca="1" si="1"/>
        <v>200</v>
      </c>
      <c r="AH32">
        <f t="shared" ca="1" si="2"/>
        <v>976</v>
      </c>
      <c r="AI32" s="105">
        <f t="shared" ca="1" si="3"/>
        <v>-8.4035000000000001E-6</v>
      </c>
      <c r="AJ32" s="105">
        <f t="shared" ca="1" si="4"/>
        <v>-3.1950000000000002E-7</v>
      </c>
      <c r="AK32" s="105">
        <f ca="1">AVERAGE(INDIRECT("K"&amp;AD32):INDIRECT("K"&amp;AD33-1))</f>
        <v>1.1247E-3</v>
      </c>
      <c r="AL32" s="105">
        <f ca="1">AVERAGE(INDIRECT("L"&amp;AD32):INDIRECT("L"&amp;AD33-1))</f>
        <v>3.3433333333333331E-5</v>
      </c>
      <c r="AM32" s="105">
        <f t="shared" ca="1" si="5"/>
        <v>1.1251968173514257E-3</v>
      </c>
      <c r="AO32" s="105">
        <f ca="1">STDEV(INDIRECT("K"&amp;AD32):INDIRECT("K"&amp;AD33-1))</f>
        <v>1.0000000000005664E-7</v>
      </c>
    </row>
    <row r="33" spans="1:41" ht="14.25" customHeight="1">
      <c r="A33" t="s">
        <v>243</v>
      </c>
      <c r="B33" t="s">
        <v>200</v>
      </c>
      <c r="C33">
        <v>0</v>
      </c>
      <c r="D33">
        <v>200</v>
      </c>
      <c r="E33">
        <v>976</v>
      </c>
      <c r="F33" t="s">
        <v>201</v>
      </c>
      <c r="G33" s="105">
        <v>1.1454E-3</v>
      </c>
      <c r="H33" s="105">
        <v>3.1399999999999998E-5</v>
      </c>
      <c r="I33" s="105">
        <v>-8.4035000000000001E-6</v>
      </c>
      <c r="J33" s="105">
        <v>-3.1950000000000002E-7</v>
      </c>
      <c r="K33" s="105">
        <v>1.1538E-3</v>
      </c>
      <c r="L33" s="105">
        <v>3.1699999999999998E-5</v>
      </c>
      <c r="M33" s="132">
        <v>1.57</v>
      </c>
      <c r="N33">
        <v>0</v>
      </c>
      <c r="O33">
        <v>0</v>
      </c>
      <c r="P33">
        <v>0</v>
      </c>
      <c r="Q33">
        <v>1</v>
      </c>
      <c r="R33">
        <v>1.1538E-5</v>
      </c>
      <c r="S33">
        <v>3.1699999999999999E-7</v>
      </c>
      <c r="T33">
        <v>3</v>
      </c>
      <c r="U33">
        <v>0</v>
      </c>
      <c r="V33">
        <v>0</v>
      </c>
      <c r="W33" s="133" t="s">
        <v>245</v>
      </c>
      <c r="X33" t="s">
        <v>203</v>
      </c>
      <c r="Y33" t="s">
        <v>204</v>
      </c>
      <c r="AD33">
        <f t="shared" si="6"/>
        <v>95</v>
      </c>
      <c r="AE33">
        <v>32</v>
      </c>
      <c r="AF33" t="str">
        <f t="shared" ca="1" si="0"/>
        <v>6-0.8</v>
      </c>
      <c r="AG33">
        <f t="shared" ca="1" si="1"/>
        <v>200</v>
      </c>
      <c r="AH33">
        <f t="shared" ca="1" si="2"/>
        <v>976</v>
      </c>
      <c r="AI33" s="105">
        <f t="shared" ca="1" si="3"/>
        <v>-8.4035000000000001E-6</v>
      </c>
      <c r="AJ33" s="105">
        <f t="shared" ca="1" si="4"/>
        <v>-3.1950000000000002E-7</v>
      </c>
      <c r="AK33" s="105">
        <f ca="1">AVERAGE(INDIRECT("K"&amp;AD33):INDIRECT("K"&amp;AD34-1))</f>
        <v>3.0255333333333335E-3</v>
      </c>
      <c r="AL33" s="105">
        <f ca="1">AVERAGE(INDIRECT("L"&amp;AD33):INDIRECT("L"&amp;AD34-1))</f>
        <v>9.3700000000000001E-5</v>
      </c>
      <c r="AM33" s="105">
        <f t="shared" ca="1" si="5"/>
        <v>3.0269839182115112E-3</v>
      </c>
      <c r="AO33" s="105">
        <f ca="1">STDEV(INDIRECT("K"&amp;AD33):INDIRECT("K"&amp;AD34-1))</f>
        <v>1.4011899704655018E-6</v>
      </c>
    </row>
    <row r="34" spans="1:41" ht="14.25" customHeight="1">
      <c r="A34" t="s">
        <v>243</v>
      </c>
      <c r="B34" t="s">
        <v>200</v>
      </c>
      <c r="C34">
        <v>0</v>
      </c>
      <c r="D34">
        <v>200</v>
      </c>
      <c r="E34">
        <v>976</v>
      </c>
      <c r="F34" t="s">
        <v>201</v>
      </c>
      <c r="G34" s="105">
        <v>1.1452999999999999E-3</v>
      </c>
      <c r="H34" s="105">
        <v>3.1300000000000002E-5</v>
      </c>
      <c r="I34" s="105">
        <v>-8.4035000000000001E-6</v>
      </c>
      <c r="J34" s="105">
        <v>-3.1950000000000002E-7</v>
      </c>
      <c r="K34" s="105">
        <v>1.1536999999999999E-3</v>
      </c>
      <c r="L34" s="105">
        <v>3.1600000000000002E-5</v>
      </c>
      <c r="M34" s="132">
        <v>1.57</v>
      </c>
      <c r="N34">
        <v>0</v>
      </c>
      <c r="O34">
        <v>0</v>
      </c>
      <c r="P34">
        <v>0</v>
      </c>
      <c r="Q34">
        <v>1</v>
      </c>
      <c r="R34">
        <v>1.1537E-5</v>
      </c>
      <c r="S34">
        <v>3.1619999999999999E-7</v>
      </c>
      <c r="T34">
        <v>3</v>
      </c>
      <c r="U34">
        <v>0</v>
      </c>
      <c r="V34">
        <v>0</v>
      </c>
      <c r="W34" s="133" t="s">
        <v>246</v>
      </c>
      <c r="X34" t="s">
        <v>203</v>
      </c>
      <c r="Y34" t="s">
        <v>204</v>
      </c>
      <c r="AD34">
        <f t="shared" si="6"/>
        <v>98</v>
      </c>
      <c r="AE34">
        <v>33</v>
      </c>
      <c r="AF34" t="str">
        <f t="shared" ca="1" si="0"/>
        <v>6-0.6</v>
      </c>
      <c r="AG34">
        <f t="shared" ca="1" si="1"/>
        <v>200</v>
      </c>
      <c r="AH34">
        <f t="shared" ca="1" si="2"/>
        <v>976</v>
      </c>
      <c r="AI34" s="105">
        <f t="shared" ca="1" si="3"/>
        <v>-8.4035000000000001E-6</v>
      </c>
      <c r="AJ34" s="105">
        <f t="shared" ca="1" si="4"/>
        <v>-3.1950000000000002E-7</v>
      </c>
      <c r="AK34" s="105">
        <f ca="1">AVERAGE(INDIRECT("K"&amp;AD34):INDIRECT("K"&amp;AD35-1))</f>
        <v>1.7292E-3</v>
      </c>
      <c r="AL34" s="105">
        <f ca="1">AVERAGE(INDIRECT("L"&amp;AD34):INDIRECT("L"&amp;AD35-1))</f>
        <v>5.2533333333333334E-5</v>
      </c>
      <c r="AM34" s="105">
        <f t="shared" ca="1" si="5"/>
        <v>1.7299978008977674E-3</v>
      </c>
      <c r="AO34" s="105">
        <f ca="1">STDEV(INDIRECT("K"&amp;AD34):INDIRECT("K"&amp;AD35-1))</f>
        <v>1.7320508075698582E-7</v>
      </c>
    </row>
    <row r="35" spans="1:41" ht="14.25" customHeight="1">
      <c r="A35" t="s">
        <v>247</v>
      </c>
      <c r="B35" t="s">
        <v>200</v>
      </c>
      <c r="C35">
        <v>0</v>
      </c>
      <c r="D35">
        <v>200</v>
      </c>
      <c r="E35">
        <v>976</v>
      </c>
      <c r="F35" t="s">
        <v>201</v>
      </c>
      <c r="G35" s="105">
        <v>2.7054000000000002E-3</v>
      </c>
      <c r="H35" s="105">
        <v>7.0199999999999999E-5</v>
      </c>
      <c r="I35" s="105">
        <v>-8.4035000000000001E-6</v>
      </c>
      <c r="J35" s="105">
        <v>-3.1950000000000002E-7</v>
      </c>
      <c r="K35" s="105">
        <v>2.7138000000000002E-3</v>
      </c>
      <c r="L35" s="105">
        <v>7.0500000000000006E-5</v>
      </c>
      <c r="M35" s="132">
        <v>1.49</v>
      </c>
      <c r="N35">
        <v>0</v>
      </c>
      <c r="O35">
        <v>0</v>
      </c>
      <c r="P35">
        <v>0</v>
      </c>
      <c r="Q35">
        <v>1</v>
      </c>
      <c r="R35">
        <v>2.7138E-5</v>
      </c>
      <c r="S35">
        <v>7.0520000000000004E-7</v>
      </c>
      <c r="T35">
        <v>3</v>
      </c>
      <c r="U35">
        <v>0</v>
      </c>
      <c r="V35">
        <v>0</v>
      </c>
      <c r="W35" s="133" t="s">
        <v>248</v>
      </c>
      <c r="X35" t="s">
        <v>203</v>
      </c>
      <c r="Y35" t="s">
        <v>204</v>
      </c>
      <c r="AD35">
        <f t="shared" si="6"/>
        <v>101</v>
      </c>
      <c r="AE35">
        <v>34</v>
      </c>
      <c r="AF35" t="str">
        <f t="shared" ca="1" si="0"/>
        <v>6-0.4</v>
      </c>
      <c r="AG35">
        <f t="shared" ca="1" si="1"/>
        <v>200</v>
      </c>
      <c r="AH35">
        <f t="shared" ca="1" si="2"/>
        <v>976</v>
      </c>
      <c r="AI35" s="105">
        <f t="shared" ca="1" si="3"/>
        <v>-8.4035000000000001E-6</v>
      </c>
      <c r="AJ35" s="105">
        <f t="shared" ca="1" si="4"/>
        <v>-3.1950000000000002E-7</v>
      </c>
      <c r="AK35" s="105">
        <f ca="1">AVERAGE(INDIRECT("K"&amp;AD35):INDIRECT("K"&amp;AD36-1))</f>
        <v>9.9218333333333316E-4</v>
      </c>
      <c r="AL35" s="105">
        <f ca="1">AVERAGE(INDIRECT("L"&amp;AD35):INDIRECT("L"&amp;AD36-1))</f>
        <v>2.8750000000000004E-5</v>
      </c>
      <c r="AM35" s="105">
        <f t="shared" ca="1" si="5"/>
        <v>9.9259978311726617E-4</v>
      </c>
      <c r="AO35" s="105">
        <f ca="1">STDEV(INDIRECT("K"&amp;AD35):INDIRECT("K"&amp;AD36-1))</f>
        <v>1.1150485789109634E-7</v>
      </c>
    </row>
    <row r="36" spans="1:41" ht="14.25" customHeight="1">
      <c r="A36" t="s">
        <v>247</v>
      </c>
      <c r="B36" t="s">
        <v>200</v>
      </c>
      <c r="C36">
        <v>0</v>
      </c>
      <c r="D36">
        <v>200</v>
      </c>
      <c r="E36">
        <v>976</v>
      </c>
      <c r="F36" t="s">
        <v>201</v>
      </c>
      <c r="G36" s="105">
        <v>2.7055999999999998E-3</v>
      </c>
      <c r="H36" s="105">
        <v>6.9999999999999994E-5</v>
      </c>
      <c r="I36" s="105">
        <v>-8.4035000000000001E-6</v>
      </c>
      <c r="J36" s="105">
        <v>-3.1950000000000002E-7</v>
      </c>
      <c r="K36" s="105">
        <v>2.7139999999999998E-3</v>
      </c>
      <c r="L36" s="105">
        <v>7.0300000000000001E-5</v>
      </c>
      <c r="M36" s="132">
        <v>1.48</v>
      </c>
      <c r="N36">
        <v>0</v>
      </c>
      <c r="O36">
        <v>0</v>
      </c>
      <c r="P36">
        <v>0</v>
      </c>
      <c r="Q36">
        <v>1</v>
      </c>
      <c r="R36">
        <v>2.7140000000000001E-5</v>
      </c>
      <c r="S36">
        <v>7.0289999999999997E-7</v>
      </c>
      <c r="T36">
        <v>3</v>
      </c>
      <c r="U36">
        <v>0</v>
      </c>
      <c r="V36">
        <v>0</v>
      </c>
      <c r="W36" s="133" t="s">
        <v>249</v>
      </c>
      <c r="X36" t="s">
        <v>203</v>
      </c>
      <c r="Y36" t="s">
        <v>204</v>
      </c>
      <c r="AD36">
        <f t="shared" si="6"/>
        <v>104</v>
      </c>
      <c r="AE36">
        <v>35</v>
      </c>
      <c r="AF36" t="str">
        <f t="shared" ca="1" si="0"/>
        <v>6-0.2</v>
      </c>
      <c r="AG36">
        <f t="shared" ca="1" si="1"/>
        <v>200</v>
      </c>
      <c r="AH36">
        <f t="shared" ca="1" si="2"/>
        <v>976</v>
      </c>
      <c r="AI36" s="105">
        <f t="shared" ca="1" si="3"/>
        <v>-8.4035000000000001E-6</v>
      </c>
      <c r="AJ36" s="105">
        <f t="shared" ca="1" si="4"/>
        <v>-3.1950000000000002E-7</v>
      </c>
      <c r="AK36" s="105">
        <f ca="1">AVERAGE(INDIRECT("K"&amp;AD36):INDIRECT("K"&amp;AD37-1))</f>
        <v>8.2566666666666671E-4</v>
      </c>
      <c r="AL36" s="105">
        <f ca="1">AVERAGE(INDIRECT("L"&amp;AD36):INDIRECT("L"&amp;AD37-1))</f>
        <v>2.3305333333333332E-5</v>
      </c>
      <c r="AM36" s="105">
        <f t="shared" ca="1" si="5"/>
        <v>8.2599551028212151E-4</v>
      </c>
      <c r="AO36" s="105">
        <f ca="1">STDEV(INDIRECT("K"&amp;AD36):INDIRECT("K"&amp;AD37-1))</f>
        <v>7.5055534994643775E-8</v>
      </c>
    </row>
    <row r="37" spans="1:41" ht="14.25" customHeight="1">
      <c r="A37" t="s">
        <v>247</v>
      </c>
      <c r="B37" t="s">
        <v>200</v>
      </c>
      <c r="C37">
        <v>0</v>
      </c>
      <c r="D37">
        <v>200</v>
      </c>
      <c r="E37">
        <v>976</v>
      </c>
      <c r="F37" t="s">
        <v>201</v>
      </c>
      <c r="G37" s="105">
        <v>2.7052000000000001E-3</v>
      </c>
      <c r="H37" s="105">
        <v>6.9900000000000005E-5</v>
      </c>
      <c r="I37" s="105">
        <v>-8.4035000000000001E-6</v>
      </c>
      <c r="J37" s="105">
        <v>-3.1950000000000002E-7</v>
      </c>
      <c r="K37" s="105">
        <v>2.7136999999999999E-3</v>
      </c>
      <c r="L37" s="105">
        <v>7.0199999999999999E-5</v>
      </c>
      <c r="M37" s="132">
        <v>1.48</v>
      </c>
      <c r="N37">
        <v>0</v>
      </c>
      <c r="O37">
        <v>0</v>
      </c>
      <c r="P37">
        <v>0</v>
      </c>
      <c r="Q37">
        <v>1</v>
      </c>
      <c r="R37">
        <v>2.7137000000000001E-5</v>
      </c>
      <c r="S37">
        <v>7.0230000000000004E-7</v>
      </c>
      <c r="T37">
        <v>3</v>
      </c>
      <c r="U37">
        <v>0</v>
      </c>
      <c r="V37">
        <v>0</v>
      </c>
      <c r="W37" s="133" t="s">
        <v>250</v>
      </c>
      <c r="X37" t="s">
        <v>203</v>
      </c>
      <c r="Y37" t="s">
        <v>204</v>
      </c>
      <c r="AD37">
        <f t="shared" si="6"/>
        <v>107</v>
      </c>
      <c r="AE37">
        <v>36</v>
      </c>
      <c r="AF37" t="str">
        <f t="shared" ca="1" si="0"/>
        <v>6-&lt;0.2</v>
      </c>
      <c r="AG37">
        <f t="shared" ca="1" si="1"/>
        <v>200</v>
      </c>
      <c r="AH37">
        <f t="shared" ca="1" si="2"/>
        <v>976</v>
      </c>
      <c r="AI37" s="105">
        <f t="shared" ca="1" si="3"/>
        <v>-8.4035000000000001E-6</v>
      </c>
      <c r="AJ37" s="105">
        <f t="shared" ca="1" si="4"/>
        <v>-3.1950000000000002E-7</v>
      </c>
      <c r="AK37" s="105">
        <f ca="1">AVERAGE(INDIRECT("K"&amp;AD37):INDIRECT("K"&amp;AD38-1))</f>
        <v>1.1948999999999998E-3</v>
      </c>
      <c r="AL37" s="105">
        <f ca="1">AVERAGE(INDIRECT("L"&amp;AD37):INDIRECT("L"&amp;AD38-1))</f>
        <v>3.3766666666666663E-5</v>
      </c>
      <c r="AM37" s="105">
        <f t="shared" ca="1" si="5"/>
        <v>1.1953770107283213E-3</v>
      </c>
      <c r="AO37" s="105">
        <f ca="1">STDEV(INDIRECT("K"&amp;AD37):INDIRECT("K"&amp;AD38-1))</f>
        <v>1.0000000000005664E-7</v>
      </c>
    </row>
    <row r="38" spans="1:41" ht="14.25" customHeight="1">
      <c r="A38" t="s">
        <v>251</v>
      </c>
      <c r="B38" t="s">
        <v>200</v>
      </c>
      <c r="C38">
        <v>0</v>
      </c>
      <c r="D38">
        <v>200</v>
      </c>
      <c r="E38">
        <v>976</v>
      </c>
      <c r="F38" t="s">
        <v>201</v>
      </c>
      <c r="G38" s="105">
        <v>1.2868000000000001E-3</v>
      </c>
      <c r="H38" s="105">
        <v>3.4700000000000003E-5</v>
      </c>
      <c r="I38" s="105">
        <v>-8.4035000000000001E-6</v>
      </c>
      <c r="J38" s="105">
        <v>-3.1950000000000002E-7</v>
      </c>
      <c r="K38" s="105">
        <v>1.2952E-3</v>
      </c>
      <c r="L38" s="105">
        <v>3.5099999999999999E-5</v>
      </c>
      <c r="M38" s="132">
        <v>1.55</v>
      </c>
      <c r="N38">
        <v>0</v>
      </c>
      <c r="O38">
        <v>0</v>
      </c>
      <c r="P38">
        <v>0</v>
      </c>
      <c r="Q38">
        <v>1</v>
      </c>
      <c r="R38">
        <v>1.2952000000000001E-5</v>
      </c>
      <c r="S38">
        <v>3.5059999999999998E-7</v>
      </c>
      <c r="T38">
        <v>3</v>
      </c>
      <c r="U38">
        <v>0</v>
      </c>
      <c r="V38">
        <v>0</v>
      </c>
      <c r="W38" s="133" t="s">
        <v>252</v>
      </c>
      <c r="X38" t="s">
        <v>203</v>
      </c>
      <c r="Y38" t="s">
        <v>204</v>
      </c>
      <c r="AD38">
        <f t="shared" si="6"/>
        <v>110</v>
      </c>
      <c r="AE38">
        <v>37</v>
      </c>
      <c r="AF38" t="str">
        <f t="shared" ca="1" si="0"/>
        <v>7-ALL</v>
      </c>
      <c r="AG38">
        <f t="shared" ca="1" si="1"/>
        <v>200</v>
      </c>
      <c r="AH38">
        <f t="shared" ca="1" si="2"/>
        <v>976</v>
      </c>
      <c r="AI38" s="105">
        <f t="shared" ca="1" si="3"/>
        <v>-8.4035000000000001E-6</v>
      </c>
      <c r="AJ38" s="105">
        <f t="shared" ca="1" si="4"/>
        <v>-3.1950000000000002E-7</v>
      </c>
      <c r="AK38" s="105">
        <f ca="1">AVERAGE(INDIRECT("K"&amp;AD38):INDIRECT("K"&amp;AD39-1))</f>
        <v>6.9693000000000001E-4</v>
      </c>
      <c r="AL38" s="105">
        <f ca="1">AVERAGE(INDIRECT("L"&amp;AD38):INDIRECT("L"&amp;AD39-1))</f>
        <v>1.7816333333333334E-5</v>
      </c>
      <c r="AM38" s="105">
        <f t="shared" ca="1" si="5"/>
        <v>6.9715769136791746E-4</v>
      </c>
      <c r="AO38" s="105">
        <f ca="1">STDEV(INDIRECT("K"&amp;AD38):INDIRECT("K"&amp;AD39-1))</f>
        <v>9.8488578017948582E-8</v>
      </c>
    </row>
    <row r="39" spans="1:41" ht="14.25" customHeight="1">
      <c r="A39" t="s">
        <v>251</v>
      </c>
      <c r="B39" t="s">
        <v>200</v>
      </c>
      <c r="C39">
        <v>0</v>
      </c>
      <c r="D39">
        <v>200</v>
      </c>
      <c r="E39">
        <v>976</v>
      </c>
      <c r="F39" t="s">
        <v>201</v>
      </c>
      <c r="G39" s="105">
        <v>1.2865999999999999E-3</v>
      </c>
      <c r="H39" s="105">
        <v>3.4799999999999999E-5</v>
      </c>
      <c r="I39" s="105">
        <v>-8.4035000000000001E-6</v>
      </c>
      <c r="J39" s="105">
        <v>-3.1950000000000002E-7</v>
      </c>
      <c r="K39" s="105">
        <v>1.2949999999999999E-3</v>
      </c>
      <c r="L39" s="105">
        <v>3.5099999999999999E-5</v>
      </c>
      <c r="M39" s="132">
        <v>1.55</v>
      </c>
      <c r="N39">
        <v>0</v>
      </c>
      <c r="O39">
        <v>0</v>
      </c>
      <c r="P39">
        <v>0</v>
      </c>
      <c r="Q39">
        <v>1</v>
      </c>
      <c r="R39">
        <v>1.295E-5</v>
      </c>
      <c r="S39">
        <v>3.5120000000000002E-7</v>
      </c>
      <c r="T39">
        <v>3</v>
      </c>
      <c r="U39">
        <v>0</v>
      </c>
      <c r="V39">
        <v>0</v>
      </c>
      <c r="W39" s="133" t="s">
        <v>253</v>
      </c>
      <c r="X39" t="s">
        <v>203</v>
      </c>
      <c r="Y39" t="s">
        <v>204</v>
      </c>
      <c r="AD39">
        <f t="shared" si="6"/>
        <v>113</v>
      </c>
      <c r="AE39">
        <v>38</v>
      </c>
      <c r="AF39" t="str">
        <f t="shared" ca="1" si="0"/>
        <v>7-0.8</v>
      </c>
      <c r="AG39">
        <f t="shared" ca="1" si="1"/>
        <v>200</v>
      </c>
      <c r="AH39">
        <f t="shared" ca="1" si="2"/>
        <v>976</v>
      </c>
      <c r="AI39" s="105">
        <f t="shared" ca="1" si="3"/>
        <v>-8.4035000000000001E-6</v>
      </c>
      <c r="AJ39" s="105">
        <f t="shared" ca="1" si="4"/>
        <v>-3.1950000000000002E-7</v>
      </c>
      <c r="AK39" s="105">
        <f ca="1">AVERAGE(INDIRECT("K"&amp;AD39):INDIRECT("K"&amp;AD40-1))</f>
        <v>1.1257999999999999E-3</v>
      </c>
      <c r="AL39" s="105">
        <f ca="1">AVERAGE(INDIRECT("L"&amp;AD39):INDIRECT("L"&amp;AD40-1))</f>
        <v>3.5333333333333336E-5</v>
      </c>
      <c r="AM39" s="105">
        <f t="shared" ca="1" si="5"/>
        <v>1.1263543334335089E-3</v>
      </c>
      <c r="AO39" s="105">
        <f ca="1">STDEV(INDIRECT("K"&amp;AD39):INDIRECT("K"&amp;AD40-1))</f>
        <v>4.3588989435406555E-7</v>
      </c>
    </row>
    <row r="40" spans="1:41" ht="14.25" customHeight="1">
      <c r="A40" t="s">
        <v>251</v>
      </c>
      <c r="B40" t="s">
        <v>200</v>
      </c>
      <c r="C40">
        <v>0</v>
      </c>
      <c r="D40">
        <v>200</v>
      </c>
      <c r="E40">
        <v>976</v>
      </c>
      <c r="F40" t="s">
        <v>201</v>
      </c>
      <c r="G40" s="105">
        <v>1.2868999999999999E-3</v>
      </c>
      <c r="H40" s="105">
        <v>3.4900000000000001E-5</v>
      </c>
      <c r="I40" s="105">
        <v>-8.4035000000000001E-6</v>
      </c>
      <c r="J40" s="105">
        <v>-3.1950000000000002E-7</v>
      </c>
      <c r="K40" s="105">
        <v>1.2953000000000001E-3</v>
      </c>
      <c r="L40" s="105">
        <v>3.5200000000000002E-5</v>
      </c>
      <c r="M40" s="132">
        <v>1.56</v>
      </c>
      <c r="N40">
        <v>0</v>
      </c>
      <c r="O40">
        <v>0</v>
      </c>
      <c r="P40">
        <v>0</v>
      </c>
      <c r="Q40">
        <v>1</v>
      </c>
      <c r="R40">
        <v>1.2952999999999999E-5</v>
      </c>
      <c r="S40">
        <v>3.5199999999999998E-7</v>
      </c>
      <c r="T40">
        <v>3</v>
      </c>
      <c r="U40">
        <v>0</v>
      </c>
      <c r="V40">
        <v>0</v>
      </c>
      <c r="W40" s="133" t="s">
        <v>254</v>
      </c>
      <c r="X40" t="s">
        <v>203</v>
      </c>
      <c r="Y40" t="s">
        <v>204</v>
      </c>
      <c r="AD40">
        <f t="shared" si="6"/>
        <v>116</v>
      </c>
      <c r="AE40">
        <v>39</v>
      </c>
      <c r="AF40" t="str">
        <f t="shared" ca="1" si="0"/>
        <v>7-0.6</v>
      </c>
      <c r="AG40">
        <f t="shared" ca="1" si="1"/>
        <v>200</v>
      </c>
      <c r="AH40">
        <f t="shared" ca="1" si="2"/>
        <v>976</v>
      </c>
      <c r="AI40" s="105">
        <f t="shared" ca="1" si="3"/>
        <v>-8.4035000000000001E-6</v>
      </c>
      <c r="AJ40" s="105">
        <f t="shared" ca="1" si="4"/>
        <v>-3.1950000000000002E-7</v>
      </c>
      <c r="AK40" s="105">
        <f ca="1">AVERAGE(INDIRECT("K"&amp;AD40):INDIRECT("K"&amp;AD41-1))</f>
        <v>1.0196999999999999E-3</v>
      </c>
      <c r="AL40" s="105">
        <f ca="1">AVERAGE(INDIRECT("L"&amp;AD40):INDIRECT("L"&amp;AD41-1))</f>
        <v>2.83E-5</v>
      </c>
      <c r="AM40" s="105">
        <f t="shared" ca="1" si="5"/>
        <v>1.0200926330485873E-3</v>
      </c>
      <c r="AO40" s="105">
        <f ca="1">STDEV(INDIRECT("K"&amp;AD40):INDIRECT("K"&amp;AD41-1))</f>
        <v>1.7320508075686065E-7</v>
      </c>
    </row>
    <row r="41" spans="1:41" ht="14.25" customHeight="1">
      <c r="A41" t="s">
        <v>255</v>
      </c>
      <c r="B41" t="s">
        <v>200</v>
      </c>
      <c r="C41">
        <v>0</v>
      </c>
      <c r="D41">
        <v>200</v>
      </c>
      <c r="E41">
        <v>976</v>
      </c>
      <c r="F41" t="s">
        <v>201</v>
      </c>
      <c r="G41" s="105">
        <v>1.7968999999999999E-3</v>
      </c>
      <c r="H41" s="105">
        <v>5.0800000000000002E-5</v>
      </c>
      <c r="I41" s="105">
        <v>-8.4035000000000001E-6</v>
      </c>
      <c r="J41" s="105">
        <v>-3.1950000000000002E-7</v>
      </c>
      <c r="K41" s="105">
        <v>1.8052999999999999E-3</v>
      </c>
      <c r="L41" s="105">
        <v>5.1100000000000002E-5</v>
      </c>
      <c r="M41" s="132">
        <v>1.62</v>
      </c>
      <c r="N41">
        <v>0</v>
      </c>
      <c r="O41">
        <v>0</v>
      </c>
      <c r="P41">
        <v>0</v>
      </c>
      <c r="Q41">
        <v>1</v>
      </c>
      <c r="R41">
        <v>1.8053000000000001E-5</v>
      </c>
      <c r="S41">
        <v>5.1099999999999996E-7</v>
      </c>
      <c r="T41">
        <v>3</v>
      </c>
      <c r="U41">
        <v>0</v>
      </c>
      <c r="V41">
        <v>0</v>
      </c>
      <c r="W41" s="133" t="s">
        <v>256</v>
      </c>
      <c r="X41" t="s">
        <v>203</v>
      </c>
      <c r="Y41" t="s">
        <v>204</v>
      </c>
      <c r="AD41">
        <f t="shared" si="6"/>
        <v>119</v>
      </c>
      <c r="AE41">
        <v>40</v>
      </c>
      <c r="AF41" t="str">
        <f t="shared" ca="1" si="0"/>
        <v>7-0.4</v>
      </c>
      <c r="AG41">
        <f t="shared" ca="1" si="1"/>
        <v>200</v>
      </c>
      <c r="AH41">
        <f t="shared" ca="1" si="2"/>
        <v>976</v>
      </c>
      <c r="AI41" s="105">
        <f t="shared" ca="1" si="3"/>
        <v>-8.4035000000000001E-6</v>
      </c>
      <c r="AJ41" s="105">
        <f t="shared" ca="1" si="4"/>
        <v>-3.1950000000000002E-7</v>
      </c>
      <c r="AK41" s="105">
        <f ca="1">AVERAGE(INDIRECT("K"&amp;AD41):INDIRECT("K"&amp;AD42-1))</f>
        <v>6.9299333333333341E-4</v>
      </c>
      <c r="AL41" s="105">
        <f ca="1">AVERAGE(INDIRECT("L"&amp;AD41):INDIRECT("L"&amp;AD42-1))</f>
        <v>1.7512333333333335E-5</v>
      </c>
      <c r="AM41" s="105">
        <f t="shared" ca="1" si="5"/>
        <v>6.9321457130041794E-4</v>
      </c>
      <c r="AO41" s="105">
        <f ca="1">STDEV(INDIRECT("K"&amp;AD41):INDIRECT("K"&amp;AD42-1))</f>
        <v>1.0545773244922641E-6</v>
      </c>
    </row>
    <row r="42" spans="1:41" ht="14.25" customHeight="1">
      <c r="A42" t="s">
        <v>255</v>
      </c>
      <c r="B42" t="s">
        <v>200</v>
      </c>
      <c r="C42">
        <v>0</v>
      </c>
      <c r="D42">
        <v>200</v>
      </c>
      <c r="E42">
        <v>976</v>
      </c>
      <c r="F42" t="s">
        <v>201</v>
      </c>
      <c r="G42" s="105">
        <v>1.7968000000000001E-3</v>
      </c>
      <c r="H42" s="105">
        <v>5.0399999999999999E-5</v>
      </c>
      <c r="I42" s="105">
        <v>-8.4035000000000001E-6</v>
      </c>
      <c r="J42" s="105">
        <v>-3.1950000000000002E-7</v>
      </c>
      <c r="K42" s="105">
        <v>1.8052000000000001E-3</v>
      </c>
      <c r="L42" s="105">
        <v>5.0699999999999999E-5</v>
      </c>
      <c r="M42" s="132">
        <v>1.61</v>
      </c>
      <c r="N42">
        <v>0</v>
      </c>
      <c r="O42">
        <v>0</v>
      </c>
      <c r="P42">
        <v>0</v>
      </c>
      <c r="Q42">
        <v>1</v>
      </c>
      <c r="R42">
        <v>1.8051999999999999E-5</v>
      </c>
      <c r="S42">
        <v>5.0699999999999997E-7</v>
      </c>
      <c r="T42">
        <v>3</v>
      </c>
      <c r="U42">
        <v>0</v>
      </c>
      <c r="V42">
        <v>0</v>
      </c>
      <c r="W42" s="133" t="s">
        <v>257</v>
      </c>
      <c r="X42" t="s">
        <v>203</v>
      </c>
      <c r="Y42" t="s">
        <v>204</v>
      </c>
      <c r="AD42">
        <f t="shared" si="6"/>
        <v>122</v>
      </c>
      <c r="AE42">
        <v>41</v>
      </c>
      <c r="AF42" t="str">
        <f t="shared" ca="1" si="0"/>
        <v>7-0.2</v>
      </c>
      <c r="AG42">
        <f t="shared" ca="1" si="1"/>
        <v>200</v>
      </c>
      <c r="AH42">
        <f t="shared" ca="1" si="2"/>
        <v>976</v>
      </c>
      <c r="AI42" s="105">
        <f t="shared" ca="1" si="3"/>
        <v>-8.4035000000000001E-6</v>
      </c>
      <c r="AJ42" s="105">
        <f t="shared" ca="1" si="4"/>
        <v>-3.1950000000000002E-7</v>
      </c>
      <c r="AK42" s="105">
        <f ca="1">AVERAGE(INDIRECT("K"&amp;AD42):INDIRECT("K"&amp;AD43-1))</f>
        <v>7.8971E-4</v>
      </c>
      <c r="AL42" s="105">
        <f ca="1">AVERAGE(INDIRECT("L"&amp;AD42):INDIRECT("L"&amp;AD43-1))</f>
        <v>1.9273E-5</v>
      </c>
      <c r="AM42" s="105">
        <f t="shared" ca="1" si="5"/>
        <v>7.8994514532909187E-4</v>
      </c>
      <c r="AO42" s="105">
        <f ca="1">STDEV(INDIRECT("K"&amp;AD42):INDIRECT("K"&amp;AD43-1))</f>
        <v>9.0000000000007609E-8</v>
      </c>
    </row>
    <row r="43" spans="1:41" ht="14.25" customHeight="1">
      <c r="A43" t="s">
        <v>255</v>
      </c>
      <c r="B43" t="s">
        <v>200</v>
      </c>
      <c r="C43">
        <v>0</v>
      </c>
      <c r="D43">
        <v>200</v>
      </c>
      <c r="E43">
        <v>976</v>
      </c>
      <c r="F43" t="s">
        <v>201</v>
      </c>
      <c r="G43" s="105">
        <v>1.7967E-3</v>
      </c>
      <c r="H43" s="105">
        <v>5.0599999999999997E-5</v>
      </c>
      <c r="I43" s="105">
        <v>-8.4035000000000001E-6</v>
      </c>
      <c r="J43" s="105">
        <v>-3.1950000000000002E-7</v>
      </c>
      <c r="K43" s="105">
        <v>1.8052000000000001E-3</v>
      </c>
      <c r="L43" s="105">
        <v>5.1E-5</v>
      </c>
      <c r="M43" s="132">
        <v>1.62</v>
      </c>
      <c r="N43">
        <v>0</v>
      </c>
      <c r="O43">
        <v>0</v>
      </c>
      <c r="P43">
        <v>0</v>
      </c>
      <c r="Q43">
        <v>1</v>
      </c>
      <c r="R43">
        <v>1.8051999999999999E-5</v>
      </c>
      <c r="S43">
        <v>5.0959999999999996E-7</v>
      </c>
      <c r="T43">
        <v>3</v>
      </c>
      <c r="U43">
        <v>0</v>
      </c>
      <c r="V43">
        <v>0</v>
      </c>
      <c r="W43" s="133" t="s">
        <v>258</v>
      </c>
      <c r="X43" t="s">
        <v>203</v>
      </c>
      <c r="Y43" t="s">
        <v>204</v>
      </c>
      <c r="AD43">
        <f t="shared" si="6"/>
        <v>125</v>
      </c>
      <c r="AE43">
        <v>42</v>
      </c>
      <c r="AF43" t="str">
        <f t="shared" ca="1" si="0"/>
        <v>7-&lt;0.2</v>
      </c>
      <c r="AG43">
        <f t="shared" ca="1" si="1"/>
        <v>200</v>
      </c>
      <c r="AH43">
        <f t="shared" ca="1" si="2"/>
        <v>976</v>
      </c>
      <c r="AI43" s="105">
        <f t="shared" ca="1" si="3"/>
        <v>-8.4035000000000001E-6</v>
      </c>
      <c r="AJ43" s="105">
        <f t="shared" ca="1" si="4"/>
        <v>-3.1950000000000002E-7</v>
      </c>
      <c r="AK43" s="105">
        <f ca="1">AVERAGE(INDIRECT("K"&amp;AD43):INDIRECT("K"&amp;AD44-1))</f>
        <v>1.2940333333333334E-3</v>
      </c>
      <c r="AL43" s="105">
        <f ca="1">AVERAGE(INDIRECT("L"&amp;AD43):INDIRECT("L"&amp;AD44-1))</f>
        <v>2.8799999999999999E-5</v>
      </c>
      <c r="AM43" s="105">
        <f t="shared" ca="1" si="5"/>
        <v>1.2943537799913042E-3</v>
      </c>
      <c r="AO43" s="105">
        <f ca="1">STDEV(INDIRECT("K"&amp;AD43):INDIRECT("K"&amp;AD44-1))</f>
        <v>5.7735026918995274E-8</v>
      </c>
    </row>
    <row r="44" spans="1:41" ht="14.25" customHeight="1">
      <c r="A44" t="s">
        <v>259</v>
      </c>
      <c r="B44" t="s">
        <v>200</v>
      </c>
      <c r="C44">
        <v>0</v>
      </c>
      <c r="D44">
        <v>200</v>
      </c>
      <c r="E44">
        <v>976</v>
      </c>
      <c r="F44" t="s">
        <v>201</v>
      </c>
      <c r="G44" s="105">
        <v>1.1923000000000001E-3</v>
      </c>
      <c r="H44" s="105">
        <v>3.3099999999999998E-5</v>
      </c>
      <c r="I44" s="105">
        <v>-8.4035000000000001E-6</v>
      </c>
      <c r="J44" s="105">
        <v>-3.1950000000000002E-7</v>
      </c>
      <c r="K44" s="105">
        <v>1.2007000000000001E-3</v>
      </c>
      <c r="L44" s="105">
        <v>3.3399999999999999E-5</v>
      </c>
      <c r="M44" s="132">
        <v>1.59</v>
      </c>
      <c r="N44">
        <v>0</v>
      </c>
      <c r="O44">
        <v>0</v>
      </c>
      <c r="P44">
        <v>0</v>
      </c>
      <c r="Q44">
        <v>1</v>
      </c>
      <c r="R44">
        <v>1.2007E-5</v>
      </c>
      <c r="S44">
        <v>3.3410000000000001E-7</v>
      </c>
      <c r="T44">
        <v>3</v>
      </c>
      <c r="U44">
        <v>0</v>
      </c>
      <c r="V44">
        <v>0</v>
      </c>
      <c r="W44" s="133" t="s">
        <v>260</v>
      </c>
      <c r="X44" t="s">
        <v>203</v>
      </c>
      <c r="Y44" t="s">
        <v>204</v>
      </c>
      <c r="AD44">
        <f t="shared" si="6"/>
        <v>128</v>
      </c>
      <c r="AE44">
        <v>43</v>
      </c>
      <c r="AF44" t="str">
        <f t="shared" ca="1" si="0"/>
        <v>8-ALL</v>
      </c>
      <c r="AG44">
        <f t="shared" ca="1" si="1"/>
        <v>200</v>
      </c>
      <c r="AH44">
        <f t="shared" ca="1" si="2"/>
        <v>976</v>
      </c>
      <c r="AI44" s="105">
        <f t="shared" ca="1" si="3"/>
        <v>-8.4035000000000001E-6</v>
      </c>
      <c r="AJ44" s="105">
        <f t="shared" ca="1" si="4"/>
        <v>-3.1950000000000002E-7</v>
      </c>
      <c r="AK44" s="105">
        <f ca="1">AVERAGE(INDIRECT("K"&amp;AD44):INDIRECT("K"&amp;AD45-1))</f>
        <v>1.2916666666666667E-3</v>
      </c>
      <c r="AL44" s="105">
        <f ca="1">AVERAGE(INDIRECT("L"&amp;AD44):INDIRECT("L"&amp;AD45-1))</f>
        <v>3.5533333333333327E-5</v>
      </c>
      <c r="AM44" s="105">
        <f t="shared" ca="1" si="5"/>
        <v>1.2921553295001168E-3</v>
      </c>
      <c r="AO44" s="105">
        <f ca="1">STDEV(INDIRECT("K"&amp;AD44):INDIRECT("K"&amp;AD45-1))</f>
        <v>5.7735026918995274E-8</v>
      </c>
    </row>
    <row r="45" spans="1:41" ht="14.25" customHeight="1">
      <c r="A45" t="s">
        <v>259</v>
      </c>
      <c r="B45" t="s">
        <v>200</v>
      </c>
      <c r="C45">
        <v>0</v>
      </c>
      <c r="D45">
        <v>200</v>
      </c>
      <c r="E45">
        <v>976</v>
      </c>
      <c r="F45" t="s">
        <v>201</v>
      </c>
      <c r="G45" s="105">
        <v>1.1923000000000001E-3</v>
      </c>
      <c r="H45" s="105">
        <v>3.3099999999999998E-5</v>
      </c>
      <c r="I45" s="105">
        <v>-8.4035000000000001E-6</v>
      </c>
      <c r="J45" s="105">
        <v>-3.1950000000000002E-7</v>
      </c>
      <c r="K45" s="105">
        <v>1.2007000000000001E-3</v>
      </c>
      <c r="L45" s="105">
        <v>3.3399999999999999E-5</v>
      </c>
      <c r="M45" s="132">
        <v>1.59</v>
      </c>
      <c r="N45">
        <v>0</v>
      </c>
      <c r="O45">
        <v>0</v>
      </c>
      <c r="P45">
        <v>0</v>
      </c>
      <c r="Q45">
        <v>1</v>
      </c>
      <c r="R45">
        <v>1.2007E-5</v>
      </c>
      <c r="S45">
        <v>3.3369999999999998E-7</v>
      </c>
      <c r="T45">
        <v>3</v>
      </c>
      <c r="U45">
        <v>0</v>
      </c>
      <c r="V45">
        <v>0</v>
      </c>
      <c r="W45" s="133" t="s">
        <v>261</v>
      </c>
      <c r="X45" t="s">
        <v>203</v>
      </c>
      <c r="Y45" t="s">
        <v>204</v>
      </c>
      <c r="AD45">
        <f t="shared" si="6"/>
        <v>131</v>
      </c>
      <c r="AE45">
        <v>44</v>
      </c>
      <c r="AF45" t="str">
        <f t="shared" ca="1" si="0"/>
        <v>8-0.8</v>
      </c>
      <c r="AG45">
        <f t="shared" ca="1" si="1"/>
        <v>200</v>
      </c>
      <c r="AH45">
        <f t="shared" ca="1" si="2"/>
        <v>976</v>
      </c>
      <c r="AI45" s="105">
        <f t="shared" ca="1" si="3"/>
        <v>-8.4035000000000001E-6</v>
      </c>
      <c r="AJ45" s="105">
        <f t="shared" ca="1" si="4"/>
        <v>-3.1950000000000002E-7</v>
      </c>
      <c r="AK45" s="105">
        <f ca="1">AVERAGE(INDIRECT("K"&amp;AD45):INDIRECT("K"&amp;AD46-1))</f>
        <v>2.3904666666666667E-3</v>
      </c>
      <c r="AL45" s="105">
        <f ca="1">AVERAGE(INDIRECT("L"&amp;AD45):INDIRECT("L"&amp;AD46-1))</f>
        <v>8.2299999999999995E-5</v>
      </c>
      <c r="AM45" s="105">
        <f t="shared" ca="1" si="5"/>
        <v>2.3918829767454017E-3</v>
      </c>
      <c r="AO45" s="105">
        <f ca="1">STDEV(INDIRECT("K"&amp;AD45):INDIRECT("K"&amp;AD46-1))</f>
        <v>3.7859388972006088E-7</v>
      </c>
    </row>
    <row r="46" spans="1:41" ht="14.25" customHeight="1">
      <c r="A46" t="s">
        <v>259</v>
      </c>
      <c r="B46" t="s">
        <v>200</v>
      </c>
      <c r="C46">
        <v>0</v>
      </c>
      <c r="D46">
        <v>200</v>
      </c>
      <c r="E46">
        <v>976</v>
      </c>
      <c r="F46" t="s">
        <v>201</v>
      </c>
      <c r="G46" s="105">
        <v>1.1919999999999999E-3</v>
      </c>
      <c r="H46" s="105">
        <v>3.3000000000000003E-5</v>
      </c>
      <c r="I46" s="105">
        <v>-8.4035000000000001E-6</v>
      </c>
      <c r="J46" s="105">
        <v>-3.1950000000000002E-7</v>
      </c>
      <c r="K46" s="105">
        <v>1.2003999999999999E-3</v>
      </c>
      <c r="L46" s="105">
        <v>3.3300000000000003E-5</v>
      </c>
      <c r="M46" s="132">
        <v>1.59</v>
      </c>
      <c r="N46">
        <v>0</v>
      </c>
      <c r="O46">
        <v>0</v>
      </c>
      <c r="P46">
        <v>0</v>
      </c>
      <c r="Q46">
        <v>1</v>
      </c>
      <c r="R46">
        <v>1.2004000000000001E-5</v>
      </c>
      <c r="S46">
        <v>3.3290000000000002E-7</v>
      </c>
      <c r="T46">
        <v>3</v>
      </c>
      <c r="U46">
        <v>0</v>
      </c>
      <c r="V46">
        <v>0</v>
      </c>
      <c r="W46" s="133" t="s">
        <v>262</v>
      </c>
      <c r="X46" t="s">
        <v>203</v>
      </c>
      <c r="Y46" t="s">
        <v>204</v>
      </c>
      <c r="AD46">
        <f t="shared" si="6"/>
        <v>134</v>
      </c>
      <c r="AE46">
        <v>45</v>
      </c>
      <c r="AF46" t="str">
        <f t="shared" ca="1" si="0"/>
        <v>8-0.6</v>
      </c>
      <c r="AG46">
        <f t="shared" ca="1" si="1"/>
        <v>200</v>
      </c>
      <c r="AH46">
        <f t="shared" ca="1" si="2"/>
        <v>976</v>
      </c>
      <c r="AI46" s="105">
        <f t="shared" ca="1" si="3"/>
        <v>-8.4035000000000001E-6</v>
      </c>
      <c r="AJ46" s="105">
        <f t="shared" ca="1" si="4"/>
        <v>-3.1950000000000002E-7</v>
      </c>
      <c r="AK46" s="105">
        <f ca="1">AVERAGE(INDIRECT("K"&amp;AD46):INDIRECT("K"&amp;AD47-1))</f>
        <v>1.4692666666666666E-3</v>
      </c>
      <c r="AL46" s="105">
        <f ca="1">AVERAGE(INDIRECT("L"&amp;AD46):INDIRECT("L"&amp;AD47-1))</f>
        <v>4.7233333333333334E-5</v>
      </c>
      <c r="AM46" s="105">
        <f t="shared" ca="1" si="5"/>
        <v>1.4700256887400151E-3</v>
      </c>
      <c r="AO46" s="105">
        <f ca="1">STDEV(INDIRECT("K"&amp;AD46):INDIRECT("K"&amp;AD47-1))</f>
        <v>3.7859388971998449E-7</v>
      </c>
    </row>
    <row r="47" spans="1:41" ht="14.25" customHeight="1">
      <c r="A47" t="s">
        <v>263</v>
      </c>
      <c r="B47" t="s">
        <v>200</v>
      </c>
      <c r="C47">
        <v>0</v>
      </c>
      <c r="D47">
        <v>200</v>
      </c>
      <c r="E47">
        <v>976</v>
      </c>
      <c r="F47" t="s">
        <v>201</v>
      </c>
      <c r="G47" s="105">
        <v>9.4879999999999997E-4</v>
      </c>
      <c r="H47" s="105">
        <v>2.7563E-5</v>
      </c>
      <c r="I47" s="105">
        <v>-8.4035000000000001E-6</v>
      </c>
      <c r="J47" s="105">
        <v>-3.1950000000000002E-7</v>
      </c>
      <c r="K47" s="105">
        <v>9.5721000000000001E-4</v>
      </c>
      <c r="L47" s="105">
        <v>2.7881999999999998E-5</v>
      </c>
      <c r="M47" s="132">
        <v>1.67</v>
      </c>
      <c r="N47">
        <v>0</v>
      </c>
      <c r="O47">
        <v>0</v>
      </c>
      <c r="P47">
        <v>0</v>
      </c>
      <c r="Q47">
        <v>1</v>
      </c>
      <c r="R47">
        <v>9.5720999999999994E-6</v>
      </c>
      <c r="S47">
        <v>2.7879999999999998E-7</v>
      </c>
      <c r="T47">
        <v>3</v>
      </c>
      <c r="U47">
        <v>0</v>
      </c>
      <c r="V47">
        <v>0</v>
      </c>
      <c r="W47" s="133" t="s">
        <v>264</v>
      </c>
      <c r="X47" t="s">
        <v>203</v>
      </c>
      <c r="Y47" t="s">
        <v>204</v>
      </c>
      <c r="AD47">
        <f t="shared" si="6"/>
        <v>137</v>
      </c>
      <c r="AE47">
        <v>46</v>
      </c>
      <c r="AF47" t="str">
        <f t="shared" ca="1" si="0"/>
        <v>8-0.4</v>
      </c>
      <c r="AG47">
        <f t="shared" ca="1" si="1"/>
        <v>200</v>
      </c>
      <c r="AH47">
        <f t="shared" ca="1" si="2"/>
        <v>976</v>
      </c>
      <c r="AI47" s="105">
        <f t="shared" ca="1" si="3"/>
        <v>-8.4035000000000001E-6</v>
      </c>
      <c r="AJ47" s="105">
        <f t="shared" ca="1" si="4"/>
        <v>-3.1950000000000002E-7</v>
      </c>
      <c r="AK47" s="105">
        <f ca="1">AVERAGE(INDIRECT("K"&amp;AD47):INDIRECT("K"&amp;AD48-1))</f>
        <v>1.0027666666666667E-3</v>
      </c>
      <c r="AL47" s="105">
        <f ca="1">AVERAGE(INDIRECT("L"&amp;AD47):INDIRECT("L"&amp;AD48-1))</f>
        <v>2.9833333333333335E-5</v>
      </c>
      <c r="AM47" s="105">
        <f t="shared" ca="1" si="5"/>
        <v>1.0032103545894828E-3</v>
      </c>
      <c r="AO47" s="105">
        <f ca="1">STDEV(INDIRECT("K"&amp;AD47):INDIRECT("K"&amp;AD48-1))</f>
        <v>3.7859388972010858E-7</v>
      </c>
    </row>
    <row r="48" spans="1:41" ht="14.25" customHeight="1">
      <c r="A48" t="s">
        <v>263</v>
      </c>
      <c r="B48" t="s">
        <v>200</v>
      </c>
      <c r="C48">
        <v>0</v>
      </c>
      <c r="D48">
        <v>200</v>
      </c>
      <c r="E48">
        <v>976</v>
      </c>
      <c r="F48" t="s">
        <v>201</v>
      </c>
      <c r="G48" s="105">
        <v>9.4877000000000004E-4</v>
      </c>
      <c r="H48" s="105">
        <v>2.7501E-5</v>
      </c>
      <c r="I48" s="105">
        <v>-8.4035000000000001E-6</v>
      </c>
      <c r="J48" s="105">
        <v>-3.1950000000000002E-7</v>
      </c>
      <c r="K48" s="105">
        <v>9.5717000000000003E-4</v>
      </c>
      <c r="L48" s="105">
        <v>2.7820000000000001E-5</v>
      </c>
      <c r="M48" s="132">
        <v>1.66</v>
      </c>
      <c r="N48">
        <v>0</v>
      </c>
      <c r="O48">
        <v>0</v>
      </c>
      <c r="P48">
        <v>0</v>
      </c>
      <c r="Q48">
        <v>1</v>
      </c>
      <c r="R48">
        <v>9.5717000000000002E-6</v>
      </c>
      <c r="S48">
        <v>2.7819999999999999E-7</v>
      </c>
      <c r="T48">
        <v>3</v>
      </c>
      <c r="U48">
        <v>0</v>
      </c>
      <c r="V48">
        <v>0</v>
      </c>
      <c r="W48" s="133" t="s">
        <v>265</v>
      </c>
      <c r="X48" t="s">
        <v>203</v>
      </c>
      <c r="Y48" t="s">
        <v>204</v>
      </c>
      <c r="AD48">
        <f t="shared" si="6"/>
        <v>140</v>
      </c>
      <c r="AE48">
        <v>47</v>
      </c>
      <c r="AF48" t="str">
        <f t="shared" ca="1" si="0"/>
        <v>8-0.2</v>
      </c>
      <c r="AG48">
        <f t="shared" ca="1" si="1"/>
        <v>200</v>
      </c>
      <c r="AH48">
        <f t="shared" ca="1" si="2"/>
        <v>976</v>
      </c>
      <c r="AI48" s="105">
        <f t="shared" ca="1" si="3"/>
        <v>-8.4035000000000001E-6</v>
      </c>
      <c r="AJ48" s="105">
        <f t="shared" ca="1" si="4"/>
        <v>-3.1950000000000002E-7</v>
      </c>
      <c r="AK48" s="105">
        <f ca="1">AVERAGE(INDIRECT("K"&amp;AD48):INDIRECT("K"&amp;AD49-1))</f>
        <v>1.1115333333333334E-3</v>
      </c>
      <c r="AL48" s="105">
        <f ca="1">AVERAGE(INDIRECT("L"&amp;AD48):INDIRECT("L"&amp;AD49-1))</f>
        <v>3.0033333333333333E-5</v>
      </c>
      <c r="AM48" s="105">
        <f t="shared" ca="1" si="5"/>
        <v>1.1119390056213616E-3</v>
      </c>
      <c r="AO48" s="105">
        <f ca="1">STDEV(INDIRECT("K"&amp;AD48):INDIRECT("K"&amp;AD49-1))</f>
        <v>9.0737717258781045E-7</v>
      </c>
    </row>
    <row r="49" spans="1:41" ht="14.25" customHeight="1">
      <c r="A49" t="s">
        <v>263</v>
      </c>
      <c r="B49" t="s">
        <v>200</v>
      </c>
      <c r="C49">
        <v>0</v>
      </c>
      <c r="D49">
        <v>200</v>
      </c>
      <c r="E49">
        <v>976</v>
      </c>
      <c r="F49" t="s">
        <v>201</v>
      </c>
      <c r="G49" s="105">
        <v>9.4883000000000001E-4</v>
      </c>
      <c r="H49" s="105">
        <v>2.7557000000000001E-5</v>
      </c>
      <c r="I49" s="105">
        <v>-8.4035000000000001E-6</v>
      </c>
      <c r="J49" s="105">
        <v>-3.1950000000000002E-7</v>
      </c>
      <c r="K49" s="105">
        <v>9.5722999999999999E-4</v>
      </c>
      <c r="L49" s="105">
        <v>2.7875999999999999E-5</v>
      </c>
      <c r="M49" s="132">
        <v>1.67</v>
      </c>
      <c r="N49">
        <v>0</v>
      </c>
      <c r="O49">
        <v>0</v>
      </c>
      <c r="P49">
        <v>0</v>
      </c>
      <c r="Q49">
        <v>1</v>
      </c>
      <c r="R49">
        <v>9.5722999999999998E-6</v>
      </c>
      <c r="S49">
        <v>2.7879999999999998E-7</v>
      </c>
      <c r="T49">
        <v>3</v>
      </c>
      <c r="U49">
        <v>0</v>
      </c>
      <c r="V49">
        <v>0</v>
      </c>
      <c r="W49" s="133" t="s">
        <v>266</v>
      </c>
      <c r="X49" t="s">
        <v>203</v>
      </c>
      <c r="Y49" t="s">
        <v>204</v>
      </c>
      <c r="AD49">
        <f t="shared" si="6"/>
        <v>143</v>
      </c>
      <c r="AE49">
        <v>48</v>
      </c>
      <c r="AF49" t="str">
        <f t="shared" ca="1" si="0"/>
        <v>8-&lt;0.2</v>
      </c>
      <c r="AG49">
        <f t="shared" ca="1" si="1"/>
        <v>200</v>
      </c>
      <c r="AH49">
        <f t="shared" ca="1" si="2"/>
        <v>976</v>
      </c>
      <c r="AI49" s="105">
        <f t="shared" ca="1" si="3"/>
        <v>-8.4035000000000001E-6</v>
      </c>
      <c r="AJ49" s="105">
        <f t="shared" ca="1" si="4"/>
        <v>-3.1950000000000002E-7</v>
      </c>
      <c r="AK49" s="105">
        <f ca="1">AVERAGE(INDIRECT("K"&amp;AD49):INDIRECT("K"&amp;AD50-1))</f>
        <v>2.8029333333333332E-3</v>
      </c>
      <c r="AL49" s="105">
        <f ca="1">AVERAGE(INDIRECT("L"&amp;AD49):INDIRECT("L"&amp;AD50-1))</f>
        <v>6.5699999999999998E-5</v>
      </c>
      <c r="AM49" s="105">
        <f t="shared" ca="1" si="5"/>
        <v>2.8037032227236731E-3</v>
      </c>
      <c r="AO49" s="105">
        <f ca="1">STDEV(INDIRECT("K"&amp;AD49):INDIRECT("K"&amp;AD50-1))</f>
        <v>4.5092497528243267E-7</v>
      </c>
    </row>
    <row r="50" spans="1:41" ht="14.25" customHeight="1">
      <c r="A50" t="s">
        <v>267</v>
      </c>
      <c r="B50" t="s">
        <v>200</v>
      </c>
      <c r="C50">
        <v>0</v>
      </c>
      <c r="D50">
        <v>200</v>
      </c>
      <c r="E50">
        <v>976</v>
      </c>
      <c r="F50" t="s">
        <v>201</v>
      </c>
      <c r="G50" s="105">
        <v>1.3059E-3</v>
      </c>
      <c r="H50" s="105">
        <v>3.6999999999999998E-5</v>
      </c>
      <c r="I50" s="105">
        <v>-8.4035000000000001E-6</v>
      </c>
      <c r="J50" s="105">
        <v>-3.1950000000000002E-7</v>
      </c>
      <c r="K50" s="105">
        <v>1.3143E-3</v>
      </c>
      <c r="L50" s="105">
        <v>3.7299999999999999E-5</v>
      </c>
      <c r="M50" s="132">
        <v>1.62</v>
      </c>
      <c r="N50">
        <v>0</v>
      </c>
      <c r="O50">
        <v>0</v>
      </c>
      <c r="P50">
        <v>0</v>
      </c>
      <c r="Q50">
        <v>1</v>
      </c>
      <c r="R50">
        <v>1.3142999999999999E-5</v>
      </c>
      <c r="S50">
        <v>3.728E-7</v>
      </c>
      <c r="T50">
        <v>3</v>
      </c>
      <c r="U50">
        <v>0</v>
      </c>
      <c r="V50">
        <v>0</v>
      </c>
      <c r="W50" s="133" t="s">
        <v>268</v>
      </c>
      <c r="X50" t="s">
        <v>203</v>
      </c>
      <c r="Y50" t="s">
        <v>204</v>
      </c>
      <c r="AD50">
        <f t="shared" si="6"/>
        <v>146</v>
      </c>
      <c r="AE50">
        <v>49</v>
      </c>
      <c r="AF50" t="str">
        <f t="shared" ca="1" si="0"/>
        <v>9-ALL</v>
      </c>
      <c r="AG50">
        <f t="shared" ca="1" si="1"/>
        <v>200</v>
      </c>
      <c r="AH50">
        <f t="shared" ca="1" si="2"/>
        <v>976</v>
      </c>
      <c r="AI50" s="105">
        <f t="shared" ca="1" si="3"/>
        <v>-8.4035000000000001E-6</v>
      </c>
      <c r="AJ50" s="105">
        <f t="shared" ca="1" si="4"/>
        <v>-3.1950000000000002E-7</v>
      </c>
      <c r="AK50" s="105">
        <f ca="1">AVERAGE(INDIRECT("K"&amp;AD50):INDIRECT("K"&amp;AD51-1))</f>
        <v>1.5098333333333333E-3</v>
      </c>
      <c r="AL50" s="105">
        <f ca="1">AVERAGE(INDIRECT("L"&amp;AD50):INDIRECT("L"&amp;AD51-1))</f>
        <v>4.1800000000000006E-5</v>
      </c>
      <c r="AM50" s="105">
        <f t="shared" ca="1" si="5"/>
        <v>1.5104118426589631E-3</v>
      </c>
      <c r="AO50" s="105">
        <f ca="1">STDEV(INDIRECT("K"&amp;AD50):INDIRECT("K"&amp;AD51-1))</f>
        <v>7.2341781380705856E-7</v>
      </c>
    </row>
    <row r="51" spans="1:41" ht="14.25" customHeight="1">
      <c r="A51" t="s">
        <v>267</v>
      </c>
      <c r="B51" t="s">
        <v>200</v>
      </c>
      <c r="C51">
        <v>0</v>
      </c>
      <c r="D51">
        <v>200</v>
      </c>
      <c r="E51">
        <v>976</v>
      </c>
      <c r="F51" t="s">
        <v>201</v>
      </c>
      <c r="G51" s="105">
        <v>1.3059E-3</v>
      </c>
      <c r="H51" s="105">
        <v>3.6900000000000002E-5</v>
      </c>
      <c r="I51" s="105">
        <v>-8.4035000000000001E-6</v>
      </c>
      <c r="J51" s="105">
        <v>-3.1950000000000002E-7</v>
      </c>
      <c r="K51" s="105">
        <v>1.3143E-3</v>
      </c>
      <c r="L51" s="105">
        <v>3.7200000000000003E-5</v>
      </c>
      <c r="M51" s="132">
        <v>1.62</v>
      </c>
      <c r="N51">
        <v>0</v>
      </c>
      <c r="O51">
        <v>0</v>
      </c>
      <c r="P51">
        <v>0</v>
      </c>
      <c r="Q51">
        <v>1</v>
      </c>
      <c r="R51">
        <v>1.3142999999999999E-5</v>
      </c>
      <c r="S51">
        <v>3.7189999999999999E-7</v>
      </c>
      <c r="T51">
        <v>3</v>
      </c>
      <c r="U51">
        <v>0</v>
      </c>
      <c r="V51">
        <v>0</v>
      </c>
      <c r="W51" s="133" t="s">
        <v>269</v>
      </c>
      <c r="X51" t="s">
        <v>203</v>
      </c>
      <c r="Y51" t="s">
        <v>204</v>
      </c>
      <c r="AD51">
        <f t="shared" si="6"/>
        <v>149</v>
      </c>
      <c r="AE51">
        <v>50</v>
      </c>
      <c r="AF51" t="str">
        <f t="shared" ca="1" si="0"/>
        <v>9-0.8</v>
      </c>
      <c r="AG51">
        <f t="shared" ca="1" si="1"/>
        <v>200</v>
      </c>
      <c r="AH51">
        <f t="shared" ca="1" si="2"/>
        <v>976</v>
      </c>
      <c r="AI51" s="105">
        <f t="shared" ca="1" si="3"/>
        <v>-8.4035000000000001E-6</v>
      </c>
      <c r="AJ51" s="105">
        <f t="shared" ca="1" si="4"/>
        <v>-3.1950000000000002E-7</v>
      </c>
      <c r="AK51" s="105">
        <f ca="1">AVERAGE(INDIRECT("K"&amp;AD51):INDIRECT("K"&amp;AD52-1))</f>
        <v>1.273E-3</v>
      </c>
      <c r="AL51" s="105">
        <f ca="1">AVERAGE(INDIRECT("L"&amp;AD51):INDIRECT("L"&amp;AD52-1))</f>
        <v>3.4433333333333328E-5</v>
      </c>
      <c r="AM51" s="105">
        <f t="shared" ca="1" si="5"/>
        <v>1.273465607876571E-3</v>
      </c>
      <c r="AO51" s="105">
        <f ca="1">STDEV(INDIRECT("K"&amp;AD51):INDIRECT("K"&amp;AD52-1))</f>
        <v>9.16515138991143E-7</v>
      </c>
    </row>
    <row r="52" spans="1:41" ht="14.25" customHeight="1">
      <c r="A52" t="s">
        <v>267</v>
      </c>
      <c r="B52" t="s">
        <v>200</v>
      </c>
      <c r="C52">
        <v>0</v>
      </c>
      <c r="D52">
        <v>200</v>
      </c>
      <c r="E52">
        <v>976</v>
      </c>
      <c r="F52" t="s">
        <v>201</v>
      </c>
      <c r="G52" s="105">
        <v>1.3060000000000001E-3</v>
      </c>
      <c r="H52" s="105">
        <v>3.6900000000000002E-5</v>
      </c>
      <c r="I52" s="105">
        <v>-8.4035000000000001E-6</v>
      </c>
      <c r="J52" s="105">
        <v>-3.1950000000000002E-7</v>
      </c>
      <c r="K52" s="105">
        <v>1.3144000000000001E-3</v>
      </c>
      <c r="L52" s="105">
        <v>3.7299999999999999E-5</v>
      </c>
      <c r="M52" s="132">
        <v>1.62</v>
      </c>
      <c r="N52">
        <v>0</v>
      </c>
      <c r="O52">
        <v>0</v>
      </c>
      <c r="P52">
        <v>0</v>
      </c>
      <c r="Q52">
        <v>1</v>
      </c>
      <c r="R52">
        <v>1.3144E-5</v>
      </c>
      <c r="S52">
        <v>3.7249999999999998E-7</v>
      </c>
      <c r="T52">
        <v>3</v>
      </c>
      <c r="U52">
        <v>0</v>
      </c>
      <c r="V52">
        <v>0</v>
      </c>
      <c r="W52" s="133" t="s">
        <v>270</v>
      </c>
      <c r="X52" t="s">
        <v>203</v>
      </c>
      <c r="Y52" t="s">
        <v>204</v>
      </c>
      <c r="AD52">
        <f t="shared" si="6"/>
        <v>152</v>
      </c>
      <c r="AE52">
        <v>51</v>
      </c>
      <c r="AF52" t="str">
        <f t="shared" ca="1" si="0"/>
        <v>9-0.6</v>
      </c>
      <c r="AG52">
        <f t="shared" ca="1" si="1"/>
        <v>200</v>
      </c>
      <c r="AH52">
        <f t="shared" ca="1" si="2"/>
        <v>976</v>
      </c>
      <c r="AI52" s="105">
        <f t="shared" ca="1" si="3"/>
        <v>-8.4035000000000001E-6</v>
      </c>
      <c r="AJ52" s="105">
        <f t="shared" ca="1" si="4"/>
        <v>-3.1950000000000002E-7</v>
      </c>
      <c r="AK52" s="105">
        <f ca="1">AVERAGE(INDIRECT("K"&amp;AD52):INDIRECT("K"&amp;AD53-1))</f>
        <v>8.1607000000000001E-4</v>
      </c>
      <c r="AL52" s="105">
        <f ca="1">AVERAGE(INDIRECT("L"&amp;AD52):INDIRECT("L"&amp;AD53-1))</f>
        <v>2.3194999999999997E-5</v>
      </c>
      <c r="AM52" s="105">
        <f t="shared" ca="1" si="5"/>
        <v>8.1639956695542173E-4</v>
      </c>
      <c r="AO52" s="105">
        <f ca="1">STDEV(INDIRECT("K"&amp;AD52):INDIRECT("K"&amp;AD53-1))</f>
        <v>2.4269322199020009E-7</v>
      </c>
    </row>
    <row r="53" spans="1:41" ht="14.25" customHeight="1">
      <c r="A53" t="s">
        <v>271</v>
      </c>
      <c r="B53" t="s">
        <v>200</v>
      </c>
      <c r="C53">
        <v>0</v>
      </c>
      <c r="D53">
        <v>200</v>
      </c>
      <c r="E53">
        <v>976</v>
      </c>
      <c r="F53" t="s">
        <v>201</v>
      </c>
      <c r="G53" s="105">
        <v>1.8856000000000001E-3</v>
      </c>
      <c r="H53" s="105">
        <v>5.13E-5</v>
      </c>
      <c r="I53" s="105">
        <v>-8.4035000000000001E-6</v>
      </c>
      <c r="J53" s="105">
        <v>-3.1950000000000002E-7</v>
      </c>
      <c r="K53" s="105">
        <v>1.8940000000000001E-3</v>
      </c>
      <c r="L53" s="105">
        <v>5.1600000000000001E-5</v>
      </c>
      <c r="M53" s="132">
        <v>1.56</v>
      </c>
      <c r="N53">
        <v>0</v>
      </c>
      <c r="O53">
        <v>0</v>
      </c>
      <c r="P53">
        <v>0</v>
      </c>
      <c r="Q53">
        <v>1</v>
      </c>
      <c r="R53">
        <v>1.8940000000000002E-5</v>
      </c>
      <c r="S53">
        <v>5.158E-7</v>
      </c>
      <c r="T53">
        <v>3</v>
      </c>
      <c r="U53">
        <v>0</v>
      </c>
      <c r="V53">
        <v>0</v>
      </c>
      <c r="W53" s="133" t="s">
        <v>272</v>
      </c>
      <c r="X53" t="s">
        <v>203</v>
      </c>
      <c r="Y53" t="s">
        <v>204</v>
      </c>
      <c r="AD53">
        <f t="shared" si="6"/>
        <v>155</v>
      </c>
      <c r="AE53">
        <v>52</v>
      </c>
      <c r="AF53" t="str">
        <f t="shared" ca="1" si="0"/>
        <v>9-0.4</v>
      </c>
      <c r="AG53">
        <f t="shared" ca="1" si="1"/>
        <v>200</v>
      </c>
      <c r="AH53">
        <f t="shared" ca="1" si="2"/>
        <v>976</v>
      </c>
      <c r="AI53" s="105">
        <f t="shared" ca="1" si="3"/>
        <v>-8.4035000000000001E-6</v>
      </c>
      <c r="AJ53" s="105">
        <f t="shared" ca="1" si="4"/>
        <v>-3.1950000000000002E-7</v>
      </c>
      <c r="AK53" s="105">
        <f ca="1">AVERAGE(INDIRECT("K"&amp;AD53):INDIRECT("K"&amp;AD54-1))</f>
        <v>1.0122666666666667E-3</v>
      </c>
      <c r="AL53" s="105">
        <f ca="1">AVERAGE(INDIRECT("L"&amp;AD53):INDIRECT("L"&amp;AD54-1))</f>
        <v>2.9099999999999999E-5</v>
      </c>
      <c r="AM53" s="105">
        <f t="shared" ca="1" si="5"/>
        <v>1.0126848544559381E-3</v>
      </c>
      <c r="AO53" s="105">
        <f ca="1">STDEV(INDIRECT("K"&amp;AD53):INDIRECT("K"&amp;AD54-1))</f>
        <v>1.5275252316528118E-7</v>
      </c>
    </row>
    <row r="54" spans="1:41" ht="14.25" customHeight="1">
      <c r="A54" t="s">
        <v>271</v>
      </c>
      <c r="B54" t="s">
        <v>200</v>
      </c>
      <c r="C54">
        <v>0</v>
      </c>
      <c r="D54">
        <v>200</v>
      </c>
      <c r="E54">
        <v>976</v>
      </c>
      <c r="F54" t="s">
        <v>201</v>
      </c>
      <c r="G54" s="105">
        <v>1.8856999999999999E-3</v>
      </c>
      <c r="H54" s="105">
        <v>5.13E-5</v>
      </c>
      <c r="I54" s="105">
        <v>-8.4035000000000001E-6</v>
      </c>
      <c r="J54" s="105">
        <v>-3.1950000000000002E-7</v>
      </c>
      <c r="K54" s="105">
        <v>1.8940999999999999E-3</v>
      </c>
      <c r="L54" s="105">
        <v>5.1700000000000003E-5</v>
      </c>
      <c r="M54" s="132">
        <v>1.56</v>
      </c>
      <c r="N54">
        <v>0</v>
      </c>
      <c r="O54">
        <v>0</v>
      </c>
      <c r="P54">
        <v>0</v>
      </c>
      <c r="Q54">
        <v>1</v>
      </c>
      <c r="R54">
        <v>1.8941E-5</v>
      </c>
      <c r="S54">
        <v>5.1650000000000005E-7</v>
      </c>
      <c r="T54">
        <v>3</v>
      </c>
      <c r="U54">
        <v>0</v>
      </c>
      <c r="V54">
        <v>0</v>
      </c>
      <c r="W54" s="133" t="s">
        <v>273</v>
      </c>
      <c r="X54" t="s">
        <v>203</v>
      </c>
      <c r="Y54" t="s">
        <v>204</v>
      </c>
      <c r="AD54">
        <f t="shared" si="6"/>
        <v>158</v>
      </c>
      <c r="AE54">
        <v>53</v>
      </c>
      <c r="AF54" t="str">
        <f t="shared" ca="1" si="0"/>
        <v>9-0.2</v>
      </c>
      <c r="AG54">
        <f t="shared" ca="1" si="1"/>
        <v>200</v>
      </c>
      <c r="AH54">
        <f t="shared" ca="1" si="2"/>
        <v>976</v>
      </c>
      <c r="AI54" s="105">
        <f t="shared" ca="1" si="3"/>
        <v>-8.4035000000000001E-6</v>
      </c>
      <c r="AJ54" s="105">
        <f t="shared" ca="1" si="4"/>
        <v>-3.1950000000000002E-7</v>
      </c>
      <c r="AK54" s="105">
        <f ca="1">AVERAGE(INDIRECT("K"&amp;AD54):INDIRECT("K"&amp;AD55-1))</f>
        <v>1.2136333333333334E-3</v>
      </c>
      <c r="AL54" s="105">
        <f ca="1">AVERAGE(INDIRECT("L"&amp;AD54):INDIRECT("L"&amp;AD55-1))</f>
        <v>3.2533333333333336E-5</v>
      </c>
      <c r="AM54" s="105">
        <f t="shared" ca="1" si="5"/>
        <v>1.2140693083821678E-3</v>
      </c>
      <c r="AO54" s="105">
        <f ca="1">STDEV(INDIRECT("K"&amp;AD54):INDIRECT("K"&amp;AD55-1))</f>
        <v>5.773502691899528E-8</v>
      </c>
    </row>
    <row r="55" spans="1:41" ht="14.25" customHeight="1">
      <c r="A55" t="s">
        <v>271</v>
      </c>
      <c r="B55" t="s">
        <v>200</v>
      </c>
      <c r="C55">
        <v>0</v>
      </c>
      <c r="D55">
        <v>200</v>
      </c>
      <c r="E55">
        <v>976</v>
      </c>
      <c r="F55" t="s">
        <v>201</v>
      </c>
      <c r="G55" s="105">
        <v>1.8854E-3</v>
      </c>
      <c r="H55" s="105">
        <v>5.1100000000000002E-5</v>
      </c>
      <c r="I55" s="105">
        <v>-8.4035000000000001E-6</v>
      </c>
      <c r="J55" s="105">
        <v>-3.1950000000000002E-7</v>
      </c>
      <c r="K55" s="105">
        <v>1.8938E-3</v>
      </c>
      <c r="L55" s="105">
        <v>5.1499999999999998E-5</v>
      </c>
      <c r="M55" s="132">
        <v>1.56</v>
      </c>
      <c r="N55">
        <v>0</v>
      </c>
      <c r="O55">
        <v>0</v>
      </c>
      <c r="P55">
        <v>0</v>
      </c>
      <c r="Q55">
        <v>1</v>
      </c>
      <c r="R55">
        <v>1.8938000000000001E-5</v>
      </c>
      <c r="S55">
        <v>5.1460000000000002E-7</v>
      </c>
      <c r="T55">
        <v>3</v>
      </c>
      <c r="U55">
        <v>0</v>
      </c>
      <c r="V55">
        <v>0</v>
      </c>
      <c r="W55" s="133" t="s">
        <v>274</v>
      </c>
      <c r="X55" t="s">
        <v>203</v>
      </c>
      <c r="Y55" t="s">
        <v>204</v>
      </c>
      <c r="AD55">
        <f t="shared" si="6"/>
        <v>161</v>
      </c>
      <c r="AE55">
        <v>54</v>
      </c>
      <c r="AF55" t="str">
        <f t="shared" ca="1" si="0"/>
        <v>9-&lt;0.2</v>
      </c>
      <c r="AG55">
        <f t="shared" ca="1" si="1"/>
        <v>200</v>
      </c>
      <c r="AH55">
        <f t="shared" ca="1" si="2"/>
        <v>976</v>
      </c>
      <c r="AI55" s="105">
        <f t="shared" ca="1" si="3"/>
        <v>-8.4035000000000001E-6</v>
      </c>
      <c r="AJ55" s="105">
        <f t="shared" ca="1" si="4"/>
        <v>-3.1950000000000002E-7</v>
      </c>
      <c r="AK55" s="105">
        <f ca="1">AVERAGE(INDIRECT("K"&amp;AD55):INDIRECT("K"&amp;AD56-1))</f>
        <v>2.7433666666666669E-3</v>
      </c>
      <c r="AL55" s="105">
        <f ca="1">AVERAGE(INDIRECT("L"&amp;AD55):INDIRECT("L"&amp;AD56-1))</f>
        <v>7.0500000000000006E-5</v>
      </c>
      <c r="AM55" s="105">
        <f t="shared" ca="1" si="5"/>
        <v>2.7442723840351161E-3</v>
      </c>
      <c r="AO55" s="105">
        <f ca="1">STDEV(INDIRECT("K"&amp;AD55):INDIRECT("K"&amp;AD56-1))</f>
        <v>1.1547005383774017E-7</v>
      </c>
    </row>
    <row r="56" spans="1:41" ht="14.25" customHeight="1">
      <c r="A56" t="s">
        <v>275</v>
      </c>
      <c r="B56" t="s">
        <v>200</v>
      </c>
      <c r="C56">
        <v>0</v>
      </c>
      <c r="D56">
        <v>200</v>
      </c>
      <c r="E56">
        <v>976</v>
      </c>
      <c r="F56" t="s">
        <v>201</v>
      </c>
      <c r="G56" s="105">
        <v>5.1362000000000001E-4</v>
      </c>
      <c r="H56" s="105">
        <v>1.4404E-5</v>
      </c>
      <c r="I56" s="105">
        <v>-8.4035000000000001E-6</v>
      </c>
      <c r="J56" s="105">
        <v>-3.1950000000000002E-7</v>
      </c>
      <c r="K56" s="105">
        <v>5.2203000000000004E-4</v>
      </c>
      <c r="L56" s="105">
        <v>1.4722999999999999E-5</v>
      </c>
      <c r="M56" s="132">
        <v>1.62</v>
      </c>
      <c r="N56">
        <v>0</v>
      </c>
      <c r="O56">
        <v>0</v>
      </c>
      <c r="P56">
        <v>0</v>
      </c>
      <c r="Q56">
        <v>1</v>
      </c>
      <c r="R56">
        <v>5.2202999999999998E-6</v>
      </c>
      <c r="S56">
        <v>1.4719999999999999E-7</v>
      </c>
      <c r="T56">
        <v>3</v>
      </c>
      <c r="U56">
        <v>0</v>
      </c>
      <c r="V56">
        <v>0</v>
      </c>
      <c r="W56" s="133" t="s">
        <v>276</v>
      </c>
      <c r="X56" t="s">
        <v>203</v>
      </c>
      <c r="Y56" t="s">
        <v>204</v>
      </c>
      <c r="AD56">
        <f t="shared" si="6"/>
        <v>164</v>
      </c>
      <c r="AE56">
        <v>55</v>
      </c>
      <c r="AF56" t="str">
        <f t="shared" ca="1" si="0"/>
        <v>10-ALL</v>
      </c>
      <c r="AG56">
        <f t="shared" ca="1" si="1"/>
        <v>200</v>
      </c>
      <c r="AH56">
        <f t="shared" ca="1" si="2"/>
        <v>976</v>
      </c>
      <c r="AI56" s="105">
        <f t="shared" ca="1" si="3"/>
        <v>-8.4035000000000001E-6</v>
      </c>
      <c r="AJ56" s="105">
        <f t="shared" ca="1" si="4"/>
        <v>-3.1950000000000002E-7</v>
      </c>
      <c r="AK56" s="105">
        <f ca="1">AVERAGE(INDIRECT("K"&amp;AD56):INDIRECT("K"&amp;AD57-1))</f>
        <v>6.9544333333333328E-4</v>
      </c>
      <c r="AL56" s="105">
        <f ca="1">AVERAGE(INDIRECT("L"&amp;AD56):INDIRECT("L"&amp;AD57-1))</f>
        <v>1.9108999999999999E-5</v>
      </c>
      <c r="AM56" s="105">
        <f t="shared" ca="1" si="5"/>
        <v>6.9570581696488476E-4</v>
      </c>
      <c r="AO56" s="105">
        <f ca="1">STDEV(INDIRECT("K"&amp;AD56):INDIRECT("K"&amp;AD57-1))</f>
        <v>7.023769168570516E-8</v>
      </c>
    </row>
    <row r="57" spans="1:41" ht="14.25" customHeight="1">
      <c r="A57" t="s">
        <v>275</v>
      </c>
      <c r="B57" t="s">
        <v>200</v>
      </c>
      <c r="C57">
        <v>0</v>
      </c>
      <c r="D57">
        <v>200</v>
      </c>
      <c r="E57">
        <v>976</v>
      </c>
      <c r="F57" t="s">
        <v>201</v>
      </c>
      <c r="G57" s="105">
        <v>5.1389999999999997E-4</v>
      </c>
      <c r="H57" s="105">
        <v>1.4275E-5</v>
      </c>
      <c r="I57" s="105">
        <v>-8.4035000000000001E-6</v>
      </c>
      <c r="J57" s="105">
        <v>-3.1950000000000002E-7</v>
      </c>
      <c r="K57" s="105">
        <v>5.2229999999999996E-4</v>
      </c>
      <c r="L57" s="105">
        <v>1.4594E-5</v>
      </c>
      <c r="M57" s="132">
        <v>1.6</v>
      </c>
      <c r="N57">
        <v>0</v>
      </c>
      <c r="O57">
        <v>0</v>
      </c>
      <c r="P57">
        <v>0</v>
      </c>
      <c r="Q57">
        <v>1</v>
      </c>
      <c r="R57">
        <v>5.2229999999999998E-6</v>
      </c>
      <c r="S57">
        <v>1.459E-7</v>
      </c>
      <c r="T57">
        <v>3</v>
      </c>
      <c r="U57">
        <v>0</v>
      </c>
      <c r="V57">
        <v>0</v>
      </c>
      <c r="W57" s="133" t="s">
        <v>277</v>
      </c>
      <c r="X57" t="s">
        <v>203</v>
      </c>
      <c r="Y57" t="s">
        <v>204</v>
      </c>
      <c r="AD57">
        <f t="shared" si="6"/>
        <v>167</v>
      </c>
      <c r="AE57">
        <v>56</v>
      </c>
      <c r="AF57" t="str">
        <f t="shared" ca="1" si="0"/>
        <v>10-0.8</v>
      </c>
      <c r="AG57">
        <f t="shared" ca="1" si="1"/>
        <v>200</v>
      </c>
      <c r="AH57">
        <f t="shared" ca="1" si="2"/>
        <v>976</v>
      </c>
      <c r="AI57" s="105">
        <f t="shared" ca="1" si="3"/>
        <v>-8.4035000000000001E-6</v>
      </c>
      <c r="AJ57" s="105">
        <f t="shared" ca="1" si="4"/>
        <v>-3.1950000000000002E-7</v>
      </c>
      <c r="AK57" s="105">
        <f ca="1">AVERAGE(INDIRECT("K"&amp;AD57):INDIRECT("K"&amp;AD58-1))</f>
        <v>8.4164333333333326E-4</v>
      </c>
      <c r="AL57" s="105">
        <f ca="1">AVERAGE(INDIRECT("L"&amp;AD57):INDIRECT("L"&amp;AD58-1))</f>
        <v>2.4782333333333332E-5</v>
      </c>
      <c r="AM57" s="105">
        <f t="shared" ca="1" si="5"/>
        <v>8.4200811432544331E-4</v>
      </c>
      <c r="AO57" s="105">
        <f ca="1">STDEV(INDIRECT("K"&amp;AD57):INDIRECT("K"&amp;AD58-1))</f>
        <v>1.6258331197673181E-7</v>
      </c>
    </row>
    <row r="58" spans="1:41" ht="14.25" customHeight="1">
      <c r="A58" t="s">
        <v>275</v>
      </c>
      <c r="B58" t="s">
        <v>200</v>
      </c>
      <c r="C58">
        <v>0</v>
      </c>
      <c r="D58">
        <v>200</v>
      </c>
      <c r="E58">
        <v>976</v>
      </c>
      <c r="F58" t="s">
        <v>201</v>
      </c>
      <c r="G58" s="105">
        <v>5.1384E-4</v>
      </c>
      <c r="H58" s="105">
        <v>1.4498000000000001E-5</v>
      </c>
      <c r="I58" s="105">
        <v>-8.4035000000000001E-6</v>
      </c>
      <c r="J58" s="105">
        <v>-3.1950000000000002E-7</v>
      </c>
      <c r="K58" s="105">
        <v>5.2225000000000004E-4</v>
      </c>
      <c r="L58" s="105">
        <v>1.4817000000000001E-5</v>
      </c>
      <c r="M58" s="132">
        <v>1.63</v>
      </c>
      <c r="N58">
        <v>0</v>
      </c>
      <c r="O58">
        <v>0</v>
      </c>
      <c r="P58">
        <v>0</v>
      </c>
      <c r="Q58">
        <v>1</v>
      </c>
      <c r="R58">
        <v>5.2225000000000004E-6</v>
      </c>
      <c r="S58">
        <v>1.4819999999999999E-7</v>
      </c>
      <c r="T58">
        <v>3</v>
      </c>
      <c r="U58">
        <v>0</v>
      </c>
      <c r="V58">
        <v>0</v>
      </c>
      <c r="W58" s="133" t="s">
        <v>278</v>
      </c>
      <c r="X58" t="s">
        <v>203</v>
      </c>
      <c r="Y58" t="s">
        <v>204</v>
      </c>
      <c r="AD58">
        <f t="shared" si="6"/>
        <v>170</v>
      </c>
      <c r="AE58">
        <v>57</v>
      </c>
      <c r="AF58" t="str">
        <f t="shared" ca="1" si="0"/>
        <v>10-0.6</v>
      </c>
      <c r="AG58">
        <f t="shared" ca="1" si="1"/>
        <v>200</v>
      </c>
      <c r="AH58">
        <f t="shared" ca="1" si="2"/>
        <v>976</v>
      </c>
      <c r="AI58" s="105">
        <f t="shared" ca="1" si="3"/>
        <v>-8.4035000000000001E-6</v>
      </c>
      <c r="AJ58" s="105">
        <f t="shared" ca="1" si="4"/>
        <v>-3.1950000000000002E-7</v>
      </c>
      <c r="AK58" s="105">
        <f ca="1">AVERAGE(INDIRECT("K"&amp;AD58):INDIRECT("K"&amp;AD59-1))</f>
        <v>6.6957666666666671E-4</v>
      </c>
      <c r="AL58" s="105">
        <f ca="1">AVERAGE(INDIRECT("L"&amp;AD58):INDIRECT("L"&amp;AD59-1))</f>
        <v>2.0178333333333333E-5</v>
      </c>
      <c r="AM58" s="105">
        <f t="shared" ca="1" si="5"/>
        <v>6.6988064435431749E-4</v>
      </c>
      <c r="AO58" s="105">
        <f ca="1">STDEV(INDIRECT("K"&amp;AD58):INDIRECT("K"&amp;AD59-1))</f>
        <v>1.5534906930306064E-7</v>
      </c>
    </row>
    <row r="59" spans="1:41" ht="14.25" customHeight="1">
      <c r="A59" t="s">
        <v>279</v>
      </c>
      <c r="B59" t="s">
        <v>200</v>
      </c>
      <c r="C59">
        <v>0</v>
      </c>
      <c r="D59">
        <v>200</v>
      </c>
      <c r="E59">
        <v>976</v>
      </c>
      <c r="F59" t="s">
        <v>201</v>
      </c>
      <c r="G59" s="105">
        <v>1.2361E-3</v>
      </c>
      <c r="H59" s="105">
        <v>2.7900000000000001E-5</v>
      </c>
      <c r="I59" s="105">
        <v>-8.4035000000000001E-6</v>
      </c>
      <c r="J59" s="105">
        <v>-3.1950000000000002E-7</v>
      </c>
      <c r="K59" s="105">
        <v>1.2444999999999999E-3</v>
      </c>
      <c r="L59" s="105">
        <v>2.83E-5</v>
      </c>
      <c r="M59" s="132">
        <v>1.3</v>
      </c>
      <c r="N59">
        <v>0</v>
      </c>
      <c r="O59">
        <v>0</v>
      </c>
      <c r="P59">
        <v>0</v>
      </c>
      <c r="Q59">
        <v>1</v>
      </c>
      <c r="R59">
        <v>1.2445E-5</v>
      </c>
      <c r="S59">
        <v>2.825E-7</v>
      </c>
      <c r="T59">
        <v>3</v>
      </c>
      <c r="U59">
        <v>0</v>
      </c>
      <c r="V59">
        <v>0</v>
      </c>
      <c r="W59" s="133" t="s">
        <v>280</v>
      </c>
      <c r="X59" t="s">
        <v>203</v>
      </c>
      <c r="Y59" t="s">
        <v>204</v>
      </c>
      <c r="AD59">
        <f t="shared" si="6"/>
        <v>173</v>
      </c>
      <c r="AE59">
        <v>58</v>
      </c>
      <c r="AF59" t="str">
        <f t="shared" ca="1" si="0"/>
        <v>10-0.4</v>
      </c>
      <c r="AG59">
        <f t="shared" ca="1" si="1"/>
        <v>200</v>
      </c>
      <c r="AH59">
        <f t="shared" ca="1" si="2"/>
        <v>976</v>
      </c>
      <c r="AI59" s="105">
        <f t="shared" ca="1" si="3"/>
        <v>-8.4035000000000001E-6</v>
      </c>
      <c r="AJ59" s="105">
        <f t="shared" ca="1" si="4"/>
        <v>-3.1950000000000002E-7</v>
      </c>
      <c r="AK59" s="105">
        <f ca="1">AVERAGE(INDIRECT("K"&amp;AD59):INDIRECT("K"&amp;AD60-1))</f>
        <v>6.1558999999999995E-4</v>
      </c>
      <c r="AL59" s="105">
        <f ca="1">AVERAGE(INDIRECT("L"&amp;AD59):INDIRECT("L"&amp;AD60-1))</f>
        <v>1.7450999999999999E-5</v>
      </c>
      <c r="AM59" s="105">
        <f t="shared" ca="1" si="5"/>
        <v>6.1583730440839643E-4</v>
      </c>
      <c r="AO59" s="105">
        <f ca="1">STDEV(INDIRECT("K"&amp;AD59):INDIRECT("K"&amp;AD60-1))</f>
        <v>3.6055512754651298E-8</v>
      </c>
    </row>
    <row r="60" spans="1:41" ht="14.25" customHeight="1">
      <c r="A60" t="s">
        <v>279</v>
      </c>
      <c r="B60" t="s">
        <v>200</v>
      </c>
      <c r="C60">
        <v>0</v>
      </c>
      <c r="D60">
        <v>200</v>
      </c>
      <c r="E60">
        <v>976</v>
      </c>
      <c r="F60" t="s">
        <v>201</v>
      </c>
      <c r="G60" s="105">
        <v>1.237E-3</v>
      </c>
      <c r="H60" s="105">
        <v>2.8500000000000002E-5</v>
      </c>
      <c r="I60" s="105">
        <v>-8.4035000000000001E-6</v>
      </c>
      <c r="J60" s="105">
        <v>-3.1950000000000002E-7</v>
      </c>
      <c r="K60" s="105">
        <v>1.2454E-3</v>
      </c>
      <c r="L60" s="105">
        <v>2.8900000000000001E-5</v>
      </c>
      <c r="M60" s="132">
        <v>1.33</v>
      </c>
      <c r="N60">
        <v>0</v>
      </c>
      <c r="O60">
        <v>0</v>
      </c>
      <c r="P60">
        <v>0</v>
      </c>
      <c r="Q60">
        <v>1</v>
      </c>
      <c r="R60">
        <v>1.2454E-5</v>
      </c>
      <c r="S60">
        <v>2.8859999999999998E-7</v>
      </c>
      <c r="T60">
        <v>3</v>
      </c>
      <c r="U60">
        <v>0</v>
      </c>
      <c r="V60">
        <v>0</v>
      </c>
      <c r="W60" s="133" t="s">
        <v>281</v>
      </c>
      <c r="X60" t="s">
        <v>203</v>
      </c>
      <c r="Y60" t="s">
        <v>204</v>
      </c>
      <c r="AD60">
        <f t="shared" si="6"/>
        <v>176</v>
      </c>
      <c r="AE60">
        <v>59</v>
      </c>
      <c r="AF60" t="str">
        <f t="shared" ca="1" si="0"/>
        <v>10-0.2</v>
      </c>
      <c r="AG60">
        <f t="shared" ca="1" si="1"/>
        <v>200</v>
      </c>
      <c r="AH60">
        <f t="shared" ca="1" si="2"/>
        <v>976</v>
      </c>
      <c r="AI60" s="105">
        <f t="shared" ca="1" si="3"/>
        <v>-8.4035000000000001E-6</v>
      </c>
      <c r="AJ60" s="105">
        <f t="shared" ca="1" si="4"/>
        <v>-3.1950000000000002E-7</v>
      </c>
      <c r="AK60" s="105">
        <f ca="1">AVERAGE(INDIRECT("K"&amp;AD60):INDIRECT("K"&amp;AD61-1))</f>
        <v>7.5182999999999988E-4</v>
      </c>
      <c r="AL60" s="105">
        <f ca="1">AVERAGE(INDIRECT("L"&amp;AD60):INDIRECT("L"&amp;AD61-1))</f>
        <v>1.9675333333333335E-5</v>
      </c>
      <c r="AM60" s="105">
        <f t="shared" ca="1" si="5"/>
        <v>7.5208740691609611E-4</v>
      </c>
      <c r="AO60" s="105">
        <f ca="1">STDEV(INDIRECT("K"&amp;AD60):INDIRECT("K"&amp;AD61-1))</f>
        <v>1.9078784028341537E-7</v>
      </c>
    </row>
    <row r="61" spans="1:41" ht="14.25" customHeight="1">
      <c r="A61" t="s">
        <v>279</v>
      </c>
      <c r="B61" t="s">
        <v>200</v>
      </c>
      <c r="C61">
        <v>0</v>
      </c>
      <c r="D61">
        <v>200</v>
      </c>
      <c r="E61">
        <v>976</v>
      </c>
      <c r="F61" t="s">
        <v>201</v>
      </c>
      <c r="G61" s="105">
        <v>1.2375999999999999E-3</v>
      </c>
      <c r="H61" s="105">
        <v>2.8399999999999999E-5</v>
      </c>
      <c r="I61" s="105">
        <v>-8.4035000000000001E-6</v>
      </c>
      <c r="J61" s="105">
        <v>-3.1950000000000002E-7</v>
      </c>
      <c r="K61" s="105">
        <v>1.2459999999999999E-3</v>
      </c>
      <c r="L61" s="105">
        <v>2.87E-5</v>
      </c>
      <c r="M61" s="132">
        <v>1.32</v>
      </c>
      <c r="N61">
        <v>0</v>
      </c>
      <c r="O61">
        <v>0</v>
      </c>
      <c r="P61">
        <v>0</v>
      </c>
      <c r="Q61">
        <v>1</v>
      </c>
      <c r="R61">
        <v>1.2459999999999999E-5</v>
      </c>
      <c r="S61">
        <v>2.8739999999999999E-7</v>
      </c>
      <c r="T61">
        <v>3</v>
      </c>
      <c r="U61">
        <v>0</v>
      </c>
      <c r="V61">
        <v>0</v>
      </c>
      <c r="W61" s="133" t="s">
        <v>282</v>
      </c>
      <c r="X61" t="s">
        <v>203</v>
      </c>
      <c r="Y61" t="s">
        <v>204</v>
      </c>
      <c r="AD61">
        <f t="shared" si="6"/>
        <v>179</v>
      </c>
      <c r="AE61">
        <v>60</v>
      </c>
      <c r="AF61" t="str">
        <f t="shared" ca="1" si="0"/>
        <v>10-&lt;0.2</v>
      </c>
      <c r="AG61">
        <f t="shared" ca="1" si="1"/>
        <v>200</v>
      </c>
      <c r="AH61">
        <f t="shared" ca="1" si="2"/>
        <v>976</v>
      </c>
      <c r="AI61" s="105">
        <f t="shared" ca="1" si="3"/>
        <v>-8.4035000000000001E-6</v>
      </c>
      <c r="AJ61" s="105">
        <f t="shared" ca="1" si="4"/>
        <v>-3.1950000000000002E-7</v>
      </c>
      <c r="AK61" s="105">
        <f ca="1">AVERAGE(INDIRECT("K"&amp;AD61):INDIRECT("K"&amp;AD62-1))</f>
        <v>1.1881666666666666E-3</v>
      </c>
      <c r="AL61" s="105">
        <f ca="1">AVERAGE(INDIRECT("L"&amp;AD61):INDIRECT("L"&amp;AD62-1))</f>
        <v>3.0466666666666667E-5</v>
      </c>
      <c r="AM61" s="105">
        <f t="shared" ca="1" si="5"/>
        <v>1.1885572117300688E-3</v>
      </c>
      <c r="AO61" s="105">
        <f ca="1">STDEV(INDIRECT("K"&amp;AD61):INDIRECT("K"&amp;AD62-1))</f>
        <v>1.1547005383786537E-7</v>
      </c>
    </row>
    <row r="62" spans="1:41" ht="14.25" customHeight="1">
      <c r="A62" t="s">
        <v>283</v>
      </c>
      <c r="B62" t="s">
        <v>200</v>
      </c>
      <c r="C62">
        <v>0</v>
      </c>
      <c r="D62">
        <v>200</v>
      </c>
      <c r="E62">
        <v>976</v>
      </c>
      <c r="F62" t="s">
        <v>201</v>
      </c>
      <c r="G62" s="105">
        <v>6.8654999999999996E-4</v>
      </c>
      <c r="H62" s="105">
        <v>1.6976000000000001E-5</v>
      </c>
      <c r="I62" s="105">
        <v>-8.4035000000000001E-6</v>
      </c>
      <c r="J62" s="105">
        <v>-3.1950000000000002E-7</v>
      </c>
      <c r="K62" s="105">
        <v>6.9496E-4</v>
      </c>
      <c r="L62" s="105">
        <v>1.7295999999999998E-5</v>
      </c>
      <c r="M62" s="132">
        <v>1.43</v>
      </c>
      <c r="N62">
        <v>0</v>
      </c>
      <c r="O62">
        <v>0</v>
      </c>
      <c r="P62">
        <v>0</v>
      </c>
      <c r="Q62">
        <v>1</v>
      </c>
      <c r="R62">
        <v>6.9496000000000003E-6</v>
      </c>
      <c r="S62">
        <v>1.73E-7</v>
      </c>
      <c r="T62">
        <v>3</v>
      </c>
      <c r="U62">
        <v>0</v>
      </c>
      <c r="V62">
        <v>0</v>
      </c>
      <c r="W62" s="133" t="s">
        <v>284</v>
      </c>
      <c r="X62" t="s">
        <v>203</v>
      </c>
      <c r="Y62" t="s">
        <v>204</v>
      </c>
      <c r="AD62">
        <f t="shared" si="6"/>
        <v>182</v>
      </c>
      <c r="AE62">
        <v>61</v>
      </c>
      <c r="AF62" t="str">
        <f t="shared" ca="1" si="0"/>
        <v>11-ALL</v>
      </c>
      <c r="AG62">
        <f t="shared" ca="1" si="1"/>
        <v>200</v>
      </c>
      <c r="AH62">
        <f t="shared" ca="1" si="2"/>
        <v>976</v>
      </c>
      <c r="AI62" s="105">
        <f t="shared" ca="1" si="3"/>
        <v>-8.4035000000000001E-6</v>
      </c>
      <c r="AJ62" s="105">
        <f t="shared" ca="1" si="4"/>
        <v>-3.1950000000000002E-7</v>
      </c>
      <c r="AK62" s="105">
        <f ca="1">AVERAGE(INDIRECT("K"&amp;AD62):INDIRECT("K"&amp;AD63-1))</f>
        <v>5.9364999999999993E-4</v>
      </c>
      <c r="AL62" s="105">
        <f ca="1">AVERAGE(INDIRECT("L"&amp;AD62):INDIRECT("L"&amp;AD63-1))</f>
        <v>1.3771999999999998E-5</v>
      </c>
      <c r="AM62" s="105">
        <f t="shared" ca="1" si="5"/>
        <v>5.9380972582469542E-4</v>
      </c>
      <c r="AO62" s="105">
        <f ca="1">STDEV(INDIRECT("K"&amp;AD62):INDIRECT("K"&amp;AD63-1))</f>
        <v>1.3798188286872573E-6</v>
      </c>
    </row>
    <row r="63" spans="1:41" ht="14.25" customHeight="1">
      <c r="A63" t="s">
        <v>283</v>
      </c>
      <c r="B63" t="s">
        <v>200</v>
      </c>
      <c r="C63">
        <v>0</v>
      </c>
      <c r="D63">
        <v>200</v>
      </c>
      <c r="E63">
        <v>976</v>
      </c>
      <c r="F63" t="s">
        <v>201</v>
      </c>
      <c r="G63" s="105">
        <v>6.8632000000000003E-4</v>
      </c>
      <c r="H63" s="105">
        <v>1.7014999999999999E-5</v>
      </c>
      <c r="I63" s="105">
        <v>-8.4035000000000001E-6</v>
      </c>
      <c r="J63" s="105">
        <v>-3.1950000000000002E-7</v>
      </c>
      <c r="K63" s="105">
        <v>6.9472000000000002E-4</v>
      </c>
      <c r="L63" s="105">
        <v>1.7334E-5</v>
      </c>
      <c r="M63" s="132">
        <v>1.43</v>
      </c>
      <c r="N63">
        <v>0</v>
      </c>
      <c r="O63">
        <v>0</v>
      </c>
      <c r="P63">
        <v>0</v>
      </c>
      <c r="Q63">
        <v>1</v>
      </c>
      <c r="R63">
        <v>6.9472000000000002E-6</v>
      </c>
      <c r="S63">
        <v>1.733E-7</v>
      </c>
      <c r="T63">
        <v>3</v>
      </c>
      <c r="U63">
        <v>0</v>
      </c>
      <c r="V63">
        <v>0</v>
      </c>
      <c r="W63" s="133" t="s">
        <v>285</v>
      </c>
      <c r="X63" t="s">
        <v>203</v>
      </c>
      <c r="Y63" t="s">
        <v>204</v>
      </c>
      <c r="AD63">
        <f t="shared" si="6"/>
        <v>185</v>
      </c>
      <c r="AE63">
        <v>62</v>
      </c>
      <c r="AF63" t="str">
        <f t="shared" ca="1" si="0"/>
        <v>11-0.8</v>
      </c>
      <c r="AG63">
        <f t="shared" ca="1" si="1"/>
        <v>200</v>
      </c>
      <c r="AH63">
        <f t="shared" ca="1" si="2"/>
        <v>976</v>
      </c>
      <c r="AI63" s="105">
        <f t="shared" ca="1" si="3"/>
        <v>-8.4035000000000001E-6</v>
      </c>
      <c r="AJ63" s="105">
        <f t="shared" ca="1" si="4"/>
        <v>-3.1950000000000002E-7</v>
      </c>
      <c r="AK63" s="105">
        <f ca="1">AVERAGE(INDIRECT("K"&amp;AD63):INDIRECT("K"&amp;AD64-1))</f>
        <v>9.0232999999999991E-4</v>
      </c>
      <c r="AL63" s="105">
        <f ca="1">AVERAGE(INDIRECT("L"&amp;AD63):INDIRECT("L"&amp;AD64-1))</f>
        <v>1.9757000000000001E-5</v>
      </c>
      <c r="AM63" s="105">
        <f t="shared" ca="1" si="5"/>
        <v>9.0254626914579837E-4</v>
      </c>
      <c r="AO63" s="105">
        <f ca="1">STDEV(INDIRECT("K"&amp;AD63):INDIRECT("K"&amp;AD64-1))</f>
        <v>9.8488578017992615E-8</v>
      </c>
    </row>
    <row r="64" spans="1:41" ht="14.25" customHeight="1">
      <c r="A64" t="s">
        <v>283</v>
      </c>
      <c r="B64" t="s">
        <v>200</v>
      </c>
      <c r="C64">
        <v>0</v>
      </c>
      <c r="D64">
        <v>200</v>
      </c>
      <c r="E64">
        <v>976</v>
      </c>
      <c r="F64" t="s">
        <v>201</v>
      </c>
      <c r="G64" s="105">
        <v>6.8667000000000001E-4</v>
      </c>
      <c r="H64" s="105">
        <v>1.7520000000000002E-5</v>
      </c>
      <c r="I64" s="105">
        <v>-8.4035000000000001E-6</v>
      </c>
      <c r="J64" s="105">
        <v>-3.1950000000000002E-7</v>
      </c>
      <c r="K64" s="105">
        <v>6.9507E-4</v>
      </c>
      <c r="L64" s="105">
        <v>1.7839999999999999E-5</v>
      </c>
      <c r="M64" s="132">
        <v>1.47</v>
      </c>
      <c r="N64">
        <v>0</v>
      </c>
      <c r="O64">
        <v>0</v>
      </c>
      <c r="P64">
        <v>0</v>
      </c>
      <c r="Q64">
        <v>1</v>
      </c>
      <c r="R64">
        <v>6.9507000000000002E-6</v>
      </c>
      <c r="S64">
        <v>1.7840000000000001E-7</v>
      </c>
      <c r="T64">
        <v>3</v>
      </c>
      <c r="U64">
        <v>0</v>
      </c>
      <c r="V64">
        <v>0</v>
      </c>
      <c r="W64" s="133" t="s">
        <v>286</v>
      </c>
      <c r="X64" t="s">
        <v>203</v>
      </c>
      <c r="Y64" t="s">
        <v>204</v>
      </c>
      <c r="AD64">
        <f t="shared" si="6"/>
        <v>188</v>
      </c>
      <c r="AE64">
        <v>63</v>
      </c>
      <c r="AF64" t="str">
        <f t="shared" ca="1" si="0"/>
        <v>11-0.6</v>
      </c>
      <c r="AG64">
        <f t="shared" ca="1" si="1"/>
        <v>200</v>
      </c>
      <c r="AH64">
        <f t="shared" ca="1" si="2"/>
        <v>976</v>
      </c>
      <c r="AI64" s="105">
        <f t="shared" ca="1" si="3"/>
        <v>-8.4035000000000001E-6</v>
      </c>
      <c r="AJ64" s="105">
        <f t="shared" ca="1" si="4"/>
        <v>-3.1950000000000002E-7</v>
      </c>
      <c r="AK64" s="105">
        <f ca="1">AVERAGE(INDIRECT("K"&amp;AD64):INDIRECT("K"&amp;AD65-1))</f>
        <v>5.4184666666666666E-4</v>
      </c>
      <c r="AL64" s="105">
        <f ca="1">AVERAGE(INDIRECT("L"&amp;AD64):INDIRECT("L"&amp;AD65-1))</f>
        <v>1.2718333333333332E-5</v>
      </c>
      <c r="AM64" s="105">
        <f t="shared" ca="1" si="5"/>
        <v>5.4199590974522629E-4</v>
      </c>
      <c r="AO64" s="105">
        <f ca="1">STDEV(INDIRECT("K"&amp;AD64):INDIRECT("K"&amp;AD65-1))</f>
        <v>2.1455380055670366E-7</v>
      </c>
    </row>
    <row r="65" spans="1:41" ht="14.25" customHeight="1">
      <c r="A65" t="s">
        <v>287</v>
      </c>
      <c r="B65" t="s">
        <v>200</v>
      </c>
      <c r="C65">
        <v>0</v>
      </c>
      <c r="D65">
        <v>200</v>
      </c>
      <c r="E65">
        <v>976</v>
      </c>
      <c r="F65" t="s">
        <v>201</v>
      </c>
      <c r="G65" s="105">
        <v>4.6732000000000002E-4</v>
      </c>
      <c r="H65" s="105">
        <v>1.289E-5</v>
      </c>
      <c r="I65" s="105">
        <v>-8.4035000000000001E-6</v>
      </c>
      <c r="J65" s="105">
        <v>-3.1950000000000002E-7</v>
      </c>
      <c r="K65" s="105">
        <v>4.7572000000000001E-4</v>
      </c>
      <c r="L65" s="105">
        <v>1.3210000000000001E-5</v>
      </c>
      <c r="M65" s="132">
        <v>1.59</v>
      </c>
      <c r="N65">
        <v>0</v>
      </c>
      <c r="O65">
        <v>0</v>
      </c>
      <c r="P65">
        <v>0</v>
      </c>
      <c r="Q65">
        <v>1</v>
      </c>
      <c r="R65">
        <v>4.7572E-6</v>
      </c>
      <c r="S65">
        <v>1.321E-7</v>
      </c>
      <c r="T65">
        <v>3</v>
      </c>
      <c r="U65">
        <v>0</v>
      </c>
      <c r="V65">
        <v>0</v>
      </c>
      <c r="W65" s="133" t="s">
        <v>288</v>
      </c>
      <c r="X65" t="s">
        <v>203</v>
      </c>
      <c r="Y65" t="s">
        <v>204</v>
      </c>
      <c r="AD65">
        <f t="shared" si="6"/>
        <v>191</v>
      </c>
      <c r="AE65">
        <v>64</v>
      </c>
      <c r="AF65" t="str">
        <f t="shared" ca="1" si="0"/>
        <v>11-0.4</v>
      </c>
      <c r="AG65">
        <f t="shared" ca="1" si="1"/>
        <v>200</v>
      </c>
      <c r="AH65">
        <f t="shared" ca="1" si="2"/>
        <v>976</v>
      </c>
      <c r="AI65" s="105">
        <f t="shared" ca="1" si="3"/>
        <v>-8.4035000000000001E-6</v>
      </c>
      <c r="AJ65" s="105">
        <f t="shared" ca="1" si="4"/>
        <v>-3.1950000000000002E-7</v>
      </c>
      <c r="AK65" s="105">
        <f ca="1">AVERAGE(INDIRECT("K"&amp;AD65):INDIRECT("K"&amp;AD66-1))</f>
        <v>2.5960000000000002E-4</v>
      </c>
      <c r="AL65" s="105">
        <f ca="1">AVERAGE(INDIRECT("L"&amp;AD65):INDIRECT("L"&amp;AD66-1))</f>
        <v>7.2668999999999998E-6</v>
      </c>
      <c r="AM65" s="105">
        <f t="shared" ca="1" si="5"/>
        <v>2.5970169009001463E-4</v>
      </c>
      <c r="AO65" s="105">
        <f ca="1">STDEV(INDIRECT("K"&amp;AD65):INDIRECT("K"&amp;AD66-1))</f>
        <v>1.4525839046334637E-7</v>
      </c>
    </row>
    <row r="66" spans="1:41" ht="14.25" customHeight="1">
      <c r="A66" t="s">
        <v>287</v>
      </c>
      <c r="B66" t="s">
        <v>200</v>
      </c>
      <c r="C66">
        <v>0</v>
      </c>
      <c r="D66">
        <v>200</v>
      </c>
      <c r="E66">
        <v>976</v>
      </c>
      <c r="F66" t="s">
        <v>201</v>
      </c>
      <c r="G66" s="105">
        <v>4.6748999999999998E-4</v>
      </c>
      <c r="H66" s="105">
        <v>1.2802E-5</v>
      </c>
      <c r="I66" s="105">
        <v>-8.4035000000000001E-6</v>
      </c>
      <c r="J66" s="105">
        <v>-3.1950000000000002E-7</v>
      </c>
      <c r="K66" s="105">
        <v>4.7589000000000003E-4</v>
      </c>
      <c r="L66" s="105">
        <v>1.3121E-5</v>
      </c>
      <c r="M66" s="132">
        <v>1.58</v>
      </c>
      <c r="N66">
        <v>0</v>
      </c>
      <c r="O66">
        <v>0</v>
      </c>
      <c r="P66">
        <v>0</v>
      </c>
      <c r="Q66">
        <v>1</v>
      </c>
      <c r="R66">
        <v>4.7589000000000003E-6</v>
      </c>
      <c r="S66">
        <v>1.3120000000000001E-7</v>
      </c>
      <c r="T66">
        <v>3</v>
      </c>
      <c r="U66">
        <v>0</v>
      </c>
      <c r="V66">
        <v>0</v>
      </c>
      <c r="W66" s="133" t="s">
        <v>289</v>
      </c>
      <c r="X66" t="s">
        <v>203</v>
      </c>
      <c r="Y66" t="s">
        <v>204</v>
      </c>
      <c r="AD66">
        <f t="shared" si="6"/>
        <v>194</v>
      </c>
      <c r="AE66">
        <v>65</v>
      </c>
      <c r="AF66" t="str">
        <f t="shared" ref="AF66:AF129" ca="1" si="7">INDIRECT("A"&amp;AD66)</f>
        <v>11-0.2</v>
      </c>
      <c r="AG66">
        <f t="shared" ref="AG66:AG129" ca="1" si="8">INDIRECT("D"&amp;AD66)</f>
        <v>200</v>
      </c>
      <c r="AH66">
        <f t="shared" ref="AH66:AH129" ca="1" si="9">INDIRECT("E"&amp;AD66)</f>
        <v>976</v>
      </c>
      <c r="AI66" s="105">
        <f t="shared" ref="AI66:AI129" ca="1" si="10">INDIRECT("I"&amp;AD66)</f>
        <v>-8.4035000000000001E-6</v>
      </c>
      <c r="AJ66" s="105">
        <f t="shared" ref="AJ66:AJ129" ca="1" si="11">INDIRECT("J"&amp;AD66)</f>
        <v>-3.1950000000000002E-7</v>
      </c>
      <c r="AK66" s="105">
        <f ca="1">AVERAGE(INDIRECT("K"&amp;AD66):INDIRECT("K"&amp;AD67-1))</f>
        <v>4.1417E-4</v>
      </c>
      <c r="AL66" s="105">
        <f ca="1">AVERAGE(INDIRECT("L"&amp;AD66):INDIRECT("L"&amp;AD67-1))</f>
        <v>1.00956E-5</v>
      </c>
      <c r="AM66" s="105">
        <f t="shared" ref="AM66:AM129" ca="1" si="12">(ABS(AK66)/AK66*SQRT((AK66)^2+(AL66)^2))</f>
        <v>4.142930243672466E-4</v>
      </c>
      <c r="AO66" s="105">
        <f ca="1">STDEV(INDIRECT("K"&amp;AD66):INDIRECT("K"&amp;AD67-1))</f>
        <v>4.3588989435384167E-8</v>
      </c>
    </row>
    <row r="67" spans="1:41" ht="14.25" customHeight="1">
      <c r="A67" t="s">
        <v>287</v>
      </c>
      <c r="B67" t="s">
        <v>200</v>
      </c>
      <c r="C67">
        <v>0</v>
      </c>
      <c r="D67">
        <v>200</v>
      </c>
      <c r="E67">
        <v>976</v>
      </c>
      <c r="F67" t="s">
        <v>201</v>
      </c>
      <c r="G67" s="105">
        <v>4.6747999999999999E-4</v>
      </c>
      <c r="H67" s="105">
        <v>1.2941E-5</v>
      </c>
      <c r="I67" s="105">
        <v>-8.4035000000000001E-6</v>
      </c>
      <c r="J67" s="105">
        <v>-3.1950000000000002E-7</v>
      </c>
      <c r="K67" s="105">
        <v>4.7587999999999998E-4</v>
      </c>
      <c r="L67" s="105">
        <v>1.326E-5</v>
      </c>
      <c r="M67" s="132">
        <v>1.6</v>
      </c>
      <c r="N67">
        <v>0</v>
      </c>
      <c r="O67">
        <v>0</v>
      </c>
      <c r="P67">
        <v>0</v>
      </c>
      <c r="Q67">
        <v>1</v>
      </c>
      <c r="R67">
        <v>4.7588000000000001E-6</v>
      </c>
      <c r="S67">
        <v>1.3260000000000001E-7</v>
      </c>
      <c r="T67">
        <v>3</v>
      </c>
      <c r="U67">
        <v>0</v>
      </c>
      <c r="V67">
        <v>0</v>
      </c>
      <c r="W67" s="133" t="s">
        <v>290</v>
      </c>
      <c r="X67" t="s">
        <v>203</v>
      </c>
      <c r="Y67" t="s">
        <v>204</v>
      </c>
      <c r="AD67">
        <f t="shared" ref="AD67:AD130" si="13">AD66+3</f>
        <v>197</v>
      </c>
      <c r="AE67">
        <v>66</v>
      </c>
      <c r="AF67" t="str">
        <f t="shared" ca="1" si="7"/>
        <v>11-&lt;0.2</v>
      </c>
      <c r="AG67">
        <f t="shared" ca="1" si="8"/>
        <v>200</v>
      </c>
      <c r="AH67">
        <f t="shared" ca="1" si="9"/>
        <v>976</v>
      </c>
      <c r="AI67" s="105">
        <f t="shared" ca="1" si="10"/>
        <v>-8.4035000000000001E-6</v>
      </c>
      <c r="AJ67" s="105">
        <f t="shared" ca="1" si="11"/>
        <v>-3.1950000000000002E-7</v>
      </c>
      <c r="AK67" s="105">
        <f ca="1">AVERAGE(INDIRECT("K"&amp;AD67):INDIRECT("K"&amp;AD68-1))</f>
        <v>1.1289000000000002E-3</v>
      </c>
      <c r="AL67" s="105">
        <f ca="1">AVERAGE(INDIRECT("L"&amp;AD67):INDIRECT("L"&amp;AD68-1))</f>
        <v>2.4666666666666665E-5</v>
      </c>
      <c r="AM67" s="105">
        <f t="shared" ca="1" si="12"/>
        <v>1.1291694533790953E-3</v>
      </c>
      <c r="AO67" s="105">
        <f ca="1">STDEV(INDIRECT("K"&amp;AD67):INDIRECT("K"&amp;AD68-1))</f>
        <v>3.6055512754639268E-7</v>
      </c>
    </row>
    <row r="68" spans="1:41" ht="14.25" customHeight="1">
      <c r="A68" t="s">
        <v>291</v>
      </c>
      <c r="B68" t="s">
        <v>200</v>
      </c>
      <c r="C68">
        <v>0</v>
      </c>
      <c r="D68">
        <v>200</v>
      </c>
      <c r="E68">
        <v>976</v>
      </c>
      <c r="F68" t="s">
        <v>201</v>
      </c>
      <c r="G68" s="105">
        <v>4.8840000000000005E-4</v>
      </c>
      <c r="H68" s="105">
        <v>1.3412E-5</v>
      </c>
      <c r="I68" s="105">
        <v>-8.4035000000000001E-6</v>
      </c>
      <c r="J68" s="105">
        <v>-3.1950000000000002E-7</v>
      </c>
      <c r="K68" s="105">
        <v>4.9680000000000004E-4</v>
      </c>
      <c r="L68" s="105">
        <v>1.3732E-5</v>
      </c>
      <c r="M68" s="132">
        <v>1.58</v>
      </c>
      <c r="N68">
        <v>0</v>
      </c>
      <c r="O68">
        <v>0</v>
      </c>
      <c r="P68">
        <v>0</v>
      </c>
      <c r="Q68">
        <v>1</v>
      </c>
      <c r="R68">
        <v>4.9679999999999997E-6</v>
      </c>
      <c r="S68">
        <v>1.3729999999999999E-7</v>
      </c>
      <c r="T68">
        <v>3</v>
      </c>
      <c r="U68">
        <v>0</v>
      </c>
      <c r="V68">
        <v>0</v>
      </c>
      <c r="W68" s="133" t="s">
        <v>292</v>
      </c>
      <c r="X68" t="s">
        <v>203</v>
      </c>
      <c r="Y68" t="s">
        <v>204</v>
      </c>
      <c r="AD68">
        <f t="shared" si="13"/>
        <v>200</v>
      </c>
      <c r="AE68">
        <v>67</v>
      </c>
      <c r="AF68" t="str">
        <f t="shared" ca="1" si="7"/>
        <v>12-ALL</v>
      </c>
      <c r="AG68">
        <f t="shared" ca="1" si="8"/>
        <v>200</v>
      </c>
      <c r="AH68">
        <f t="shared" ca="1" si="9"/>
        <v>976</v>
      </c>
      <c r="AI68" s="105">
        <f t="shared" ca="1" si="10"/>
        <v>-8.4035000000000001E-6</v>
      </c>
      <c r="AJ68" s="105">
        <f t="shared" ca="1" si="11"/>
        <v>-3.1950000000000002E-7</v>
      </c>
      <c r="AK68" s="105">
        <f ca="1">AVERAGE(INDIRECT("K"&amp;AD68):INDIRECT("K"&amp;AD69-1))</f>
        <v>1.1804666666666668E-3</v>
      </c>
      <c r="AL68" s="105">
        <f ca="1">AVERAGE(INDIRECT("L"&amp;AD68):INDIRECT("L"&amp;AD69-1))</f>
        <v>2.8833333333333334E-5</v>
      </c>
      <c r="AM68" s="105">
        <f t="shared" ca="1" si="12"/>
        <v>1.1808187465577528E-3</v>
      </c>
      <c r="AO68" s="105">
        <f ca="1">STDEV(INDIRECT("K"&amp;AD68):INDIRECT("K"&amp;AD69-1))</f>
        <v>4.0414518843273446E-7</v>
      </c>
    </row>
    <row r="69" spans="1:41" ht="14.25" customHeight="1">
      <c r="A69" t="s">
        <v>291</v>
      </c>
      <c r="B69" t="s">
        <v>200</v>
      </c>
      <c r="C69">
        <v>0</v>
      </c>
      <c r="D69">
        <v>200</v>
      </c>
      <c r="E69">
        <v>976</v>
      </c>
      <c r="F69" t="s">
        <v>201</v>
      </c>
      <c r="G69" s="105">
        <v>4.8833000000000004E-4</v>
      </c>
      <c r="H69" s="105">
        <v>1.3135999999999999E-5</v>
      </c>
      <c r="I69" s="105">
        <v>-8.4035000000000001E-6</v>
      </c>
      <c r="J69" s="105">
        <v>-3.1950000000000002E-7</v>
      </c>
      <c r="K69" s="105">
        <v>4.9673000000000002E-4</v>
      </c>
      <c r="L69" s="105">
        <v>1.3455000000000001E-5</v>
      </c>
      <c r="M69" s="132">
        <v>1.55</v>
      </c>
      <c r="N69">
        <v>0</v>
      </c>
      <c r="O69">
        <v>0</v>
      </c>
      <c r="P69">
        <v>0</v>
      </c>
      <c r="Q69">
        <v>1</v>
      </c>
      <c r="R69">
        <v>4.9672999999999999E-6</v>
      </c>
      <c r="S69">
        <v>1.346E-7</v>
      </c>
      <c r="T69">
        <v>3</v>
      </c>
      <c r="U69">
        <v>0</v>
      </c>
      <c r="V69">
        <v>0</v>
      </c>
      <c r="W69" s="133" t="s">
        <v>293</v>
      </c>
      <c r="X69" t="s">
        <v>203</v>
      </c>
      <c r="Y69" t="s">
        <v>204</v>
      </c>
      <c r="AD69">
        <f t="shared" si="13"/>
        <v>203</v>
      </c>
      <c r="AE69">
        <v>68</v>
      </c>
      <c r="AF69" t="str">
        <f t="shared" ca="1" si="7"/>
        <v>12-0.8</v>
      </c>
      <c r="AG69">
        <f t="shared" ca="1" si="8"/>
        <v>200</v>
      </c>
      <c r="AH69">
        <f t="shared" ca="1" si="9"/>
        <v>976</v>
      </c>
      <c r="AI69" s="105">
        <f t="shared" ca="1" si="10"/>
        <v>-8.4035000000000001E-6</v>
      </c>
      <c r="AJ69" s="105">
        <f t="shared" ca="1" si="11"/>
        <v>-3.1950000000000002E-7</v>
      </c>
      <c r="AK69" s="105">
        <f ca="1">AVERAGE(INDIRECT("K"&amp;AD69):INDIRECT("K"&amp;AD70-1))</f>
        <v>1.7588666666666667E-3</v>
      </c>
      <c r="AL69" s="105">
        <f ca="1">AVERAGE(INDIRECT("L"&amp;AD69):INDIRECT("L"&amp;AD70-1))</f>
        <v>4.4866666666666675E-5</v>
      </c>
      <c r="AM69" s="105">
        <f t="shared" ca="1" si="12"/>
        <v>1.7594388221500881E-3</v>
      </c>
      <c r="AO69" s="105">
        <f ca="1">STDEV(INDIRECT("K"&amp;AD69):INDIRECT("K"&amp;AD70-1))</f>
        <v>8.3864970836063943E-7</v>
      </c>
    </row>
    <row r="70" spans="1:41" ht="14.25" customHeight="1">
      <c r="A70" t="s">
        <v>291</v>
      </c>
      <c r="B70" t="s">
        <v>200</v>
      </c>
      <c r="C70">
        <v>0</v>
      </c>
      <c r="D70">
        <v>200</v>
      </c>
      <c r="E70">
        <v>976</v>
      </c>
      <c r="F70" t="s">
        <v>201</v>
      </c>
      <c r="G70" s="105">
        <v>4.8833000000000004E-4</v>
      </c>
      <c r="H70" s="105">
        <v>1.326E-5</v>
      </c>
      <c r="I70" s="105">
        <v>-8.4035000000000001E-6</v>
      </c>
      <c r="J70" s="105">
        <v>-3.1950000000000002E-7</v>
      </c>
      <c r="K70" s="105">
        <v>4.9673000000000002E-4</v>
      </c>
      <c r="L70" s="105">
        <v>1.358E-5</v>
      </c>
      <c r="M70" s="132">
        <v>1.57</v>
      </c>
      <c r="N70">
        <v>0</v>
      </c>
      <c r="O70">
        <v>0</v>
      </c>
      <c r="P70">
        <v>0</v>
      </c>
      <c r="Q70">
        <v>1</v>
      </c>
      <c r="R70">
        <v>4.9672999999999999E-6</v>
      </c>
      <c r="S70">
        <v>1.3580000000000001E-7</v>
      </c>
      <c r="T70">
        <v>3</v>
      </c>
      <c r="U70">
        <v>0</v>
      </c>
      <c r="V70">
        <v>0</v>
      </c>
      <c r="W70" s="133" t="s">
        <v>294</v>
      </c>
      <c r="X70" t="s">
        <v>203</v>
      </c>
      <c r="Y70" t="s">
        <v>204</v>
      </c>
      <c r="AD70">
        <f t="shared" si="13"/>
        <v>206</v>
      </c>
      <c r="AE70">
        <v>69</v>
      </c>
      <c r="AF70" t="str">
        <f t="shared" ca="1" si="7"/>
        <v>12-0.6</v>
      </c>
      <c r="AG70">
        <f t="shared" ca="1" si="8"/>
        <v>200</v>
      </c>
      <c r="AH70">
        <f t="shared" ca="1" si="9"/>
        <v>976</v>
      </c>
      <c r="AI70" s="105">
        <f t="shared" ca="1" si="10"/>
        <v>-8.4035000000000001E-6</v>
      </c>
      <c r="AJ70" s="105">
        <f t="shared" ca="1" si="11"/>
        <v>-3.1950000000000002E-7</v>
      </c>
      <c r="AK70" s="105">
        <f ca="1">AVERAGE(INDIRECT("K"&amp;AD70):INDIRECT("K"&amp;AD71-1))</f>
        <v>1.1770333333333332E-3</v>
      </c>
      <c r="AL70" s="105">
        <f ca="1">AVERAGE(INDIRECT("L"&amp;AD70):INDIRECT("L"&amp;AD71-1))</f>
        <v>3.2766666666666666E-5</v>
      </c>
      <c r="AM70" s="105">
        <f t="shared" ca="1" si="12"/>
        <v>1.1774893299823239E-3</v>
      </c>
      <c r="AO70" s="105">
        <f ca="1">STDEV(INDIRECT("K"&amp;AD70):INDIRECT("K"&amp;AD71-1))</f>
        <v>6.6583281184787136E-7</v>
      </c>
    </row>
    <row r="71" spans="1:41" ht="14.25" customHeight="1">
      <c r="A71" t="s">
        <v>295</v>
      </c>
      <c r="B71" t="s">
        <v>200</v>
      </c>
      <c r="C71">
        <v>0</v>
      </c>
      <c r="D71">
        <v>200</v>
      </c>
      <c r="E71">
        <v>976</v>
      </c>
      <c r="F71" t="s">
        <v>201</v>
      </c>
      <c r="G71" s="105">
        <v>1.2719000000000001E-3</v>
      </c>
      <c r="H71" s="105">
        <v>3.0700000000000001E-5</v>
      </c>
      <c r="I71" s="105">
        <v>-8.4035000000000001E-6</v>
      </c>
      <c r="J71" s="105">
        <v>-3.1950000000000002E-7</v>
      </c>
      <c r="K71" s="105">
        <v>1.2803000000000001E-3</v>
      </c>
      <c r="L71" s="105">
        <v>3.1000000000000001E-5</v>
      </c>
      <c r="M71" s="132">
        <v>1.39</v>
      </c>
      <c r="N71">
        <v>0</v>
      </c>
      <c r="O71">
        <v>0</v>
      </c>
      <c r="P71">
        <v>0</v>
      </c>
      <c r="Q71">
        <v>1</v>
      </c>
      <c r="R71">
        <v>1.2802999999999999E-5</v>
      </c>
      <c r="S71">
        <v>3.1030000000000002E-7</v>
      </c>
      <c r="T71">
        <v>3</v>
      </c>
      <c r="U71">
        <v>0</v>
      </c>
      <c r="V71">
        <v>0</v>
      </c>
      <c r="W71" s="133" t="s">
        <v>296</v>
      </c>
      <c r="X71" t="s">
        <v>203</v>
      </c>
      <c r="Y71" t="s">
        <v>204</v>
      </c>
      <c r="AD71">
        <f t="shared" si="13"/>
        <v>209</v>
      </c>
      <c r="AE71">
        <v>70</v>
      </c>
      <c r="AF71" t="str">
        <f t="shared" ca="1" si="7"/>
        <v>12-0.4</v>
      </c>
      <c r="AG71">
        <f t="shared" ca="1" si="8"/>
        <v>200</v>
      </c>
      <c r="AH71">
        <f t="shared" ca="1" si="9"/>
        <v>976</v>
      </c>
      <c r="AI71" s="105">
        <f t="shared" ca="1" si="10"/>
        <v>-8.4035000000000001E-6</v>
      </c>
      <c r="AJ71" s="105">
        <f t="shared" ca="1" si="11"/>
        <v>-3.1950000000000002E-7</v>
      </c>
      <c r="AK71" s="105">
        <f ca="1">AVERAGE(INDIRECT("K"&amp;AD71):INDIRECT("K"&amp;AD72-1))</f>
        <v>8.1890000000000001E-4</v>
      </c>
      <c r="AL71" s="105">
        <f ca="1">AVERAGE(INDIRECT("L"&amp;AD71):INDIRECT("L"&amp;AD72-1))</f>
        <v>2.0098E-5</v>
      </c>
      <c r="AM71" s="105">
        <f t="shared" ca="1" si="12"/>
        <v>8.191465922556231E-4</v>
      </c>
      <c r="AO71" s="105">
        <f ca="1">STDEV(INDIRECT("K"&amp;AD71):INDIRECT("K"&amp;AD72-1))</f>
        <v>1.3076696830620224E-7</v>
      </c>
    </row>
    <row r="72" spans="1:41" ht="14.25" customHeight="1">
      <c r="A72" t="s">
        <v>295</v>
      </c>
      <c r="B72" t="s">
        <v>200</v>
      </c>
      <c r="C72">
        <v>0</v>
      </c>
      <c r="D72">
        <v>200</v>
      </c>
      <c r="E72">
        <v>976</v>
      </c>
      <c r="F72" t="s">
        <v>201</v>
      </c>
      <c r="G72" s="105">
        <v>1.2715000000000001E-3</v>
      </c>
      <c r="H72" s="105">
        <v>3.0700000000000001E-5</v>
      </c>
      <c r="I72" s="105">
        <v>-8.4035000000000001E-6</v>
      </c>
      <c r="J72" s="105">
        <v>-3.1950000000000002E-7</v>
      </c>
      <c r="K72" s="105">
        <v>1.2799E-3</v>
      </c>
      <c r="L72" s="105">
        <v>3.1000000000000001E-5</v>
      </c>
      <c r="M72" s="132">
        <v>1.39</v>
      </c>
      <c r="N72">
        <v>0</v>
      </c>
      <c r="O72">
        <v>0</v>
      </c>
      <c r="P72">
        <v>0</v>
      </c>
      <c r="Q72">
        <v>1</v>
      </c>
      <c r="R72">
        <v>1.2799000000000001E-5</v>
      </c>
      <c r="S72">
        <v>3.101E-7</v>
      </c>
      <c r="T72">
        <v>3</v>
      </c>
      <c r="U72">
        <v>0</v>
      </c>
      <c r="V72">
        <v>0</v>
      </c>
      <c r="W72" s="133" t="s">
        <v>297</v>
      </c>
      <c r="X72" t="s">
        <v>203</v>
      </c>
      <c r="Y72" t="s">
        <v>204</v>
      </c>
      <c r="AD72">
        <f t="shared" si="13"/>
        <v>212</v>
      </c>
      <c r="AE72">
        <v>71</v>
      </c>
      <c r="AF72" t="str">
        <f t="shared" ca="1" si="7"/>
        <v>12-0.2</v>
      </c>
      <c r="AG72">
        <f t="shared" ca="1" si="8"/>
        <v>200</v>
      </c>
      <c r="AH72">
        <f t="shared" ca="1" si="9"/>
        <v>976</v>
      </c>
      <c r="AI72" s="105">
        <f t="shared" ca="1" si="10"/>
        <v>-8.4035000000000001E-6</v>
      </c>
      <c r="AJ72" s="105">
        <f t="shared" ca="1" si="11"/>
        <v>-3.1950000000000002E-7</v>
      </c>
      <c r="AK72" s="105">
        <f ca="1">AVERAGE(INDIRECT("K"&amp;AD72):INDIRECT("K"&amp;AD73-1))</f>
        <v>9.2573666666666667E-4</v>
      </c>
      <c r="AL72" s="105">
        <f ca="1">AVERAGE(INDIRECT("L"&amp;AD72):INDIRECT("L"&amp;AD73-1))</f>
        <v>2.166666666666667E-5</v>
      </c>
      <c r="AM72" s="105">
        <f t="shared" ca="1" si="12"/>
        <v>9.2599018377926428E-4</v>
      </c>
      <c r="AO72" s="105">
        <f ca="1">STDEV(INDIRECT("K"&amp;AD72):INDIRECT("K"&amp;AD73-1))</f>
        <v>1.8339392937969688E-7</v>
      </c>
    </row>
    <row r="73" spans="1:41" ht="14.25" customHeight="1">
      <c r="A73" t="s">
        <v>295</v>
      </c>
      <c r="B73" t="s">
        <v>200</v>
      </c>
      <c r="C73">
        <v>0</v>
      </c>
      <c r="D73">
        <v>200</v>
      </c>
      <c r="E73">
        <v>976</v>
      </c>
      <c r="F73" t="s">
        <v>201</v>
      </c>
      <c r="G73" s="105">
        <v>1.2715999999999999E-3</v>
      </c>
      <c r="H73" s="105">
        <v>3.0800000000000003E-5</v>
      </c>
      <c r="I73" s="105">
        <v>-8.4035000000000001E-6</v>
      </c>
      <c r="J73" s="105">
        <v>-3.1950000000000002E-7</v>
      </c>
      <c r="K73" s="105">
        <v>1.2800000000000001E-3</v>
      </c>
      <c r="L73" s="105">
        <v>3.1099999999999997E-5</v>
      </c>
      <c r="M73" s="132">
        <v>1.39</v>
      </c>
      <c r="N73">
        <v>0</v>
      </c>
      <c r="O73">
        <v>0</v>
      </c>
      <c r="P73">
        <v>0</v>
      </c>
      <c r="Q73">
        <v>1</v>
      </c>
      <c r="R73">
        <v>1.2799999999999999E-5</v>
      </c>
      <c r="S73">
        <v>3.1129999999999999E-7</v>
      </c>
      <c r="T73">
        <v>3</v>
      </c>
      <c r="U73">
        <v>0</v>
      </c>
      <c r="V73">
        <v>0</v>
      </c>
      <c r="W73" s="133" t="s">
        <v>298</v>
      </c>
      <c r="X73" t="s">
        <v>203</v>
      </c>
      <c r="Y73" t="s">
        <v>204</v>
      </c>
      <c r="AD73">
        <f t="shared" si="13"/>
        <v>215</v>
      </c>
      <c r="AE73">
        <v>72</v>
      </c>
      <c r="AF73" t="str">
        <f t="shared" ca="1" si="7"/>
        <v>12-&lt;0.2</v>
      </c>
      <c r="AG73">
        <f t="shared" ca="1" si="8"/>
        <v>200</v>
      </c>
      <c r="AH73">
        <f t="shared" ca="1" si="9"/>
        <v>976</v>
      </c>
      <c r="AI73" s="105">
        <f t="shared" ca="1" si="10"/>
        <v>-8.4035000000000001E-6</v>
      </c>
      <c r="AJ73" s="105">
        <f t="shared" ca="1" si="11"/>
        <v>-3.1950000000000002E-7</v>
      </c>
      <c r="AK73" s="105">
        <f ca="1">AVERAGE(INDIRECT("K"&amp;AD73):INDIRECT("K"&amp;AD74-1))</f>
        <v>2.4124000000000003E-3</v>
      </c>
      <c r="AL73" s="105">
        <f ca="1">AVERAGE(INDIRECT("L"&amp;AD73):INDIRECT("L"&amp;AD74-1))</f>
        <v>4.9766666666666666E-5</v>
      </c>
      <c r="AM73" s="105">
        <f t="shared" ca="1" si="12"/>
        <v>2.4129132767488999E-3</v>
      </c>
      <c r="AO73" s="105">
        <f ca="1">STDEV(INDIRECT("K"&amp;AD73):INDIRECT("K"&amp;AD74-1))</f>
        <v>6.5574385243024082E-7</v>
      </c>
    </row>
    <row r="74" spans="1:41" ht="14.25" customHeight="1">
      <c r="A74" t="s">
        <v>299</v>
      </c>
      <c r="B74" t="s">
        <v>200</v>
      </c>
      <c r="C74">
        <v>0</v>
      </c>
      <c r="D74">
        <v>200</v>
      </c>
      <c r="E74">
        <v>976</v>
      </c>
      <c r="F74" t="s">
        <v>201</v>
      </c>
      <c r="G74" s="105">
        <v>1.8541E-3</v>
      </c>
      <c r="H74" s="105">
        <v>5.1799999999999999E-5</v>
      </c>
      <c r="I74" s="105">
        <v>-8.4035000000000001E-6</v>
      </c>
      <c r="J74" s="105">
        <v>-3.1950000000000002E-7</v>
      </c>
      <c r="K74" s="105">
        <v>1.8625E-3</v>
      </c>
      <c r="L74" s="105">
        <v>5.2099999999999999E-5</v>
      </c>
      <c r="M74" s="132">
        <v>1.6</v>
      </c>
      <c r="N74">
        <v>0</v>
      </c>
      <c r="O74">
        <v>0</v>
      </c>
      <c r="P74">
        <v>0</v>
      </c>
      <c r="Q74">
        <v>1</v>
      </c>
      <c r="R74">
        <v>1.8624999999999999E-5</v>
      </c>
      <c r="S74">
        <v>5.2109999999999997E-7</v>
      </c>
      <c r="T74">
        <v>3</v>
      </c>
      <c r="U74">
        <v>0</v>
      </c>
      <c r="V74">
        <v>0</v>
      </c>
      <c r="W74" s="133" t="s">
        <v>300</v>
      </c>
      <c r="X74" t="s">
        <v>203</v>
      </c>
      <c r="Y74" t="s">
        <v>204</v>
      </c>
      <c r="AD74">
        <f t="shared" si="13"/>
        <v>218</v>
      </c>
      <c r="AE74">
        <v>73</v>
      </c>
      <c r="AF74" t="str">
        <f t="shared" ca="1" si="7"/>
        <v>13-ALL</v>
      </c>
      <c r="AG74">
        <f t="shared" ca="1" si="8"/>
        <v>200</v>
      </c>
      <c r="AH74">
        <f t="shared" ca="1" si="9"/>
        <v>976</v>
      </c>
      <c r="AI74" s="105">
        <f t="shared" ca="1" si="10"/>
        <v>-8.4035000000000001E-6</v>
      </c>
      <c r="AJ74" s="105">
        <f t="shared" ca="1" si="11"/>
        <v>-3.1950000000000002E-7</v>
      </c>
      <c r="AK74" s="105">
        <f ca="1">AVERAGE(INDIRECT("K"&amp;AD74):INDIRECT("K"&amp;AD75-1))</f>
        <v>8.0205666666666663E-4</v>
      </c>
      <c r="AL74" s="105">
        <f ca="1">AVERAGE(INDIRECT("L"&amp;AD74):INDIRECT("L"&amp;AD75-1))</f>
        <v>2.3202333333333333E-5</v>
      </c>
      <c r="AM74" s="105">
        <f t="shared" ca="1" si="12"/>
        <v>8.0239220136823087E-4</v>
      </c>
      <c r="AO74" s="105">
        <f ca="1">STDEV(INDIRECT("K"&amp;AD74):INDIRECT("K"&amp;AD75-1))</f>
        <v>1.8876793513022821E-7</v>
      </c>
    </row>
    <row r="75" spans="1:41" ht="14.25" customHeight="1">
      <c r="A75" t="s">
        <v>299</v>
      </c>
      <c r="B75" t="s">
        <v>200</v>
      </c>
      <c r="C75">
        <v>0</v>
      </c>
      <c r="D75">
        <v>200</v>
      </c>
      <c r="E75">
        <v>976</v>
      </c>
      <c r="F75" t="s">
        <v>201</v>
      </c>
      <c r="G75" s="105">
        <v>1.8546000000000001E-3</v>
      </c>
      <c r="H75" s="105">
        <v>5.1799999999999999E-5</v>
      </c>
      <c r="I75" s="105">
        <v>-8.4035000000000001E-6</v>
      </c>
      <c r="J75" s="105">
        <v>-3.1950000000000002E-7</v>
      </c>
      <c r="K75" s="105">
        <v>1.8630000000000001E-3</v>
      </c>
      <c r="L75" s="105">
        <v>5.2099999999999999E-5</v>
      </c>
      <c r="M75" s="132">
        <v>1.6</v>
      </c>
      <c r="N75">
        <v>0</v>
      </c>
      <c r="O75">
        <v>0</v>
      </c>
      <c r="P75">
        <v>0</v>
      </c>
      <c r="Q75">
        <v>1</v>
      </c>
      <c r="R75">
        <v>1.863E-5</v>
      </c>
      <c r="S75">
        <v>5.2119999999999998E-7</v>
      </c>
      <c r="T75">
        <v>3</v>
      </c>
      <c r="U75">
        <v>0</v>
      </c>
      <c r="V75">
        <v>0</v>
      </c>
      <c r="W75" s="133" t="s">
        <v>301</v>
      </c>
      <c r="X75" t="s">
        <v>203</v>
      </c>
      <c r="Y75" t="s">
        <v>204</v>
      </c>
      <c r="AD75">
        <f t="shared" si="13"/>
        <v>221</v>
      </c>
      <c r="AE75">
        <v>74</v>
      </c>
      <c r="AF75" t="str">
        <f t="shared" ca="1" si="7"/>
        <v>13-0.8</v>
      </c>
      <c r="AG75">
        <f t="shared" ca="1" si="8"/>
        <v>200</v>
      </c>
      <c r="AH75">
        <f t="shared" ca="1" si="9"/>
        <v>976</v>
      </c>
      <c r="AI75" s="105">
        <f t="shared" ca="1" si="10"/>
        <v>-8.4035000000000001E-6</v>
      </c>
      <c r="AJ75" s="105">
        <f t="shared" ca="1" si="11"/>
        <v>-3.1950000000000002E-7</v>
      </c>
      <c r="AK75" s="105">
        <f ca="1">AVERAGE(INDIRECT("K"&amp;AD75):INDIRECT("K"&amp;AD76-1))</f>
        <v>2.0002666666666664E-3</v>
      </c>
      <c r="AL75" s="105">
        <f ca="1">AVERAGE(INDIRECT("L"&amp;AD75):INDIRECT("L"&amp;AD76-1))</f>
        <v>5.9999999999999995E-5</v>
      </c>
      <c r="AM75" s="105">
        <f t="shared" ca="1" si="12"/>
        <v>2.0011663443546559E-3</v>
      </c>
      <c r="AO75" s="105">
        <f ca="1">STDEV(INDIRECT("K"&amp;AD75):INDIRECT("K"&amp;AD76-1))</f>
        <v>5.7735026918970233E-7</v>
      </c>
    </row>
    <row r="76" spans="1:41" ht="14.25" customHeight="1">
      <c r="A76" t="s">
        <v>299</v>
      </c>
      <c r="B76" t="s">
        <v>200</v>
      </c>
      <c r="C76">
        <v>0</v>
      </c>
      <c r="D76">
        <v>200</v>
      </c>
      <c r="E76">
        <v>976</v>
      </c>
      <c r="F76" t="s">
        <v>201</v>
      </c>
      <c r="G76" s="105">
        <v>1.8546000000000001E-3</v>
      </c>
      <c r="H76" s="105">
        <v>5.1700000000000003E-5</v>
      </c>
      <c r="I76" s="105">
        <v>-8.4035000000000001E-6</v>
      </c>
      <c r="J76" s="105">
        <v>-3.1950000000000002E-7</v>
      </c>
      <c r="K76" s="105">
        <v>1.8630000000000001E-3</v>
      </c>
      <c r="L76" s="105">
        <v>5.1999999999999997E-5</v>
      </c>
      <c r="M76" s="132">
        <v>1.6</v>
      </c>
      <c r="N76">
        <v>0</v>
      </c>
      <c r="O76">
        <v>0</v>
      </c>
      <c r="P76">
        <v>0</v>
      </c>
      <c r="Q76">
        <v>1</v>
      </c>
      <c r="R76">
        <v>1.863E-5</v>
      </c>
      <c r="S76">
        <v>5.2E-7</v>
      </c>
      <c r="T76">
        <v>3</v>
      </c>
      <c r="U76">
        <v>0</v>
      </c>
      <c r="V76">
        <v>0</v>
      </c>
      <c r="W76" s="133" t="s">
        <v>302</v>
      </c>
      <c r="X76" t="s">
        <v>203</v>
      </c>
      <c r="Y76" t="s">
        <v>204</v>
      </c>
      <c r="AD76">
        <f t="shared" si="13"/>
        <v>224</v>
      </c>
      <c r="AE76">
        <v>75</v>
      </c>
      <c r="AF76" t="str">
        <f t="shared" ca="1" si="7"/>
        <v>13-0.6</v>
      </c>
      <c r="AG76">
        <f t="shared" ca="1" si="8"/>
        <v>200</v>
      </c>
      <c r="AH76">
        <f t="shared" ca="1" si="9"/>
        <v>976</v>
      </c>
      <c r="AI76" s="105">
        <f t="shared" ca="1" si="10"/>
        <v>-8.4035000000000001E-6</v>
      </c>
      <c r="AJ76" s="105">
        <f t="shared" ca="1" si="11"/>
        <v>-3.1950000000000002E-7</v>
      </c>
      <c r="AK76" s="105">
        <f ca="1">AVERAGE(INDIRECT("K"&amp;AD76):INDIRECT("K"&amp;AD77-1))</f>
        <v>1.1602333333333333E-3</v>
      </c>
      <c r="AL76" s="105">
        <f ca="1">AVERAGE(INDIRECT("L"&amp;AD76):INDIRECT("L"&amp;AD77-1))</f>
        <v>3.43E-5</v>
      </c>
      <c r="AM76" s="105">
        <f t="shared" ca="1" si="12"/>
        <v>1.1607402283791914E-3</v>
      </c>
      <c r="AO76" s="105">
        <f ca="1">STDEV(INDIRECT("K"&amp;AD76):INDIRECT("K"&amp;AD77-1))</f>
        <v>8.1445278152467213E-7</v>
      </c>
    </row>
    <row r="77" spans="1:41" ht="14.25" customHeight="1">
      <c r="A77" t="s">
        <v>303</v>
      </c>
      <c r="B77" t="s">
        <v>200</v>
      </c>
      <c r="C77">
        <v>0</v>
      </c>
      <c r="D77">
        <v>200</v>
      </c>
      <c r="E77">
        <v>976</v>
      </c>
      <c r="F77" t="s">
        <v>201</v>
      </c>
      <c r="G77" s="105">
        <v>3.2455000000000001E-3</v>
      </c>
      <c r="H77" s="105">
        <v>8.1799999999999996E-5</v>
      </c>
      <c r="I77" s="105">
        <v>-8.4035000000000001E-6</v>
      </c>
      <c r="J77" s="105">
        <v>-3.1950000000000002E-7</v>
      </c>
      <c r="K77" s="105">
        <v>3.2539000000000001E-3</v>
      </c>
      <c r="L77" s="105">
        <v>8.2100000000000003E-5</v>
      </c>
      <c r="M77" s="132">
        <v>1.45</v>
      </c>
      <c r="N77">
        <v>0</v>
      </c>
      <c r="O77">
        <v>0</v>
      </c>
      <c r="P77">
        <v>0</v>
      </c>
      <c r="Q77">
        <v>1</v>
      </c>
      <c r="R77">
        <v>3.2539000000000001E-5</v>
      </c>
      <c r="S77">
        <v>8.2139999999999998E-7</v>
      </c>
      <c r="T77">
        <v>4</v>
      </c>
      <c r="U77">
        <v>0</v>
      </c>
      <c r="V77">
        <v>0</v>
      </c>
      <c r="W77" s="133" t="s">
        <v>304</v>
      </c>
      <c r="X77" t="s">
        <v>203</v>
      </c>
      <c r="Y77" t="s">
        <v>204</v>
      </c>
      <c r="AD77">
        <f t="shared" si="13"/>
        <v>227</v>
      </c>
      <c r="AE77">
        <v>76</v>
      </c>
      <c r="AF77" t="str">
        <f t="shared" ca="1" si="7"/>
        <v>13-0.4</v>
      </c>
      <c r="AG77">
        <f t="shared" ca="1" si="8"/>
        <v>200</v>
      </c>
      <c r="AH77">
        <f t="shared" ca="1" si="9"/>
        <v>976</v>
      </c>
      <c r="AI77" s="105">
        <f t="shared" ca="1" si="10"/>
        <v>-8.4035000000000001E-6</v>
      </c>
      <c r="AJ77" s="105">
        <f t="shared" ca="1" si="11"/>
        <v>-3.1950000000000002E-7</v>
      </c>
      <c r="AK77" s="105">
        <f ca="1">AVERAGE(INDIRECT("K"&amp;AD77):INDIRECT("K"&amp;AD78-1))</f>
        <v>7.2008666666666663E-4</v>
      </c>
      <c r="AL77" s="105">
        <f ca="1">AVERAGE(INDIRECT("L"&amp;AD77):INDIRECT("L"&amp;AD78-1))</f>
        <v>2.0171999999999999E-5</v>
      </c>
      <c r="AM77" s="105">
        <f t="shared" ca="1" si="12"/>
        <v>7.2036915334785893E-4</v>
      </c>
      <c r="AO77" s="105">
        <f ca="1">STDEV(INDIRECT("K"&amp;AD77):INDIRECT("K"&amp;AD78-1))</f>
        <v>3.6460023770336709E-7</v>
      </c>
    </row>
    <row r="78" spans="1:41" ht="14.25" customHeight="1">
      <c r="A78" t="s">
        <v>303</v>
      </c>
      <c r="B78" t="s">
        <v>200</v>
      </c>
      <c r="C78">
        <v>0</v>
      </c>
      <c r="D78">
        <v>200</v>
      </c>
      <c r="E78">
        <v>976</v>
      </c>
      <c r="F78" t="s">
        <v>201</v>
      </c>
      <c r="G78" s="105">
        <v>3.2453999999999998E-3</v>
      </c>
      <c r="H78" s="105">
        <v>8.1799999999999996E-5</v>
      </c>
      <c r="I78" s="105">
        <v>-8.4035000000000001E-6</v>
      </c>
      <c r="J78" s="105">
        <v>-3.1950000000000002E-7</v>
      </c>
      <c r="K78" s="105">
        <v>3.2537999999999998E-3</v>
      </c>
      <c r="L78" s="105">
        <v>8.2100000000000003E-5</v>
      </c>
      <c r="M78" s="132">
        <v>1.45</v>
      </c>
      <c r="N78">
        <v>0</v>
      </c>
      <c r="O78">
        <v>0</v>
      </c>
      <c r="P78">
        <v>0</v>
      </c>
      <c r="Q78">
        <v>1</v>
      </c>
      <c r="R78">
        <v>3.2537999999999999E-5</v>
      </c>
      <c r="S78">
        <v>8.2080000000000004E-7</v>
      </c>
      <c r="T78">
        <v>4</v>
      </c>
      <c r="U78">
        <v>0</v>
      </c>
      <c r="V78">
        <v>0</v>
      </c>
      <c r="W78" s="133" t="s">
        <v>305</v>
      </c>
      <c r="X78" t="s">
        <v>203</v>
      </c>
      <c r="Y78" t="s">
        <v>204</v>
      </c>
      <c r="AD78">
        <f t="shared" si="13"/>
        <v>230</v>
      </c>
      <c r="AE78">
        <v>77</v>
      </c>
      <c r="AF78" t="str">
        <f t="shared" ca="1" si="7"/>
        <v>13-0.2</v>
      </c>
      <c r="AG78">
        <f t="shared" ca="1" si="8"/>
        <v>200</v>
      </c>
      <c r="AH78">
        <f t="shared" ca="1" si="9"/>
        <v>976</v>
      </c>
      <c r="AI78" s="105">
        <f t="shared" ca="1" si="10"/>
        <v>-8.4035000000000001E-6</v>
      </c>
      <c r="AJ78" s="105">
        <f t="shared" ca="1" si="11"/>
        <v>-3.1950000000000002E-7</v>
      </c>
      <c r="AK78" s="105">
        <f ca="1">AVERAGE(INDIRECT("K"&amp;AD78):INDIRECT("K"&amp;AD79-1))</f>
        <v>8.4942999999999998E-4</v>
      </c>
      <c r="AL78" s="105">
        <f ca="1">AVERAGE(INDIRECT("L"&amp;AD78):INDIRECT("L"&amp;AD79-1))</f>
        <v>2.1071333333333336E-5</v>
      </c>
      <c r="AM78" s="105">
        <f t="shared" ca="1" si="12"/>
        <v>8.4969131217663065E-4</v>
      </c>
      <c r="AO78" s="105">
        <f ca="1">STDEV(INDIRECT("K"&amp;AD78):INDIRECT("K"&amp;AD79-1))</f>
        <v>1.2767145334804735E-7</v>
      </c>
    </row>
    <row r="79" spans="1:41" ht="14.25" customHeight="1">
      <c r="A79" t="s">
        <v>303</v>
      </c>
      <c r="B79" t="s">
        <v>200</v>
      </c>
      <c r="C79">
        <v>0</v>
      </c>
      <c r="D79">
        <v>200</v>
      </c>
      <c r="E79">
        <v>976</v>
      </c>
      <c r="F79" t="s">
        <v>201</v>
      </c>
      <c r="G79" s="105">
        <v>3.2449000000000002E-3</v>
      </c>
      <c r="H79" s="105">
        <v>8.1299999999999997E-5</v>
      </c>
      <c r="I79" s="105">
        <v>-8.4035000000000001E-6</v>
      </c>
      <c r="J79" s="105">
        <v>-3.1950000000000002E-7</v>
      </c>
      <c r="K79" s="105">
        <v>3.2533000000000002E-3</v>
      </c>
      <c r="L79" s="105">
        <v>8.1600000000000005E-5</v>
      </c>
      <c r="M79" s="132">
        <v>1.44</v>
      </c>
      <c r="N79">
        <v>0</v>
      </c>
      <c r="O79">
        <v>0</v>
      </c>
      <c r="P79">
        <v>0</v>
      </c>
      <c r="Q79">
        <v>1</v>
      </c>
      <c r="R79">
        <v>3.2533000000000002E-5</v>
      </c>
      <c r="S79">
        <v>8.1620000000000002E-7</v>
      </c>
      <c r="T79">
        <v>4</v>
      </c>
      <c r="U79">
        <v>0</v>
      </c>
      <c r="V79">
        <v>0</v>
      </c>
      <c r="W79" s="133" t="s">
        <v>306</v>
      </c>
      <c r="X79" t="s">
        <v>203</v>
      </c>
      <c r="Y79" t="s">
        <v>204</v>
      </c>
      <c r="AD79">
        <f t="shared" si="13"/>
        <v>233</v>
      </c>
      <c r="AE79">
        <v>78</v>
      </c>
      <c r="AF79" t="str">
        <f t="shared" ca="1" si="7"/>
        <v>13-&lt;0.2</v>
      </c>
      <c r="AG79">
        <f t="shared" ca="1" si="8"/>
        <v>200</v>
      </c>
      <c r="AH79">
        <f t="shared" ca="1" si="9"/>
        <v>976</v>
      </c>
      <c r="AI79" s="105">
        <f t="shared" ca="1" si="10"/>
        <v>-8.4035000000000001E-6</v>
      </c>
      <c r="AJ79" s="105">
        <f t="shared" ca="1" si="11"/>
        <v>-3.1950000000000002E-7</v>
      </c>
      <c r="AK79" s="105">
        <f ca="1">AVERAGE(INDIRECT("K"&amp;AD79):INDIRECT("K"&amp;AD80-1))</f>
        <v>8.4541999999999994E-4</v>
      </c>
      <c r="AL79" s="105">
        <f ca="1">AVERAGE(INDIRECT("L"&amp;AD79):INDIRECT("L"&amp;AD80-1))</f>
        <v>2.4055333333333333E-5</v>
      </c>
      <c r="AM79" s="105">
        <f t="shared" ca="1" si="12"/>
        <v>8.4576216246754485E-4</v>
      </c>
      <c r="AO79" s="105">
        <f ca="1">STDEV(INDIRECT("K"&amp;AD79):INDIRECT("K"&amp;AD80-1))</f>
        <v>4.0286474156968179E-7</v>
      </c>
    </row>
    <row r="80" spans="1:41" ht="14.25" customHeight="1">
      <c r="A80" t="s">
        <v>307</v>
      </c>
      <c r="B80" t="s">
        <v>200</v>
      </c>
      <c r="C80">
        <v>0</v>
      </c>
      <c r="D80">
        <v>200</v>
      </c>
      <c r="E80">
        <v>976</v>
      </c>
      <c r="F80" t="s">
        <v>201</v>
      </c>
      <c r="G80" s="105">
        <v>2.6205999999999998E-3</v>
      </c>
      <c r="H80" s="105">
        <v>6.8800000000000005E-5</v>
      </c>
      <c r="I80" s="105">
        <v>-8.4035000000000001E-6</v>
      </c>
      <c r="J80" s="105">
        <v>-3.1950000000000002E-7</v>
      </c>
      <c r="K80" s="105">
        <v>2.6289999999999998E-3</v>
      </c>
      <c r="L80" s="105">
        <v>6.9099999999999999E-5</v>
      </c>
      <c r="M80" s="132">
        <v>1.51</v>
      </c>
      <c r="N80">
        <v>0</v>
      </c>
      <c r="O80">
        <v>0</v>
      </c>
      <c r="P80">
        <v>0</v>
      </c>
      <c r="Q80">
        <v>1</v>
      </c>
      <c r="R80">
        <v>2.6290000000000001E-5</v>
      </c>
      <c r="S80">
        <v>6.9100000000000003E-7</v>
      </c>
      <c r="T80">
        <v>3</v>
      </c>
      <c r="U80">
        <v>0</v>
      </c>
      <c r="V80">
        <v>0</v>
      </c>
      <c r="W80" s="133" t="s">
        <v>308</v>
      </c>
      <c r="X80" t="s">
        <v>203</v>
      </c>
      <c r="Y80" t="s">
        <v>204</v>
      </c>
      <c r="AD80">
        <f t="shared" si="13"/>
        <v>236</v>
      </c>
      <c r="AE80">
        <v>79</v>
      </c>
      <c r="AF80" t="str">
        <f t="shared" ca="1" si="7"/>
        <v>14-ALL</v>
      </c>
      <c r="AG80">
        <f t="shared" ca="1" si="8"/>
        <v>200</v>
      </c>
      <c r="AH80">
        <f t="shared" ca="1" si="9"/>
        <v>976</v>
      </c>
      <c r="AI80" s="105">
        <f t="shared" ca="1" si="10"/>
        <v>-8.4035000000000001E-6</v>
      </c>
      <c r="AJ80" s="105">
        <f t="shared" ca="1" si="11"/>
        <v>-3.1950000000000002E-7</v>
      </c>
      <c r="AK80" s="105">
        <f ca="1">AVERAGE(INDIRECT("K"&amp;AD80):INDIRECT("K"&amp;AD81-1))</f>
        <v>8.3270000000000002E-4</v>
      </c>
      <c r="AL80" s="105">
        <f ca="1">AVERAGE(INDIRECT("L"&amp;AD80):INDIRECT("L"&amp;AD81-1))</f>
        <v>2.1335000000000002E-5</v>
      </c>
      <c r="AM80" s="105">
        <f t="shared" ca="1" si="12"/>
        <v>8.3297327221526138E-4</v>
      </c>
      <c r="AO80" s="105">
        <f ca="1">STDEV(INDIRECT("K"&amp;AD80):INDIRECT("K"&amp;AD81-1))</f>
        <v>2.0663978319772405E-7</v>
      </c>
    </row>
    <row r="81" spans="1:41" ht="14.25" customHeight="1">
      <c r="A81" t="s">
        <v>307</v>
      </c>
      <c r="B81" t="s">
        <v>200</v>
      </c>
      <c r="C81">
        <v>0</v>
      </c>
      <c r="D81">
        <v>200</v>
      </c>
      <c r="E81">
        <v>976</v>
      </c>
      <c r="F81" t="s">
        <v>201</v>
      </c>
      <c r="G81" s="105">
        <v>2.6197E-3</v>
      </c>
      <c r="H81" s="105">
        <v>6.8300000000000007E-5</v>
      </c>
      <c r="I81" s="105">
        <v>-8.4035000000000001E-6</v>
      </c>
      <c r="J81" s="105">
        <v>-3.1950000000000002E-7</v>
      </c>
      <c r="K81" s="105">
        <v>2.6281E-3</v>
      </c>
      <c r="L81" s="105">
        <v>6.86E-5</v>
      </c>
      <c r="M81" s="132">
        <v>1.5</v>
      </c>
      <c r="N81">
        <v>0</v>
      </c>
      <c r="O81">
        <v>0</v>
      </c>
      <c r="P81">
        <v>0</v>
      </c>
      <c r="Q81">
        <v>1</v>
      </c>
      <c r="R81">
        <v>2.6281000000000001E-5</v>
      </c>
      <c r="S81">
        <v>6.8609999999999998E-7</v>
      </c>
      <c r="T81">
        <v>3</v>
      </c>
      <c r="U81">
        <v>0</v>
      </c>
      <c r="V81">
        <v>0</v>
      </c>
      <c r="W81" s="133" t="s">
        <v>309</v>
      </c>
      <c r="X81" t="s">
        <v>203</v>
      </c>
      <c r="Y81" t="s">
        <v>204</v>
      </c>
      <c r="AD81">
        <f t="shared" si="13"/>
        <v>239</v>
      </c>
      <c r="AE81">
        <v>80</v>
      </c>
      <c r="AF81" t="str">
        <f t="shared" ca="1" si="7"/>
        <v>14-0.8</v>
      </c>
      <c r="AG81">
        <f t="shared" ca="1" si="8"/>
        <v>200</v>
      </c>
      <c r="AH81">
        <f t="shared" ca="1" si="9"/>
        <v>976</v>
      </c>
      <c r="AI81" s="105">
        <f t="shared" ca="1" si="10"/>
        <v>-8.4035000000000001E-6</v>
      </c>
      <c r="AJ81" s="105">
        <f t="shared" ca="1" si="11"/>
        <v>-3.1950000000000002E-7</v>
      </c>
      <c r="AK81" s="105">
        <f ca="1">AVERAGE(INDIRECT("K"&amp;AD81):INDIRECT("K"&amp;AD82-1))</f>
        <v>1.2278999999999999E-3</v>
      </c>
      <c r="AL81" s="105">
        <f ca="1">AVERAGE(INDIRECT("L"&amp;AD81):INDIRECT("L"&amp;AD82-1))</f>
        <v>4.5166666666666662E-5</v>
      </c>
      <c r="AM81" s="105">
        <f t="shared" ca="1" si="12"/>
        <v>1.2287304170475221E-3</v>
      </c>
      <c r="AO81" s="105">
        <f ca="1">STDEV(INDIRECT("K"&amp;AD81):INDIRECT("K"&amp;AD82-1))</f>
        <v>2.0000000000000486E-7</v>
      </c>
    </row>
    <row r="82" spans="1:41" ht="14.25" customHeight="1">
      <c r="A82" t="s">
        <v>307</v>
      </c>
      <c r="B82" t="s">
        <v>200</v>
      </c>
      <c r="C82">
        <v>0</v>
      </c>
      <c r="D82">
        <v>200</v>
      </c>
      <c r="E82">
        <v>976</v>
      </c>
      <c r="F82" t="s">
        <v>201</v>
      </c>
      <c r="G82" s="105">
        <v>2.6196000000000001E-3</v>
      </c>
      <c r="H82" s="105">
        <v>6.8200000000000004E-5</v>
      </c>
      <c r="I82" s="105">
        <v>-8.4035000000000001E-6</v>
      </c>
      <c r="J82" s="105">
        <v>-3.1950000000000002E-7</v>
      </c>
      <c r="K82" s="105">
        <v>2.6280000000000001E-3</v>
      </c>
      <c r="L82" s="105">
        <v>6.8499999999999998E-5</v>
      </c>
      <c r="M82" s="132">
        <v>1.49</v>
      </c>
      <c r="N82">
        <v>0</v>
      </c>
      <c r="O82">
        <v>0</v>
      </c>
      <c r="P82">
        <v>0</v>
      </c>
      <c r="Q82">
        <v>1</v>
      </c>
      <c r="R82">
        <v>2.6279999999999999E-5</v>
      </c>
      <c r="S82">
        <v>6.8479999999999999E-7</v>
      </c>
      <c r="T82">
        <v>3</v>
      </c>
      <c r="U82">
        <v>0</v>
      </c>
      <c r="V82">
        <v>0</v>
      </c>
      <c r="W82" s="133" t="s">
        <v>310</v>
      </c>
      <c r="X82" t="s">
        <v>203</v>
      </c>
      <c r="Y82" t="s">
        <v>204</v>
      </c>
      <c r="AD82">
        <f t="shared" si="13"/>
        <v>242</v>
      </c>
      <c r="AE82">
        <v>81</v>
      </c>
      <c r="AF82" t="str">
        <f t="shared" ca="1" si="7"/>
        <v>14-0.6</v>
      </c>
      <c r="AG82">
        <f t="shared" ca="1" si="8"/>
        <v>200</v>
      </c>
      <c r="AH82">
        <f t="shared" ca="1" si="9"/>
        <v>976</v>
      </c>
      <c r="AI82" s="105">
        <f t="shared" ca="1" si="10"/>
        <v>-8.4035000000000001E-6</v>
      </c>
      <c r="AJ82" s="105">
        <f t="shared" ca="1" si="11"/>
        <v>-3.1950000000000002E-7</v>
      </c>
      <c r="AK82" s="105">
        <f ca="1">AVERAGE(INDIRECT("K"&amp;AD82):INDIRECT("K"&amp;AD83-1))</f>
        <v>8.5316999999999999E-4</v>
      </c>
      <c r="AL82" s="105">
        <f ca="1">AVERAGE(INDIRECT("L"&amp;AD82):INDIRECT("L"&amp;AD83-1))</f>
        <v>2.2805999999999998E-5</v>
      </c>
      <c r="AM82" s="105">
        <f t="shared" ca="1" si="12"/>
        <v>8.5347475799580621E-4</v>
      </c>
      <c r="AO82" s="105">
        <f ca="1">STDEV(INDIRECT("K"&amp;AD82):INDIRECT("K"&amp;AD83-1))</f>
        <v>2.5159491250819443E-7</v>
      </c>
    </row>
    <row r="83" spans="1:41" ht="14.25" customHeight="1">
      <c r="A83" t="s">
        <v>311</v>
      </c>
      <c r="B83" t="s">
        <v>200</v>
      </c>
      <c r="C83">
        <v>0</v>
      </c>
      <c r="D83">
        <v>200</v>
      </c>
      <c r="E83">
        <v>976</v>
      </c>
      <c r="F83" t="s">
        <v>201</v>
      </c>
      <c r="G83" s="105">
        <v>1.8711999999999999E-3</v>
      </c>
      <c r="H83" s="105">
        <v>5.2800000000000003E-5</v>
      </c>
      <c r="I83" s="105">
        <v>-8.4035000000000001E-6</v>
      </c>
      <c r="J83" s="105">
        <v>-3.1950000000000002E-7</v>
      </c>
      <c r="K83" s="105">
        <v>1.8795999999999999E-3</v>
      </c>
      <c r="L83" s="105">
        <v>5.3100000000000003E-5</v>
      </c>
      <c r="M83" s="132">
        <v>1.62</v>
      </c>
      <c r="N83">
        <v>0</v>
      </c>
      <c r="O83">
        <v>0</v>
      </c>
      <c r="P83">
        <v>0</v>
      </c>
      <c r="Q83">
        <v>1</v>
      </c>
      <c r="R83">
        <v>1.8796000000000001E-5</v>
      </c>
      <c r="S83">
        <v>5.3089999999999997E-7</v>
      </c>
      <c r="T83">
        <v>3</v>
      </c>
      <c r="U83">
        <v>0</v>
      </c>
      <c r="V83">
        <v>0</v>
      </c>
      <c r="W83" s="133" t="s">
        <v>312</v>
      </c>
      <c r="X83" t="s">
        <v>203</v>
      </c>
      <c r="Y83" t="s">
        <v>204</v>
      </c>
      <c r="AD83">
        <f t="shared" si="13"/>
        <v>245</v>
      </c>
      <c r="AE83">
        <v>82</v>
      </c>
      <c r="AF83" t="str">
        <f t="shared" ca="1" si="7"/>
        <v>14-0.4</v>
      </c>
      <c r="AG83">
        <f t="shared" ca="1" si="8"/>
        <v>200</v>
      </c>
      <c r="AH83">
        <f t="shared" ca="1" si="9"/>
        <v>976</v>
      </c>
      <c r="AI83" s="105">
        <f t="shared" ca="1" si="10"/>
        <v>-8.4035000000000001E-6</v>
      </c>
      <c r="AJ83" s="105">
        <f t="shared" ca="1" si="11"/>
        <v>-3.1950000000000002E-7</v>
      </c>
      <c r="AK83" s="105">
        <f ca="1">AVERAGE(INDIRECT("K"&amp;AD83):INDIRECT("K"&amp;AD84-1))</f>
        <v>6.3089333333333337E-4</v>
      </c>
      <c r="AL83" s="105">
        <f ca="1">AVERAGE(INDIRECT("L"&amp;AD83):INDIRECT("L"&amp;AD84-1))</f>
        <v>1.692566666666667E-5</v>
      </c>
      <c r="AM83" s="105">
        <f t="shared" ca="1" si="12"/>
        <v>6.3112033419670101E-4</v>
      </c>
      <c r="AO83" s="105">
        <f ca="1">STDEV(INDIRECT("K"&amp;AD83):INDIRECT("K"&amp;AD84-1))</f>
        <v>1.7473789896109709E-7</v>
      </c>
    </row>
    <row r="84" spans="1:41" ht="14.25" customHeight="1">
      <c r="A84" t="s">
        <v>311</v>
      </c>
      <c r="B84" t="s">
        <v>200</v>
      </c>
      <c r="C84">
        <v>0</v>
      </c>
      <c r="D84">
        <v>200</v>
      </c>
      <c r="E84">
        <v>976</v>
      </c>
      <c r="F84" t="s">
        <v>201</v>
      </c>
      <c r="G84" s="105">
        <v>1.8710000000000001E-3</v>
      </c>
      <c r="H84" s="105">
        <v>5.2800000000000003E-5</v>
      </c>
      <c r="I84" s="105">
        <v>-8.4035000000000001E-6</v>
      </c>
      <c r="J84" s="105">
        <v>-3.1950000000000002E-7</v>
      </c>
      <c r="K84" s="105">
        <v>1.8794E-3</v>
      </c>
      <c r="L84" s="105">
        <v>5.3100000000000003E-5</v>
      </c>
      <c r="M84" s="132">
        <v>1.62</v>
      </c>
      <c r="N84">
        <v>0</v>
      </c>
      <c r="O84">
        <v>0</v>
      </c>
      <c r="P84">
        <v>0</v>
      </c>
      <c r="Q84">
        <v>1</v>
      </c>
      <c r="R84">
        <v>1.8794E-5</v>
      </c>
      <c r="S84">
        <v>5.3079999999999996E-7</v>
      </c>
      <c r="T84">
        <v>3</v>
      </c>
      <c r="U84">
        <v>0</v>
      </c>
      <c r="V84">
        <v>0</v>
      </c>
      <c r="W84" s="133" t="s">
        <v>313</v>
      </c>
      <c r="X84" t="s">
        <v>203</v>
      </c>
      <c r="Y84" t="s">
        <v>204</v>
      </c>
      <c r="AD84">
        <f t="shared" si="13"/>
        <v>248</v>
      </c>
      <c r="AE84">
        <v>83</v>
      </c>
      <c r="AF84" t="str">
        <f t="shared" ca="1" si="7"/>
        <v>14-0.2</v>
      </c>
      <c r="AG84">
        <f t="shared" ca="1" si="8"/>
        <v>200</v>
      </c>
      <c r="AH84">
        <f t="shared" ca="1" si="9"/>
        <v>976</v>
      </c>
      <c r="AI84" s="105">
        <f t="shared" ca="1" si="10"/>
        <v>-8.4035000000000001E-6</v>
      </c>
      <c r="AJ84" s="105">
        <f t="shared" ca="1" si="11"/>
        <v>-3.1950000000000002E-7</v>
      </c>
      <c r="AK84" s="105">
        <f ca="1">AVERAGE(INDIRECT("K"&amp;AD84):INDIRECT("K"&amp;AD85-1))</f>
        <v>7.3880333333333327E-4</v>
      </c>
      <c r="AL84" s="105">
        <f ca="1">AVERAGE(INDIRECT("L"&amp;AD84):INDIRECT("L"&amp;AD85-1))</f>
        <v>1.8125333333333334E-5</v>
      </c>
      <c r="AM84" s="105">
        <f t="shared" ca="1" si="12"/>
        <v>7.3902563761542718E-4</v>
      </c>
      <c r="AO84" s="105">
        <f ca="1">STDEV(INDIRECT("K"&amp;AD84):INDIRECT("K"&amp;AD85-1))</f>
        <v>3.1942656954819093E-7</v>
      </c>
    </row>
    <row r="85" spans="1:41" ht="14.25" customHeight="1">
      <c r="A85" t="s">
        <v>311</v>
      </c>
      <c r="B85" t="s">
        <v>200</v>
      </c>
      <c r="C85">
        <v>0</v>
      </c>
      <c r="D85">
        <v>200</v>
      </c>
      <c r="E85">
        <v>976</v>
      </c>
      <c r="F85" t="s">
        <v>201</v>
      </c>
      <c r="G85" s="105">
        <v>1.8711999999999999E-3</v>
      </c>
      <c r="H85" s="105">
        <v>5.2599999999999998E-5</v>
      </c>
      <c r="I85" s="105">
        <v>-8.4035000000000001E-6</v>
      </c>
      <c r="J85" s="105">
        <v>-3.1950000000000002E-7</v>
      </c>
      <c r="K85" s="105">
        <v>1.8795999999999999E-3</v>
      </c>
      <c r="L85" s="105">
        <v>5.2899999999999998E-5</v>
      </c>
      <c r="M85" s="132">
        <v>1.61</v>
      </c>
      <c r="N85">
        <v>0</v>
      </c>
      <c r="O85">
        <v>0</v>
      </c>
      <c r="P85">
        <v>0</v>
      </c>
      <c r="Q85">
        <v>1</v>
      </c>
      <c r="R85">
        <v>1.8796000000000001E-5</v>
      </c>
      <c r="S85">
        <v>5.2870000000000002E-7</v>
      </c>
      <c r="T85">
        <v>3</v>
      </c>
      <c r="U85">
        <v>0</v>
      </c>
      <c r="V85">
        <v>0</v>
      </c>
      <c r="W85" s="133" t="s">
        <v>314</v>
      </c>
      <c r="X85" t="s">
        <v>203</v>
      </c>
      <c r="Y85" t="s">
        <v>204</v>
      </c>
      <c r="AD85">
        <f t="shared" si="13"/>
        <v>251</v>
      </c>
      <c r="AE85">
        <v>84</v>
      </c>
      <c r="AF85" t="str">
        <f t="shared" ca="1" si="7"/>
        <v>14-&lt;0.2</v>
      </c>
      <c r="AG85">
        <f t="shared" ca="1" si="8"/>
        <v>200</v>
      </c>
      <c r="AH85">
        <f t="shared" ca="1" si="9"/>
        <v>976</v>
      </c>
      <c r="AI85" s="105">
        <f t="shared" ca="1" si="10"/>
        <v>-8.4035000000000001E-6</v>
      </c>
      <c r="AJ85" s="105">
        <f t="shared" ca="1" si="11"/>
        <v>-3.1950000000000002E-7</v>
      </c>
      <c r="AK85" s="105">
        <f ca="1">AVERAGE(INDIRECT("K"&amp;AD85):INDIRECT("K"&amp;AD86-1))</f>
        <v>1.4996E-3</v>
      </c>
      <c r="AL85" s="105">
        <f ca="1">AVERAGE(INDIRECT("L"&amp;AD85):INDIRECT("L"&amp;AD86-1))</f>
        <v>3.5099999999999999E-5</v>
      </c>
      <c r="AM85" s="105">
        <f t="shared" ca="1" si="12"/>
        <v>1.5000107232950037E-3</v>
      </c>
      <c r="AO85" s="105">
        <f ca="1">STDEV(INDIRECT("K"&amp;AD85):INDIRECT("K"&amp;AD86-1))</f>
        <v>2.0000000000000486E-7</v>
      </c>
    </row>
    <row r="86" spans="1:41" ht="14.25" customHeight="1">
      <c r="A86" t="s">
        <v>315</v>
      </c>
      <c r="B86" t="s">
        <v>200</v>
      </c>
      <c r="C86">
        <v>0</v>
      </c>
      <c r="D86">
        <v>200</v>
      </c>
      <c r="E86">
        <v>976</v>
      </c>
      <c r="F86" t="s">
        <v>201</v>
      </c>
      <c r="G86" s="105">
        <v>2.4179000000000002E-3</v>
      </c>
      <c r="H86" s="105">
        <v>6.5599999999999995E-5</v>
      </c>
      <c r="I86" s="105">
        <v>-8.4035000000000001E-6</v>
      </c>
      <c r="J86" s="105">
        <v>-3.1950000000000002E-7</v>
      </c>
      <c r="K86" s="105">
        <v>2.4263000000000002E-3</v>
      </c>
      <c r="L86" s="105">
        <v>6.5900000000000003E-5</v>
      </c>
      <c r="M86" s="132">
        <v>1.56</v>
      </c>
      <c r="N86">
        <v>0</v>
      </c>
      <c r="O86">
        <v>0</v>
      </c>
      <c r="P86">
        <v>0</v>
      </c>
      <c r="Q86">
        <v>1</v>
      </c>
      <c r="R86">
        <v>2.4263000000000001E-5</v>
      </c>
      <c r="S86">
        <v>6.5939999999999999E-7</v>
      </c>
      <c r="T86">
        <v>3</v>
      </c>
      <c r="U86">
        <v>0</v>
      </c>
      <c r="V86">
        <v>0</v>
      </c>
      <c r="W86" s="133" t="s">
        <v>316</v>
      </c>
      <c r="X86" t="s">
        <v>203</v>
      </c>
      <c r="Y86" t="s">
        <v>204</v>
      </c>
      <c r="AD86">
        <f t="shared" si="13"/>
        <v>254</v>
      </c>
      <c r="AE86">
        <v>85</v>
      </c>
      <c r="AF86" t="str">
        <f t="shared" ca="1" si="7"/>
        <v>15-ALL</v>
      </c>
      <c r="AG86">
        <f t="shared" ca="1" si="8"/>
        <v>200</v>
      </c>
      <c r="AH86">
        <f t="shared" ca="1" si="9"/>
        <v>976</v>
      </c>
      <c r="AI86" s="105">
        <f t="shared" ca="1" si="10"/>
        <v>-8.4035000000000001E-6</v>
      </c>
      <c r="AJ86" s="105">
        <f t="shared" ca="1" si="11"/>
        <v>-3.1950000000000002E-7</v>
      </c>
      <c r="AK86" s="105">
        <f ca="1">AVERAGE(INDIRECT("K"&amp;AD86):INDIRECT("K"&amp;AD87-1))</f>
        <v>1.3949333333333333E-3</v>
      </c>
      <c r="AL86" s="105">
        <f ca="1">AVERAGE(INDIRECT("L"&amp;AD86):INDIRECT("L"&amp;AD87-1))</f>
        <v>3.8333333333333334E-5</v>
      </c>
      <c r="AM86" s="105">
        <f t="shared" ca="1" si="12"/>
        <v>1.3954599416998285E-3</v>
      </c>
      <c r="AO86" s="105">
        <f ca="1">STDEV(INDIRECT("K"&amp;AD86):INDIRECT("K"&amp;AD87-1))</f>
        <v>4.1633319989321931E-7</v>
      </c>
    </row>
    <row r="87" spans="1:41" ht="14.25" customHeight="1">
      <c r="A87" t="s">
        <v>315</v>
      </c>
      <c r="B87" t="s">
        <v>200</v>
      </c>
      <c r="C87">
        <v>0</v>
      </c>
      <c r="D87">
        <v>200</v>
      </c>
      <c r="E87">
        <v>976</v>
      </c>
      <c r="F87" t="s">
        <v>201</v>
      </c>
      <c r="G87" s="105">
        <v>2.4175999999999998E-3</v>
      </c>
      <c r="H87" s="105">
        <v>6.5400000000000004E-5</v>
      </c>
      <c r="I87" s="105">
        <v>-8.4035000000000001E-6</v>
      </c>
      <c r="J87" s="105">
        <v>-3.1950000000000002E-7</v>
      </c>
      <c r="K87" s="105">
        <v>2.4260000000000002E-3</v>
      </c>
      <c r="L87" s="105">
        <v>6.5699999999999998E-5</v>
      </c>
      <c r="M87" s="132">
        <v>1.55</v>
      </c>
      <c r="N87">
        <v>0</v>
      </c>
      <c r="O87">
        <v>0</v>
      </c>
      <c r="P87">
        <v>0</v>
      </c>
      <c r="Q87">
        <v>1</v>
      </c>
      <c r="R87">
        <v>2.4260000000000002E-5</v>
      </c>
      <c r="S87">
        <v>6.5690000000000001E-7</v>
      </c>
      <c r="T87">
        <v>3</v>
      </c>
      <c r="U87">
        <v>0</v>
      </c>
      <c r="V87">
        <v>0</v>
      </c>
      <c r="W87" s="133" t="s">
        <v>317</v>
      </c>
      <c r="X87" t="s">
        <v>203</v>
      </c>
      <c r="Y87" t="s">
        <v>204</v>
      </c>
      <c r="AD87">
        <f t="shared" si="13"/>
        <v>257</v>
      </c>
      <c r="AE87">
        <v>86</v>
      </c>
      <c r="AF87" t="str">
        <f t="shared" ca="1" si="7"/>
        <v>15-0.8</v>
      </c>
      <c r="AG87">
        <f t="shared" ca="1" si="8"/>
        <v>200</v>
      </c>
      <c r="AH87">
        <f t="shared" ca="1" si="9"/>
        <v>976</v>
      </c>
      <c r="AI87" s="105">
        <f t="shared" ca="1" si="10"/>
        <v>-8.4035000000000001E-6</v>
      </c>
      <c r="AJ87" s="105">
        <f t="shared" ca="1" si="11"/>
        <v>-3.1950000000000002E-7</v>
      </c>
      <c r="AK87" s="105">
        <f ca="1">AVERAGE(INDIRECT("K"&amp;AD87):INDIRECT("K"&amp;AD88-1))</f>
        <v>1.1066666666666666E-3</v>
      </c>
      <c r="AL87" s="105">
        <f ca="1">AVERAGE(INDIRECT("L"&amp;AD87):INDIRECT("L"&amp;AD88-1))</f>
        <v>4.6066666666666664E-5</v>
      </c>
      <c r="AM87" s="105">
        <f t="shared" ca="1" si="12"/>
        <v>1.1076250488720849E-3</v>
      </c>
      <c r="AO87" s="105">
        <f ca="1">STDEV(INDIRECT("K"&amp;AD87):INDIRECT("K"&amp;AD88-1))</f>
        <v>7.0945988845982943E-7</v>
      </c>
    </row>
    <row r="88" spans="1:41" ht="14.25" customHeight="1">
      <c r="A88" t="s">
        <v>315</v>
      </c>
      <c r="B88" t="s">
        <v>200</v>
      </c>
      <c r="C88">
        <v>0</v>
      </c>
      <c r="D88">
        <v>200</v>
      </c>
      <c r="E88">
        <v>976</v>
      </c>
      <c r="F88" t="s">
        <v>201</v>
      </c>
      <c r="G88" s="105">
        <v>2.4169999999999999E-3</v>
      </c>
      <c r="H88" s="105">
        <v>6.5099999999999997E-5</v>
      </c>
      <c r="I88" s="105">
        <v>-8.4035000000000001E-6</v>
      </c>
      <c r="J88" s="105">
        <v>-3.1950000000000002E-7</v>
      </c>
      <c r="K88" s="105">
        <v>2.4253999999999999E-3</v>
      </c>
      <c r="L88" s="105">
        <v>6.5500000000000006E-5</v>
      </c>
      <c r="M88" s="132">
        <v>1.55</v>
      </c>
      <c r="N88">
        <v>0</v>
      </c>
      <c r="O88">
        <v>0</v>
      </c>
      <c r="P88">
        <v>0</v>
      </c>
      <c r="Q88">
        <v>1</v>
      </c>
      <c r="R88">
        <v>2.4253999999999999E-5</v>
      </c>
      <c r="S88">
        <v>6.5450000000000004E-7</v>
      </c>
      <c r="T88">
        <v>3</v>
      </c>
      <c r="U88">
        <v>0</v>
      </c>
      <c r="V88">
        <v>0</v>
      </c>
      <c r="W88" s="133" t="s">
        <v>318</v>
      </c>
      <c r="X88" t="s">
        <v>203</v>
      </c>
      <c r="Y88" t="s">
        <v>204</v>
      </c>
      <c r="AD88">
        <f t="shared" si="13"/>
        <v>260</v>
      </c>
      <c r="AE88">
        <v>87</v>
      </c>
      <c r="AF88" t="str">
        <f t="shared" ca="1" si="7"/>
        <v>15-0.6</v>
      </c>
      <c r="AG88">
        <f t="shared" ca="1" si="8"/>
        <v>200</v>
      </c>
      <c r="AH88">
        <f t="shared" ca="1" si="9"/>
        <v>976</v>
      </c>
      <c r="AI88" s="105">
        <f t="shared" ca="1" si="10"/>
        <v>-8.4035000000000001E-6</v>
      </c>
      <c r="AJ88" s="105">
        <f t="shared" ca="1" si="11"/>
        <v>-3.1950000000000002E-7</v>
      </c>
      <c r="AK88" s="105">
        <f ca="1">AVERAGE(INDIRECT("K"&amp;AD88):INDIRECT("K"&amp;AD89-1))</f>
        <v>8.9321333333333339E-4</v>
      </c>
      <c r="AL88" s="105">
        <f ca="1">AVERAGE(INDIRECT("L"&amp;AD88):INDIRECT("L"&amp;AD89-1))</f>
        <v>3.4575333333333334E-5</v>
      </c>
      <c r="AM88" s="105">
        <f t="shared" ca="1" si="12"/>
        <v>8.9388226994361827E-4</v>
      </c>
      <c r="AO88" s="105">
        <f ca="1">STDEV(INDIRECT("K"&amp;AD88):INDIRECT("K"&amp;AD89-1))</f>
        <v>8.6164571218881047E-7</v>
      </c>
    </row>
    <row r="89" spans="1:41" ht="14.25" customHeight="1">
      <c r="A89" t="s">
        <v>319</v>
      </c>
      <c r="B89" t="s">
        <v>200</v>
      </c>
      <c r="C89">
        <v>0</v>
      </c>
      <c r="D89">
        <v>200</v>
      </c>
      <c r="E89">
        <v>976</v>
      </c>
      <c r="F89" t="s">
        <v>201</v>
      </c>
      <c r="G89" s="105">
        <v>2.7664999999999999E-3</v>
      </c>
      <c r="H89" s="105">
        <v>7.3899999999999994E-5</v>
      </c>
      <c r="I89" s="105">
        <v>-8.4035000000000001E-6</v>
      </c>
      <c r="J89" s="105">
        <v>-3.1950000000000002E-7</v>
      </c>
      <c r="K89" s="105">
        <v>2.7748999999999998E-3</v>
      </c>
      <c r="L89" s="105">
        <v>7.4200000000000001E-5</v>
      </c>
      <c r="M89" s="132">
        <v>1.53</v>
      </c>
      <c r="N89">
        <v>0</v>
      </c>
      <c r="O89">
        <v>0</v>
      </c>
      <c r="P89">
        <v>0</v>
      </c>
      <c r="Q89">
        <v>1</v>
      </c>
      <c r="R89">
        <v>2.7749000000000001E-5</v>
      </c>
      <c r="S89">
        <v>7.4219999999999996E-7</v>
      </c>
      <c r="T89">
        <v>3</v>
      </c>
      <c r="U89">
        <v>0</v>
      </c>
      <c r="V89">
        <v>0</v>
      </c>
      <c r="W89" s="133" t="s">
        <v>320</v>
      </c>
      <c r="X89" t="s">
        <v>203</v>
      </c>
      <c r="Y89" t="s">
        <v>204</v>
      </c>
      <c r="AD89">
        <f t="shared" si="13"/>
        <v>263</v>
      </c>
      <c r="AE89">
        <v>88</v>
      </c>
      <c r="AF89" t="str">
        <f t="shared" ca="1" si="7"/>
        <v>15-0.4</v>
      </c>
      <c r="AG89">
        <f t="shared" ca="1" si="8"/>
        <v>200</v>
      </c>
      <c r="AH89">
        <f t="shared" ca="1" si="9"/>
        <v>976</v>
      </c>
      <c r="AI89" s="105">
        <f t="shared" ca="1" si="10"/>
        <v>-8.4035000000000001E-6</v>
      </c>
      <c r="AJ89" s="105">
        <f t="shared" ca="1" si="11"/>
        <v>-3.1950000000000002E-7</v>
      </c>
      <c r="AK89" s="105">
        <f ca="1">AVERAGE(INDIRECT("K"&amp;AD89):INDIRECT("K"&amp;AD90-1))</f>
        <v>8.5699000000000007E-4</v>
      </c>
      <c r="AL89" s="105">
        <f ca="1">AVERAGE(INDIRECT("L"&amp;AD89):INDIRECT("L"&amp;AD90-1))</f>
        <v>2.3235666666666668E-5</v>
      </c>
      <c r="AM89" s="105">
        <f t="shared" ca="1" si="12"/>
        <v>8.5730493775869776E-4</v>
      </c>
      <c r="AO89" s="105">
        <f ca="1">STDEV(INDIRECT("K"&amp;AD89):INDIRECT("K"&amp;AD90-1))</f>
        <v>2.4758836806280428E-7</v>
      </c>
    </row>
    <row r="90" spans="1:41" ht="14.25" customHeight="1">
      <c r="A90" t="s">
        <v>319</v>
      </c>
      <c r="B90" t="s">
        <v>200</v>
      </c>
      <c r="C90">
        <v>0</v>
      </c>
      <c r="D90">
        <v>200</v>
      </c>
      <c r="E90">
        <v>976</v>
      </c>
      <c r="F90" t="s">
        <v>201</v>
      </c>
      <c r="G90" s="105">
        <v>2.7667999999999998E-3</v>
      </c>
      <c r="H90" s="105">
        <v>7.3700000000000002E-5</v>
      </c>
      <c r="I90" s="105">
        <v>-8.4035000000000001E-6</v>
      </c>
      <c r="J90" s="105">
        <v>-3.1950000000000002E-7</v>
      </c>
      <c r="K90" s="105">
        <v>2.7751999999999998E-3</v>
      </c>
      <c r="L90" s="105">
        <v>7.3999999999999996E-5</v>
      </c>
      <c r="M90" s="132">
        <v>1.53</v>
      </c>
      <c r="N90">
        <v>0</v>
      </c>
      <c r="O90">
        <v>0</v>
      </c>
      <c r="P90">
        <v>0</v>
      </c>
      <c r="Q90">
        <v>1</v>
      </c>
      <c r="R90">
        <v>2.7752000000000001E-5</v>
      </c>
      <c r="S90">
        <v>7.4020000000000002E-7</v>
      </c>
      <c r="T90">
        <v>3</v>
      </c>
      <c r="U90">
        <v>0</v>
      </c>
      <c r="V90">
        <v>0</v>
      </c>
      <c r="W90" s="133" t="s">
        <v>321</v>
      </c>
      <c r="X90" t="s">
        <v>203</v>
      </c>
      <c r="Y90" t="s">
        <v>204</v>
      </c>
      <c r="AD90">
        <f t="shared" si="13"/>
        <v>266</v>
      </c>
      <c r="AE90">
        <v>89</v>
      </c>
      <c r="AF90" t="str">
        <f t="shared" ca="1" si="7"/>
        <v>15-0.2</v>
      </c>
      <c r="AG90">
        <f t="shared" ca="1" si="8"/>
        <v>200</v>
      </c>
      <c r="AH90">
        <f t="shared" ca="1" si="9"/>
        <v>976</v>
      </c>
      <c r="AI90" s="105">
        <f t="shared" ca="1" si="10"/>
        <v>-8.4035000000000001E-6</v>
      </c>
      <c r="AJ90" s="105">
        <f t="shared" ca="1" si="11"/>
        <v>-3.1950000000000002E-7</v>
      </c>
      <c r="AK90" s="105">
        <f ca="1">AVERAGE(INDIRECT("K"&amp;AD90):INDIRECT("K"&amp;AD91-1))</f>
        <v>9.1919666666666659E-4</v>
      </c>
      <c r="AL90" s="105">
        <f ca="1">AVERAGE(INDIRECT("L"&amp;AD90):INDIRECT("L"&amp;AD91-1))</f>
        <v>2.4723333333333334E-5</v>
      </c>
      <c r="AM90" s="105">
        <f t="shared" ca="1" si="12"/>
        <v>9.1952909427718598E-4</v>
      </c>
      <c r="AO90" s="105">
        <f ca="1">STDEV(INDIRECT("K"&amp;AD90):INDIRECT("K"&amp;AD91-1))</f>
        <v>2.8290163190290558E-7</v>
      </c>
    </row>
    <row r="91" spans="1:41" ht="14.25" customHeight="1">
      <c r="A91" t="s">
        <v>319</v>
      </c>
      <c r="B91" t="s">
        <v>200</v>
      </c>
      <c r="C91">
        <v>0</v>
      </c>
      <c r="D91">
        <v>200</v>
      </c>
      <c r="E91">
        <v>976</v>
      </c>
      <c r="F91" t="s">
        <v>201</v>
      </c>
      <c r="G91" s="105">
        <v>2.7664999999999999E-3</v>
      </c>
      <c r="H91" s="105">
        <v>7.3800000000000005E-5</v>
      </c>
      <c r="I91" s="105">
        <v>-8.4035000000000001E-6</v>
      </c>
      <c r="J91" s="105">
        <v>-3.1950000000000002E-7</v>
      </c>
      <c r="K91" s="105">
        <v>2.7748999999999998E-3</v>
      </c>
      <c r="L91" s="105">
        <v>7.4099999999999999E-5</v>
      </c>
      <c r="M91" s="132">
        <v>1.53</v>
      </c>
      <c r="N91">
        <v>0</v>
      </c>
      <c r="O91">
        <v>0</v>
      </c>
      <c r="P91">
        <v>0</v>
      </c>
      <c r="Q91">
        <v>1</v>
      </c>
      <c r="R91">
        <v>2.7749000000000001E-5</v>
      </c>
      <c r="S91">
        <v>7.4119999999999999E-7</v>
      </c>
      <c r="T91">
        <v>3</v>
      </c>
      <c r="U91">
        <v>0</v>
      </c>
      <c r="V91">
        <v>0</v>
      </c>
      <c r="W91" s="133" t="s">
        <v>322</v>
      </c>
      <c r="X91" t="s">
        <v>203</v>
      </c>
      <c r="Y91" t="s">
        <v>204</v>
      </c>
      <c r="AD91">
        <f t="shared" si="13"/>
        <v>269</v>
      </c>
      <c r="AE91">
        <v>90</v>
      </c>
      <c r="AF91" t="str">
        <f t="shared" ca="1" si="7"/>
        <v>15-&lt;0.2</v>
      </c>
      <c r="AG91">
        <f t="shared" ca="1" si="8"/>
        <v>200</v>
      </c>
      <c r="AH91">
        <f t="shared" ca="1" si="9"/>
        <v>976</v>
      </c>
      <c r="AI91" s="105">
        <f t="shared" ca="1" si="10"/>
        <v>-8.4035000000000001E-6</v>
      </c>
      <c r="AJ91" s="105">
        <f t="shared" ca="1" si="11"/>
        <v>-3.1950000000000002E-7</v>
      </c>
      <c r="AK91" s="105">
        <f ca="1">AVERAGE(INDIRECT("K"&amp;AD91):INDIRECT("K"&amp;AD92-1))</f>
        <v>2.2862999999999998E-3</v>
      </c>
      <c r="AL91" s="105">
        <f ca="1">AVERAGE(INDIRECT("L"&amp;AD91):INDIRECT("L"&amp;AD92-1))</f>
        <v>5.5033333333333334E-5</v>
      </c>
      <c r="AM91" s="105">
        <f t="shared" ca="1" si="12"/>
        <v>2.2869622554335645E-3</v>
      </c>
      <c r="AO91" s="105">
        <f ca="1">STDEV(INDIRECT("K"&amp;AD91):INDIRECT("K"&amp;AD92-1))</f>
        <v>4.5825756949551237E-7</v>
      </c>
    </row>
    <row r="92" spans="1:41" ht="14.25" customHeight="1">
      <c r="A92" t="s">
        <v>323</v>
      </c>
      <c r="B92" t="s">
        <v>200</v>
      </c>
      <c r="C92">
        <v>0</v>
      </c>
      <c r="D92">
        <v>200</v>
      </c>
      <c r="E92">
        <v>976</v>
      </c>
      <c r="F92" t="s">
        <v>201</v>
      </c>
      <c r="G92" s="105">
        <v>1.1164E-3</v>
      </c>
      <c r="H92" s="105">
        <v>3.3200000000000001E-5</v>
      </c>
      <c r="I92" s="105">
        <v>-8.4035000000000001E-6</v>
      </c>
      <c r="J92" s="105">
        <v>-3.1950000000000002E-7</v>
      </c>
      <c r="K92" s="105">
        <v>1.1248E-3</v>
      </c>
      <c r="L92" s="105">
        <v>3.3599999999999997E-5</v>
      </c>
      <c r="M92" s="132">
        <v>1.71</v>
      </c>
      <c r="N92">
        <v>0</v>
      </c>
      <c r="O92">
        <v>0</v>
      </c>
      <c r="P92">
        <v>0</v>
      </c>
      <c r="Q92">
        <v>1</v>
      </c>
      <c r="R92">
        <v>1.1248E-5</v>
      </c>
      <c r="S92">
        <v>3.3570000000000002E-7</v>
      </c>
      <c r="T92">
        <v>3</v>
      </c>
      <c r="U92">
        <v>0</v>
      </c>
      <c r="V92">
        <v>0</v>
      </c>
      <c r="W92" s="133" t="s">
        <v>324</v>
      </c>
      <c r="X92" t="s">
        <v>203</v>
      </c>
      <c r="Y92" t="s">
        <v>204</v>
      </c>
      <c r="AD92">
        <f t="shared" si="13"/>
        <v>272</v>
      </c>
      <c r="AE92">
        <v>91</v>
      </c>
      <c r="AF92" t="str">
        <f t="shared" ca="1" si="7"/>
        <v>16-ALL</v>
      </c>
      <c r="AG92">
        <f t="shared" ca="1" si="8"/>
        <v>200</v>
      </c>
      <c r="AH92">
        <f t="shared" ca="1" si="9"/>
        <v>976</v>
      </c>
      <c r="AI92" s="105">
        <f t="shared" ca="1" si="10"/>
        <v>-8.4035000000000001E-6</v>
      </c>
      <c r="AJ92" s="105">
        <f t="shared" ca="1" si="11"/>
        <v>-3.1950000000000002E-7</v>
      </c>
      <c r="AK92" s="105">
        <f ca="1">AVERAGE(INDIRECT("K"&amp;AD92):INDIRECT("K"&amp;AD93-1))</f>
        <v>2.7934666666666664E-3</v>
      </c>
      <c r="AL92" s="105">
        <f ca="1">AVERAGE(INDIRECT("L"&amp;AD92):INDIRECT("L"&amp;AD93-1))</f>
        <v>3.9933333333333333E-5</v>
      </c>
      <c r="AM92" s="105">
        <f t="shared" ca="1" si="12"/>
        <v>2.7937520807847084E-3</v>
      </c>
      <c r="AO92" s="105">
        <f ca="1">STDEV(INDIRECT("K"&amp;AD92):INDIRECT("K"&amp;AD93-1))</f>
        <v>5.5075705472847591E-7</v>
      </c>
    </row>
    <row r="93" spans="1:41" ht="14.25" customHeight="1">
      <c r="A93" t="s">
        <v>323</v>
      </c>
      <c r="B93" t="s">
        <v>200</v>
      </c>
      <c r="C93">
        <v>0</v>
      </c>
      <c r="D93">
        <v>200</v>
      </c>
      <c r="E93">
        <v>976</v>
      </c>
      <c r="F93" t="s">
        <v>201</v>
      </c>
      <c r="G93" s="105">
        <v>1.1163E-3</v>
      </c>
      <c r="H93" s="105">
        <v>3.3099999999999998E-5</v>
      </c>
      <c r="I93" s="105">
        <v>-8.4035000000000001E-6</v>
      </c>
      <c r="J93" s="105">
        <v>-3.1950000000000002E-7</v>
      </c>
      <c r="K93" s="105">
        <v>1.1247E-3</v>
      </c>
      <c r="L93" s="105">
        <v>3.3399999999999999E-5</v>
      </c>
      <c r="M93" s="132">
        <v>1.7</v>
      </c>
      <c r="N93">
        <v>0</v>
      </c>
      <c r="O93">
        <v>0</v>
      </c>
      <c r="P93">
        <v>0</v>
      </c>
      <c r="Q93">
        <v>1</v>
      </c>
      <c r="R93">
        <v>1.1246999999999999E-5</v>
      </c>
      <c r="S93">
        <v>3.3430000000000002E-7</v>
      </c>
      <c r="T93">
        <v>3</v>
      </c>
      <c r="U93">
        <v>0</v>
      </c>
      <c r="V93">
        <v>0</v>
      </c>
      <c r="W93" s="133" t="s">
        <v>325</v>
      </c>
      <c r="X93" t="s">
        <v>203</v>
      </c>
      <c r="Y93" t="s">
        <v>204</v>
      </c>
      <c r="AD93">
        <f t="shared" si="13"/>
        <v>275</v>
      </c>
      <c r="AE93">
        <v>92</v>
      </c>
      <c r="AF93" t="str">
        <f t="shared" ca="1" si="7"/>
        <v>16-0.8</v>
      </c>
      <c r="AG93">
        <f t="shared" ca="1" si="8"/>
        <v>200</v>
      </c>
      <c r="AH93">
        <f t="shared" ca="1" si="9"/>
        <v>976</v>
      </c>
      <c r="AI93" s="105">
        <f t="shared" ca="1" si="10"/>
        <v>-8.4035000000000001E-6</v>
      </c>
      <c r="AJ93" s="105">
        <f t="shared" ca="1" si="11"/>
        <v>-3.1950000000000002E-7</v>
      </c>
      <c r="AK93" s="105">
        <f ca="1">AVERAGE(INDIRECT("K"&amp;AD93):INDIRECT("K"&amp;AD94-1))</f>
        <v>4.0390333333333332E-3</v>
      </c>
      <c r="AL93" s="105">
        <f ca="1">AVERAGE(INDIRECT("L"&amp;AD93):INDIRECT("L"&amp;AD94-1))</f>
        <v>5.9633333333333337E-5</v>
      </c>
      <c r="AM93" s="105">
        <f t="shared" ca="1" si="12"/>
        <v>4.0394735303282059E-3</v>
      </c>
      <c r="AO93" s="105">
        <f ca="1">STDEV(INDIRECT("K"&amp;AD93):INDIRECT("K"&amp;AD94-1))</f>
        <v>5.5184538897531466E-6</v>
      </c>
    </row>
    <row r="94" spans="1:41" ht="14.25" customHeight="1">
      <c r="A94" t="s">
        <v>323</v>
      </c>
      <c r="B94" t="s">
        <v>200</v>
      </c>
      <c r="C94">
        <v>0</v>
      </c>
      <c r="D94">
        <v>200</v>
      </c>
      <c r="E94">
        <v>976</v>
      </c>
      <c r="F94" t="s">
        <v>201</v>
      </c>
      <c r="G94" s="105">
        <v>1.1161999999999999E-3</v>
      </c>
      <c r="H94" s="105">
        <v>3.3000000000000003E-5</v>
      </c>
      <c r="I94" s="105">
        <v>-8.4035000000000001E-6</v>
      </c>
      <c r="J94" s="105">
        <v>-3.1950000000000002E-7</v>
      </c>
      <c r="K94" s="105">
        <v>1.1245999999999999E-3</v>
      </c>
      <c r="L94" s="105">
        <v>3.3300000000000003E-5</v>
      </c>
      <c r="M94" s="132">
        <v>1.7</v>
      </c>
      <c r="N94">
        <v>0</v>
      </c>
      <c r="O94">
        <v>0</v>
      </c>
      <c r="P94">
        <v>0</v>
      </c>
      <c r="Q94">
        <v>1</v>
      </c>
      <c r="R94">
        <v>1.1246E-5</v>
      </c>
      <c r="S94">
        <v>3.3299999999999998E-7</v>
      </c>
      <c r="T94">
        <v>3</v>
      </c>
      <c r="U94">
        <v>0</v>
      </c>
      <c r="V94">
        <v>0</v>
      </c>
      <c r="W94" s="133" t="s">
        <v>326</v>
      </c>
      <c r="X94" t="s">
        <v>203</v>
      </c>
      <c r="Y94" t="s">
        <v>204</v>
      </c>
      <c r="AD94">
        <f t="shared" si="13"/>
        <v>278</v>
      </c>
      <c r="AE94">
        <v>93</v>
      </c>
      <c r="AF94" t="str">
        <f t="shared" ca="1" si="7"/>
        <v>16-0.6</v>
      </c>
      <c r="AG94">
        <f t="shared" ca="1" si="8"/>
        <v>200</v>
      </c>
      <c r="AH94">
        <f t="shared" ca="1" si="9"/>
        <v>976</v>
      </c>
      <c r="AI94" s="105">
        <f t="shared" ca="1" si="10"/>
        <v>-8.4035000000000001E-6</v>
      </c>
      <c r="AJ94" s="105">
        <f t="shared" ca="1" si="11"/>
        <v>-3.1950000000000002E-7</v>
      </c>
      <c r="AK94" s="105">
        <f ca="1">AVERAGE(INDIRECT("K"&amp;AD94):INDIRECT("K"&amp;AD95-1))</f>
        <v>2.3993E-3</v>
      </c>
      <c r="AL94" s="105">
        <f ca="1">AVERAGE(INDIRECT("L"&amp;AD94):INDIRECT("L"&amp;AD95-1))</f>
        <v>3.6966666666666666E-5</v>
      </c>
      <c r="AM94" s="105">
        <f t="shared" ca="1" si="12"/>
        <v>2.3995847608376838E-3</v>
      </c>
      <c r="AO94" s="105">
        <f ca="1">STDEV(INDIRECT("K"&amp;AD94):INDIRECT("K"&amp;AD95-1))</f>
        <v>1.0440306508911272E-6</v>
      </c>
    </row>
    <row r="95" spans="1:41" ht="14.25" customHeight="1">
      <c r="A95" t="s">
        <v>327</v>
      </c>
      <c r="B95" t="s">
        <v>200</v>
      </c>
      <c r="C95">
        <v>0</v>
      </c>
      <c r="D95">
        <v>200</v>
      </c>
      <c r="E95">
        <v>976</v>
      </c>
      <c r="F95" t="s">
        <v>201</v>
      </c>
      <c r="G95" s="105">
        <v>3.0157000000000001E-3</v>
      </c>
      <c r="H95" s="105">
        <v>9.3900000000000006E-5</v>
      </c>
      <c r="I95" s="105">
        <v>-8.4035000000000001E-6</v>
      </c>
      <c r="J95" s="105">
        <v>-3.1950000000000002E-7</v>
      </c>
      <c r="K95" s="105">
        <v>3.0241000000000001E-3</v>
      </c>
      <c r="L95" s="105">
        <v>9.4199999999999999E-5</v>
      </c>
      <c r="M95" s="132">
        <v>1.78</v>
      </c>
      <c r="N95">
        <v>0</v>
      </c>
      <c r="O95">
        <v>0</v>
      </c>
      <c r="P95">
        <v>0</v>
      </c>
      <c r="Q95">
        <v>1</v>
      </c>
      <c r="R95">
        <v>3.0241000000000001E-5</v>
      </c>
      <c r="S95">
        <v>9.4239999999999997E-7</v>
      </c>
      <c r="T95">
        <v>4</v>
      </c>
      <c r="U95">
        <v>0</v>
      </c>
      <c r="V95">
        <v>0</v>
      </c>
      <c r="W95" s="133" t="s">
        <v>328</v>
      </c>
      <c r="X95" t="s">
        <v>203</v>
      </c>
      <c r="Y95" t="s">
        <v>204</v>
      </c>
      <c r="AD95">
        <f t="shared" si="13"/>
        <v>281</v>
      </c>
      <c r="AE95">
        <v>94</v>
      </c>
      <c r="AF95" t="str">
        <f t="shared" ca="1" si="7"/>
        <v>16-0.4</v>
      </c>
      <c r="AG95">
        <f t="shared" ca="1" si="8"/>
        <v>200</v>
      </c>
      <c r="AH95">
        <f t="shared" ca="1" si="9"/>
        <v>976</v>
      </c>
      <c r="AI95" s="105">
        <f t="shared" ca="1" si="10"/>
        <v>-8.4035000000000001E-6</v>
      </c>
      <c r="AJ95" s="105">
        <f t="shared" ca="1" si="11"/>
        <v>-3.1950000000000002E-7</v>
      </c>
      <c r="AK95" s="105">
        <f ca="1">AVERAGE(INDIRECT("K"&amp;AD95):INDIRECT("K"&amp;AD96-1))</f>
        <v>1.8672666666666666E-3</v>
      </c>
      <c r="AL95" s="105">
        <f ca="1">AVERAGE(INDIRECT("L"&amp;AD95):INDIRECT("L"&amp;AD96-1))</f>
        <v>2.8899999999999998E-5</v>
      </c>
      <c r="AM95" s="105">
        <f t="shared" ca="1" si="12"/>
        <v>1.8674902983535E-3</v>
      </c>
      <c r="AO95" s="105">
        <f ca="1">STDEV(INDIRECT("K"&amp;AD95):INDIRECT("K"&amp;AD96-1))</f>
        <v>5.5075705472859407E-7</v>
      </c>
    </row>
    <row r="96" spans="1:41" ht="14.25" customHeight="1">
      <c r="A96" t="s">
        <v>327</v>
      </c>
      <c r="B96" t="s">
        <v>200</v>
      </c>
      <c r="C96">
        <v>0</v>
      </c>
      <c r="D96">
        <v>200</v>
      </c>
      <c r="E96">
        <v>976</v>
      </c>
      <c r="F96" t="s">
        <v>201</v>
      </c>
      <c r="G96" s="105">
        <v>3.0171999999999998E-3</v>
      </c>
      <c r="H96" s="105">
        <v>9.3300000000000005E-5</v>
      </c>
      <c r="I96" s="105">
        <v>-8.4035000000000001E-6</v>
      </c>
      <c r="J96" s="105">
        <v>-3.1950000000000002E-7</v>
      </c>
      <c r="K96" s="105">
        <v>3.0255999999999998E-3</v>
      </c>
      <c r="L96" s="105">
        <v>9.3700000000000001E-5</v>
      </c>
      <c r="M96" s="132">
        <v>1.77</v>
      </c>
      <c r="N96">
        <v>0</v>
      </c>
      <c r="O96">
        <v>0</v>
      </c>
      <c r="P96">
        <v>0</v>
      </c>
      <c r="Q96">
        <v>1</v>
      </c>
      <c r="R96">
        <v>3.0256E-5</v>
      </c>
      <c r="S96">
        <v>9.3649999999999995E-7</v>
      </c>
      <c r="T96">
        <v>4</v>
      </c>
      <c r="U96">
        <v>0</v>
      </c>
      <c r="V96">
        <v>0</v>
      </c>
      <c r="W96" s="133" t="s">
        <v>329</v>
      </c>
      <c r="X96" t="s">
        <v>203</v>
      </c>
      <c r="Y96" t="s">
        <v>204</v>
      </c>
      <c r="AD96">
        <f t="shared" si="13"/>
        <v>284</v>
      </c>
      <c r="AE96">
        <v>95</v>
      </c>
      <c r="AF96" t="str">
        <f t="shared" ca="1" si="7"/>
        <v>16-0.2</v>
      </c>
      <c r="AG96">
        <f t="shared" ca="1" si="8"/>
        <v>200</v>
      </c>
      <c r="AH96">
        <f t="shared" ca="1" si="9"/>
        <v>976</v>
      </c>
      <c r="AI96" s="105">
        <f t="shared" ca="1" si="10"/>
        <v>-8.4035000000000001E-6</v>
      </c>
      <c r="AJ96" s="105">
        <f t="shared" ca="1" si="11"/>
        <v>-3.1950000000000002E-7</v>
      </c>
      <c r="AK96" s="105">
        <f ca="1">AVERAGE(INDIRECT("K"&amp;AD96):INDIRECT("K"&amp;AD97-1))</f>
        <v>1.9705666666666663E-3</v>
      </c>
      <c r="AL96" s="105">
        <f ca="1">AVERAGE(INDIRECT("L"&amp;AD96):INDIRECT("L"&amp;AD97-1))</f>
        <v>2.876666666666667E-5</v>
      </c>
      <c r="AM96" s="105">
        <f t="shared" ca="1" si="12"/>
        <v>1.9707766258226446E-3</v>
      </c>
      <c r="AO96" s="105">
        <f ca="1">STDEV(INDIRECT("K"&amp;AD96):INDIRECT("K"&amp;AD97-1))</f>
        <v>3.5118845842829424E-7</v>
      </c>
    </row>
    <row r="97" spans="1:41" ht="14.25" customHeight="1">
      <c r="A97" t="s">
        <v>327</v>
      </c>
      <c r="B97" t="s">
        <v>200</v>
      </c>
      <c r="C97">
        <v>0</v>
      </c>
      <c r="D97">
        <v>200</v>
      </c>
      <c r="E97">
        <v>976</v>
      </c>
      <c r="F97" t="s">
        <v>201</v>
      </c>
      <c r="G97" s="105">
        <v>3.0184999999999999E-3</v>
      </c>
      <c r="H97" s="105">
        <v>9.2899999999999995E-5</v>
      </c>
      <c r="I97" s="105">
        <v>-8.4035000000000001E-6</v>
      </c>
      <c r="J97" s="105">
        <v>-3.1950000000000002E-7</v>
      </c>
      <c r="K97" s="105">
        <v>3.0268999999999999E-3</v>
      </c>
      <c r="L97" s="105">
        <v>9.3200000000000002E-5</v>
      </c>
      <c r="M97" s="132">
        <v>1.76</v>
      </c>
      <c r="N97">
        <v>0</v>
      </c>
      <c r="O97">
        <v>0</v>
      </c>
      <c r="P97">
        <v>0</v>
      </c>
      <c r="Q97">
        <v>1</v>
      </c>
      <c r="R97">
        <v>3.0269000000000001E-5</v>
      </c>
      <c r="S97">
        <v>9.3229999999999995E-7</v>
      </c>
      <c r="T97">
        <v>4</v>
      </c>
      <c r="U97">
        <v>0</v>
      </c>
      <c r="V97">
        <v>0</v>
      </c>
      <c r="W97" s="133" t="s">
        <v>330</v>
      </c>
      <c r="X97" t="s">
        <v>203</v>
      </c>
      <c r="Y97" t="s">
        <v>204</v>
      </c>
      <c r="AD97">
        <f t="shared" si="13"/>
        <v>287</v>
      </c>
      <c r="AE97">
        <v>96</v>
      </c>
      <c r="AF97" t="str">
        <f t="shared" ca="1" si="7"/>
        <v>16-&lt;0.2</v>
      </c>
      <c r="AG97">
        <f t="shared" ca="1" si="8"/>
        <v>200</v>
      </c>
      <c r="AH97">
        <f t="shared" ca="1" si="9"/>
        <v>976</v>
      </c>
      <c r="AI97" s="105">
        <f t="shared" ca="1" si="10"/>
        <v>-8.4035000000000001E-6</v>
      </c>
      <c r="AJ97" s="105">
        <f t="shared" ca="1" si="11"/>
        <v>-3.1950000000000002E-7</v>
      </c>
      <c r="AK97" s="105">
        <f ca="1">AVERAGE(INDIRECT("K"&amp;AD97):INDIRECT("K"&amp;AD98-1))</f>
        <v>4.2089333333333338E-3</v>
      </c>
      <c r="AL97" s="105">
        <f ca="1">AVERAGE(INDIRECT("L"&amp;AD97):INDIRECT("L"&amp;AD98-1))</f>
        <v>5.2333333333333329E-5</v>
      </c>
      <c r="AM97" s="105">
        <f t="shared" ca="1" si="12"/>
        <v>4.2092586737122991E-3</v>
      </c>
      <c r="AO97" s="105">
        <f ca="1">STDEV(INDIRECT("K"&amp;AD97):INDIRECT("K"&amp;AD98-1))</f>
        <v>4.0414518843284177E-7</v>
      </c>
    </row>
    <row r="98" spans="1:41" ht="14.25" customHeight="1">
      <c r="A98" t="s">
        <v>331</v>
      </c>
      <c r="B98" t="s">
        <v>200</v>
      </c>
      <c r="C98">
        <v>0</v>
      </c>
      <c r="D98">
        <v>200</v>
      </c>
      <c r="E98">
        <v>976</v>
      </c>
      <c r="F98" t="s">
        <v>201</v>
      </c>
      <c r="G98" s="105">
        <v>1.7210000000000001E-3</v>
      </c>
      <c r="H98" s="105">
        <v>5.2099999999999999E-5</v>
      </c>
      <c r="I98" s="105">
        <v>-8.4035000000000001E-6</v>
      </c>
      <c r="J98" s="105">
        <v>-3.1950000000000002E-7</v>
      </c>
      <c r="K98" s="105">
        <v>1.7294000000000001E-3</v>
      </c>
      <c r="L98" s="105">
        <v>5.24E-5</v>
      </c>
      <c r="M98" s="132">
        <v>1.74</v>
      </c>
      <c r="N98">
        <v>0</v>
      </c>
      <c r="O98">
        <v>0</v>
      </c>
      <c r="P98">
        <v>0</v>
      </c>
      <c r="Q98">
        <v>1</v>
      </c>
      <c r="R98">
        <v>1.7294000000000001E-5</v>
      </c>
      <c r="S98">
        <v>5.2409999999999999E-7</v>
      </c>
      <c r="T98">
        <v>3</v>
      </c>
      <c r="U98">
        <v>0</v>
      </c>
      <c r="V98">
        <v>0</v>
      </c>
      <c r="W98" s="133" t="s">
        <v>332</v>
      </c>
      <c r="X98" t="s">
        <v>203</v>
      </c>
      <c r="Y98" t="s">
        <v>204</v>
      </c>
      <c r="AD98">
        <f t="shared" si="13"/>
        <v>290</v>
      </c>
      <c r="AE98">
        <v>97</v>
      </c>
      <c r="AF98" t="str">
        <f t="shared" ca="1" si="7"/>
        <v>17-ALL</v>
      </c>
      <c r="AG98">
        <f t="shared" ca="1" si="8"/>
        <v>200</v>
      </c>
      <c r="AH98">
        <f t="shared" ca="1" si="9"/>
        <v>976</v>
      </c>
      <c r="AI98" s="105">
        <f t="shared" ca="1" si="10"/>
        <v>-8.4035000000000001E-6</v>
      </c>
      <c r="AJ98" s="105">
        <f t="shared" ca="1" si="11"/>
        <v>-3.1950000000000002E-7</v>
      </c>
      <c r="AK98" s="105">
        <f ca="1">AVERAGE(INDIRECT("K"&amp;AD98):INDIRECT("K"&amp;AD99-1))</f>
        <v>2.2619666666666666E-3</v>
      </c>
      <c r="AL98" s="105">
        <f ca="1">AVERAGE(INDIRECT("L"&amp;AD98):INDIRECT("L"&amp;AD99-1))</f>
        <v>4.506666666666666E-5</v>
      </c>
      <c r="AM98" s="105">
        <f t="shared" ca="1" si="12"/>
        <v>2.2624155687131298E-3</v>
      </c>
      <c r="AO98" s="105">
        <f ca="1">STDEV(INDIRECT("K"&amp;AD98):INDIRECT("K"&amp;AD99-1))</f>
        <v>5.0332229568480072E-7</v>
      </c>
    </row>
    <row r="99" spans="1:41" ht="14.25" customHeight="1">
      <c r="A99" t="s">
        <v>331</v>
      </c>
      <c r="B99" t="s">
        <v>200</v>
      </c>
      <c r="C99">
        <v>0</v>
      </c>
      <c r="D99">
        <v>200</v>
      </c>
      <c r="E99">
        <v>976</v>
      </c>
      <c r="F99" t="s">
        <v>201</v>
      </c>
      <c r="G99" s="105">
        <v>1.7206999999999999E-3</v>
      </c>
      <c r="H99" s="105">
        <v>5.2299999999999997E-5</v>
      </c>
      <c r="I99" s="105">
        <v>-8.4035000000000001E-6</v>
      </c>
      <c r="J99" s="105">
        <v>-3.1950000000000002E-7</v>
      </c>
      <c r="K99" s="105">
        <v>1.7290999999999999E-3</v>
      </c>
      <c r="L99" s="105">
        <v>5.27E-5</v>
      </c>
      <c r="M99" s="132">
        <v>1.74</v>
      </c>
      <c r="N99">
        <v>0</v>
      </c>
      <c r="O99">
        <v>0</v>
      </c>
      <c r="P99">
        <v>0</v>
      </c>
      <c r="Q99">
        <v>1</v>
      </c>
      <c r="R99">
        <v>1.7291000000000001E-5</v>
      </c>
      <c r="S99">
        <v>5.2669999999999997E-7</v>
      </c>
      <c r="T99">
        <v>3</v>
      </c>
      <c r="U99">
        <v>0</v>
      </c>
      <c r="V99">
        <v>0</v>
      </c>
      <c r="W99" s="133" t="s">
        <v>333</v>
      </c>
      <c r="X99" t="s">
        <v>203</v>
      </c>
      <c r="Y99" t="s">
        <v>204</v>
      </c>
      <c r="AD99">
        <f t="shared" si="13"/>
        <v>293</v>
      </c>
      <c r="AE99">
        <v>98</v>
      </c>
      <c r="AF99" t="str">
        <f t="shared" ca="1" si="7"/>
        <v>17-0.8</v>
      </c>
      <c r="AG99">
        <f t="shared" ca="1" si="8"/>
        <v>200</v>
      </c>
      <c r="AH99">
        <f t="shared" ca="1" si="9"/>
        <v>976</v>
      </c>
      <c r="AI99" s="105">
        <f t="shared" ca="1" si="10"/>
        <v>-8.4035000000000001E-6</v>
      </c>
      <c r="AJ99" s="105">
        <f t="shared" ca="1" si="11"/>
        <v>-3.1950000000000002E-7</v>
      </c>
      <c r="AK99" s="105">
        <f ca="1">AVERAGE(INDIRECT("K"&amp;AD99):INDIRECT("K"&amp;AD100-1))</f>
        <v>1.5909666666666666E-3</v>
      </c>
      <c r="AL99" s="105">
        <f ca="1">AVERAGE(INDIRECT("L"&amp;AD99):INDIRECT("L"&amp;AD100-1))</f>
        <v>3.8333333333333328E-5</v>
      </c>
      <c r="AM99" s="105">
        <f t="shared" ca="1" si="12"/>
        <v>1.5914284083454364E-3</v>
      </c>
      <c r="AO99" s="105">
        <f ca="1">STDEV(INDIRECT("K"&amp;AD99):INDIRECT("K"&amp;AD100-1))</f>
        <v>3.4122328955294224E-6</v>
      </c>
    </row>
    <row r="100" spans="1:41" ht="14.25" customHeight="1">
      <c r="A100" t="s">
        <v>331</v>
      </c>
      <c r="B100" t="s">
        <v>200</v>
      </c>
      <c r="C100">
        <v>0</v>
      </c>
      <c r="D100">
        <v>200</v>
      </c>
      <c r="E100">
        <v>976</v>
      </c>
      <c r="F100" t="s">
        <v>201</v>
      </c>
      <c r="G100" s="105">
        <v>1.7206999999999999E-3</v>
      </c>
      <c r="H100" s="105">
        <v>5.2200000000000002E-5</v>
      </c>
      <c r="I100" s="105">
        <v>-8.4035000000000001E-6</v>
      </c>
      <c r="J100" s="105">
        <v>-3.1950000000000002E-7</v>
      </c>
      <c r="K100" s="105">
        <v>1.7290999999999999E-3</v>
      </c>
      <c r="L100" s="105">
        <v>5.2500000000000002E-5</v>
      </c>
      <c r="M100" s="132">
        <v>1.74</v>
      </c>
      <c r="N100">
        <v>0</v>
      </c>
      <c r="O100">
        <v>0</v>
      </c>
      <c r="P100">
        <v>0</v>
      </c>
      <c r="Q100">
        <v>1</v>
      </c>
      <c r="R100">
        <v>1.7291000000000001E-5</v>
      </c>
      <c r="S100">
        <v>5.2499999999999995E-7</v>
      </c>
      <c r="T100">
        <v>3</v>
      </c>
      <c r="U100">
        <v>0</v>
      </c>
      <c r="V100">
        <v>0</v>
      </c>
      <c r="W100" s="133" t="s">
        <v>334</v>
      </c>
      <c r="X100" t="s">
        <v>203</v>
      </c>
      <c r="Y100" t="s">
        <v>204</v>
      </c>
      <c r="AD100">
        <f t="shared" si="13"/>
        <v>296</v>
      </c>
      <c r="AE100">
        <v>99</v>
      </c>
      <c r="AF100" t="str">
        <f t="shared" ca="1" si="7"/>
        <v>17-0.6</v>
      </c>
      <c r="AG100">
        <f t="shared" ca="1" si="8"/>
        <v>200</v>
      </c>
      <c r="AH100">
        <f t="shared" ca="1" si="9"/>
        <v>976</v>
      </c>
      <c r="AI100" s="105">
        <f t="shared" ca="1" si="10"/>
        <v>-8.4035000000000001E-6</v>
      </c>
      <c r="AJ100" s="105">
        <f t="shared" ca="1" si="11"/>
        <v>-3.1950000000000002E-7</v>
      </c>
      <c r="AK100" s="105">
        <f ca="1">AVERAGE(INDIRECT("K"&amp;AD100):INDIRECT("K"&amp;AD101-1))</f>
        <v>1.5884999999999999E-3</v>
      </c>
      <c r="AL100" s="105">
        <f ca="1">AVERAGE(INDIRECT("L"&amp;AD100):INDIRECT("L"&amp;AD101-1))</f>
        <v>3.2799999999999998E-5</v>
      </c>
      <c r="AM100" s="105">
        <f t="shared" ca="1" si="12"/>
        <v>1.5888385978443497E-3</v>
      </c>
      <c r="AO100" s="105">
        <f ca="1">STDEV(INDIRECT("K"&amp;AD100):INDIRECT("K"&amp;AD101-1))</f>
        <v>3.6055512754648289E-7</v>
      </c>
    </row>
    <row r="101" spans="1:41" ht="14.25" customHeight="1">
      <c r="A101" t="s">
        <v>335</v>
      </c>
      <c r="B101" t="s">
        <v>200</v>
      </c>
      <c r="C101">
        <v>0</v>
      </c>
      <c r="D101">
        <v>200</v>
      </c>
      <c r="E101">
        <v>976</v>
      </c>
      <c r="F101" t="s">
        <v>201</v>
      </c>
      <c r="G101" s="105">
        <v>9.8368999999999996E-4</v>
      </c>
      <c r="H101" s="105">
        <v>2.8447999999999999E-5</v>
      </c>
      <c r="I101" s="105">
        <v>-8.4035000000000001E-6</v>
      </c>
      <c r="J101" s="105">
        <v>-3.1950000000000002E-7</v>
      </c>
      <c r="K101" s="105">
        <v>9.921000000000001E-4</v>
      </c>
      <c r="L101" s="105">
        <v>2.8767000000000001E-5</v>
      </c>
      <c r="M101" s="132">
        <v>1.66</v>
      </c>
      <c r="N101">
        <v>0</v>
      </c>
      <c r="O101">
        <v>0</v>
      </c>
      <c r="P101">
        <v>0</v>
      </c>
      <c r="Q101">
        <v>1</v>
      </c>
      <c r="R101">
        <v>9.9210000000000004E-6</v>
      </c>
      <c r="S101">
        <v>2.8770000000000002E-7</v>
      </c>
      <c r="T101">
        <v>3</v>
      </c>
      <c r="U101">
        <v>0</v>
      </c>
      <c r="V101">
        <v>0</v>
      </c>
      <c r="W101" s="133" t="s">
        <v>336</v>
      </c>
      <c r="X101" t="s">
        <v>203</v>
      </c>
      <c r="Y101" t="s">
        <v>204</v>
      </c>
      <c r="AD101">
        <f t="shared" si="13"/>
        <v>299</v>
      </c>
      <c r="AE101">
        <v>100</v>
      </c>
      <c r="AF101" t="str">
        <f t="shared" ca="1" si="7"/>
        <v>17-0.4</v>
      </c>
      <c r="AG101">
        <f t="shared" ca="1" si="8"/>
        <v>200</v>
      </c>
      <c r="AH101">
        <f t="shared" ca="1" si="9"/>
        <v>976</v>
      </c>
      <c r="AI101" s="105">
        <f t="shared" ca="1" si="10"/>
        <v>-8.4035000000000001E-6</v>
      </c>
      <c r="AJ101" s="105">
        <f t="shared" ca="1" si="11"/>
        <v>-3.1950000000000002E-7</v>
      </c>
      <c r="AK101" s="105">
        <f ca="1">AVERAGE(INDIRECT("K"&amp;AD101):INDIRECT("K"&amp;AD102-1))</f>
        <v>9.5109333333333334E-4</v>
      </c>
      <c r="AL101" s="105">
        <f ca="1">AVERAGE(INDIRECT("L"&amp;AD101):INDIRECT("L"&amp;AD102-1))</f>
        <v>2.0807000000000003E-5</v>
      </c>
      <c r="AM101" s="105">
        <f t="shared" ca="1" si="12"/>
        <v>9.5132090272426542E-4</v>
      </c>
      <c r="AO101" s="105">
        <f ca="1">STDEV(INDIRECT("K"&amp;AD101):INDIRECT("K"&amp;AD102-1))</f>
        <v>3.5118845842850006E-8</v>
      </c>
    </row>
    <row r="102" spans="1:41" ht="14.25" customHeight="1">
      <c r="A102" t="s">
        <v>335</v>
      </c>
      <c r="B102" t="s">
        <v>200</v>
      </c>
      <c r="C102">
        <v>0</v>
      </c>
      <c r="D102">
        <v>200</v>
      </c>
      <c r="E102">
        <v>976</v>
      </c>
      <c r="F102" t="s">
        <v>201</v>
      </c>
      <c r="G102" s="105">
        <v>9.8374000000000009E-4</v>
      </c>
      <c r="H102" s="105">
        <v>2.836E-5</v>
      </c>
      <c r="I102" s="105">
        <v>-8.4035000000000001E-6</v>
      </c>
      <c r="J102" s="105">
        <v>-3.1950000000000002E-7</v>
      </c>
      <c r="K102" s="105">
        <v>9.9214000000000008E-4</v>
      </c>
      <c r="L102" s="105">
        <v>2.8679000000000001E-5</v>
      </c>
      <c r="M102" s="132">
        <v>1.66</v>
      </c>
      <c r="N102">
        <v>0</v>
      </c>
      <c r="O102">
        <v>0</v>
      </c>
      <c r="P102">
        <v>0</v>
      </c>
      <c r="Q102">
        <v>1</v>
      </c>
      <c r="R102">
        <v>9.9213999999999996E-6</v>
      </c>
      <c r="S102">
        <v>2.868E-7</v>
      </c>
      <c r="T102">
        <v>3</v>
      </c>
      <c r="U102">
        <v>0</v>
      </c>
      <c r="V102">
        <v>0</v>
      </c>
      <c r="W102" s="133" t="s">
        <v>337</v>
      </c>
      <c r="X102" t="s">
        <v>203</v>
      </c>
      <c r="Y102" t="s">
        <v>204</v>
      </c>
      <c r="AD102">
        <f t="shared" si="13"/>
        <v>302</v>
      </c>
      <c r="AE102">
        <v>101</v>
      </c>
      <c r="AF102" t="str">
        <f t="shared" ca="1" si="7"/>
        <v>17-0.2</v>
      </c>
      <c r="AG102">
        <f t="shared" ca="1" si="8"/>
        <v>200</v>
      </c>
      <c r="AH102">
        <f t="shared" ca="1" si="9"/>
        <v>976</v>
      </c>
      <c r="AI102" s="105">
        <f t="shared" ca="1" si="10"/>
        <v>-8.4035000000000001E-6</v>
      </c>
      <c r="AJ102" s="105">
        <f t="shared" ca="1" si="11"/>
        <v>-3.1950000000000002E-7</v>
      </c>
      <c r="AK102" s="105">
        <f ca="1">AVERAGE(INDIRECT("K"&amp;AD102):INDIRECT("K"&amp;AD103-1))</f>
        <v>1.2907333333333334E-3</v>
      </c>
      <c r="AL102" s="105">
        <f ca="1">AVERAGE(INDIRECT("L"&amp;AD102):INDIRECT("L"&amp;AD103-1))</f>
        <v>2.6633333333333335E-5</v>
      </c>
      <c r="AM102" s="105">
        <f t="shared" ca="1" si="12"/>
        <v>1.2910080837168381E-3</v>
      </c>
      <c r="AO102" s="105">
        <f ca="1">STDEV(INDIRECT("K"&amp;AD102):INDIRECT("K"&amp;AD103-1))</f>
        <v>1.5275252316516288E-7</v>
      </c>
    </row>
    <row r="103" spans="1:41" ht="14.25" customHeight="1">
      <c r="A103" t="s">
        <v>335</v>
      </c>
      <c r="B103" t="s">
        <v>200</v>
      </c>
      <c r="C103">
        <v>0</v>
      </c>
      <c r="D103">
        <v>200</v>
      </c>
      <c r="E103">
        <v>976</v>
      </c>
      <c r="F103" t="s">
        <v>201</v>
      </c>
      <c r="G103" s="105">
        <v>9.8390000000000001E-4</v>
      </c>
      <c r="H103" s="105">
        <v>2.8484999999999999E-5</v>
      </c>
      <c r="I103" s="105">
        <v>-8.4035000000000001E-6</v>
      </c>
      <c r="J103" s="105">
        <v>-3.1950000000000002E-7</v>
      </c>
      <c r="K103" s="105">
        <v>9.9230999999999994E-4</v>
      </c>
      <c r="L103" s="105">
        <v>2.8804000000000001E-5</v>
      </c>
      <c r="M103" s="132">
        <v>1.66</v>
      </c>
      <c r="N103">
        <v>0</v>
      </c>
      <c r="O103">
        <v>0</v>
      </c>
      <c r="P103">
        <v>0</v>
      </c>
      <c r="Q103">
        <v>1</v>
      </c>
      <c r="R103">
        <v>9.9230999999999999E-6</v>
      </c>
      <c r="S103">
        <v>2.8799999999999998E-7</v>
      </c>
      <c r="T103">
        <v>3</v>
      </c>
      <c r="U103">
        <v>0</v>
      </c>
      <c r="V103">
        <v>0</v>
      </c>
      <c r="W103" s="133" t="s">
        <v>338</v>
      </c>
      <c r="X103" t="s">
        <v>203</v>
      </c>
      <c r="Y103" t="s">
        <v>204</v>
      </c>
      <c r="AD103">
        <f t="shared" si="13"/>
        <v>305</v>
      </c>
      <c r="AE103">
        <v>102</v>
      </c>
      <c r="AF103" t="str">
        <f t="shared" ca="1" si="7"/>
        <v>17-&lt;0.2</v>
      </c>
      <c r="AG103">
        <f t="shared" ca="1" si="8"/>
        <v>200</v>
      </c>
      <c r="AH103">
        <f t="shared" ca="1" si="9"/>
        <v>976</v>
      </c>
      <c r="AI103" s="105">
        <f t="shared" ca="1" si="10"/>
        <v>-8.4035000000000001E-6</v>
      </c>
      <c r="AJ103" s="105">
        <f t="shared" ca="1" si="11"/>
        <v>-3.1950000000000002E-7</v>
      </c>
      <c r="AK103" s="105">
        <f ca="1">AVERAGE(INDIRECT("K"&amp;AD103):INDIRECT("K"&amp;AD104-1))</f>
        <v>3.0399999999999997E-3</v>
      </c>
      <c r="AL103" s="105">
        <f ca="1">AVERAGE(INDIRECT("L"&amp;AD103):INDIRECT("L"&amp;AD104-1))</f>
        <v>5.3033333333333339E-5</v>
      </c>
      <c r="AM103" s="105">
        <f t="shared" ca="1" si="12"/>
        <v>3.0404625527120773E-3</v>
      </c>
      <c r="AO103" s="105">
        <f ca="1">STDEV(INDIRECT("K"&amp;AD103):INDIRECT("K"&amp;AD104-1))</f>
        <v>6.082762530297387E-7</v>
      </c>
    </row>
    <row r="104" spans="1:41" ht="14.25" customHeight="1">
      <c r="A104" t="s">
        <v>339</v>
      </c>
      <c r="B104" t="s">
        <v>200</v>
      </c>
      <c r="C104">
        <v>0</v>
      </c>
      <c r="D104">
        <v>200</v>
      </c>
      <c r="E104">
        <v>976</v>
      </c>
      <c r="F104" t="s">
        <v>201</v>
      </c>
      <c r="G104" s="105">
        <v>8.1731000000000002E-4</v>
      </c>
      <c r="H104" s="105">
        <v>2.2915999999999999E-5</v>
      </c>
      <c r="I104" s="105">
        <v>-8.4035000000000001E-6</v>
      </c>
      <c r="J104" s="105">
        <v>-3.1950000000000002E-7</v>
      </c>
      <c r="K104" s="105">
        <v>8.2571000000000001E-4</v>
      </c>
      <c r="L104" s="105">
        <v>2.3235999999999999E-5</v>
      </c>
      <c r="M104" s="132">
        <v>1.61</v>
      </c>
      <c r="N104">
        <v>0</v>
      </c>
      <c r="O104">
        <v>0</v>
      </c>
      <c r="P104">
        <v>0</v>
      </c>
      <c r="Q104">
        <v>1</v>
      </c>
      <c r="R104">
        <v>8.2570999999999993E-6</v>
      </c>
      <c r="S104">
        <v>2.3239999999999999E-7</v>
      </c>
      <c r="T104">
        <v>3</v>
      </c>
      <c r="U104">
        <v>0</v>
      </c>
      <c r="V104">
        <v>0</v>
      </c>
      <c r="W104" s="133" t="s">
        <v>340</v>
      </c>
      <c r="X104" t="s">
        <v>203</v>
      </c>
      <c r="Y104" t="s">
        <v>204</v>
      </c>
      <c r="AD104">
        <f t="shared" si="13"/>
        <v>308</v>
      </c>
      <c r="AE104">
        <v>103</v>
      </c>
      <c r="AF104" t="str">
        <f t="shared" ca="1" si="7"/>
        <v>18-ALL</v>
      </c>
      <c r="AG104">
        <f t="shared" ca="1" si="8"/>
        <v>200</v>
      </c>
      <c r="AH104">
        <f t="shared" ca="1" si="9"/>
        <v>976</v>
      </c>
      <c r="AI104" s="105">
        <f t="shared" ca="1" si="10"/>
        <v>-8.4035000000000001E-6</v>
      </c>
      <c r="AJ104" s="105">
        <f t="shared" ca="1" si="11"/>
        <v>-3.1950000000000002E-7</v>
      </c>
      <c r="AK104" s="105">
        <f ca="1">AVERAGE(INDIRECT("K"&amp;AD104):INDIRECT("K"&amp;AD105-1))</f>
        <v>8.7389999999999994E-4</v>
      </c>
      <c r="AL104" s="105">
        <f ca="1">AVERAGE(INDIRECT("L"&amp;AD104):INDIRECT("L"&amp;AD105-1))</f>
        <v>1.8475666666666667E-5</v>
      </c>
      <c r="AM104" s="105">
        <f t="shared" ca="1" si="12"/>
        <v>8.7409528099560046E-4</v>
      </c>
      <c r="AO104" s="105">
        <f ca="1">STDEV(INDIRECT("K"&amp;AD104):INDIRECT("K"&amp;AD105-1))</f>
        <v>6.9999999999994737E-8</v>
      </c>
    </row>
    <row r="105" spans="1:41" ht="14.25" customHeight="1">
      <c r="A105" t="s">
        <v>339</v>
      </c>
      <c r="B105" t="s">
        <v>200</v>
      </c>
      <c r="C105">
        <v>0</v>
      </c>
      <c r="D105">
        <v>200</v>
      </c>
      <c r="E105">
        <v>976</v>
      </c>
      <c r="F105" t="s">
        <v>201</v>
      </c>
      <c r="G105" s="105">
        <v>8.1729999999999997E-4</v>
      </c>
      <c r="H105" s="105">
        <v>2.3110000000000001E-5</v>
      </c>
      <c r="I105" s="105">
        <v>-8.4035000000000001E-6</v>
      </c>
      <c r="J105" s="105">
        <v>-3.1950000000000002E-7</v>
      </c>
      <c r="K105" s="105">
        <v>8.2571000000000001E-4</v>
      </c>
      <c r="L105" s="105">
        <v>2.3430000000000001E-5</v>
      </c>
      <c r="M105" s="132">
        <v>1.63</v>
      </c>
      <c r="N105">
        <v>0</v>
      </c>
      <c r="O105">
        <v>0</v>
      </c>
      <c r="P105">
        <v>0</v>
      </c>
      <c r="Q105">
        <v>1</v>
      </c>
      <c r="R105">
        <v>8.2570999999999993E-6</v>
      </c>
      <c r="S105">
        <v>2.343E-7</v>
      </c>
      <c r="T105">
        <v>3</v>
      </c>
      <c r="U105">
        <v>0</v>
      </c>
      <c r="V105">
        <v>0</v>
      </c>
      <c r="W105" s="133" t="s">
        <v>341</v>
      </c>
      <c r="X105" t="s">
        <v>203</v>
      </c>
      <c r="Y105" t="s">
        <v>204</v>
      </c>
      <c r="AD105">
        <f t="shared" si="13"/>
        <v>311</v>
      </c>
      <c r="AE105">
        <v>104</v>
      </c>
      <c r="AF105" t="str">
        <f t="shared" ca="1" si="7"/>
        <v>18-0.8</v>
      </c>
      <c r="AG105">
        <f t="shared" ca="1" si="8"/>
        <v>200</v>
      </c>
      <c r="AH105">
        <f t="shared" ca="1" si="9"/>
        <v>976</v>
      </c>
      <c r="AI105" s="105">
        <f t="shared" ca="1" si="10"/>
        <v>-8.4035000000000001E-6</v>
      </c>
      <c r="AJ105" s="105">
        <f t="shared" ca="1" si="11"/>
        <v>-3.1950000000000002E-7</v>
      </c>
      <c r="AK105" s="105">
        <f ca="1">AVERAGE(INDIRECT("K"&amp;AD105):INDIRECT("K"&amp;AD106-1))</f>
        <v>9.2614333333333341E-4</v>
      </c>
      <c r="AL105" s="105">
        <f ca="1">AVERAGE(INDIRECT("L"&amp;AD105):INDIRECT("L"&amp;AD106-1))</f>
        <v>2.1527333333333333E-5</v>
      </c>
      <c r="AM105" s="105">
        <f t="shared" ca="1" si="12"/>
        <v>9.2639349088722677E-4</v>
      </c>
      <c r="AO105" s="105">
        <f ca="1">STDEV(INDIRECT("K"&amp;AD105):INDIRECT("K"&amp;AD106-1))</f>
        <v>5.5518765596268937E-7</v>
      </c>
    </row>
    <row r="106" spans="1:41" ht="14.25" customHeight="1">
      <c r="A106" t="s">
        <v>339</v>
      </c>
      <c r="B106" t="s">
        <v>200</v>
      </c>
      <c r="C106">
        <v>0</v>
      </c>
      <c r="D106">
        <v>200</v>
      </c>
      <c r="E106">
        <v>976</v>
      </c>
      <c r="F106" t="s">
        <v>201</v>
      </c>
      <c r="G106" s="105">
        <v>8.1718000000000003E-4</v>
      </c>
      <c r="H106" s="105">
        <v>2.2931000000000001E-5</v>
      </c>
      <c r="I106" s="105">
        <v>-8.4035000000000001E-6</v>
      </c>
      <c r="J106" s="105">
        <v>-3.1950000000000002E-7</v>
      </c>
      <c r="K106" s="105">
        <v>8.2558000000000002E-4</v>
      </c>
      <c r="L106" s="105">
        <v>2.3249999999999999E-5</v>
      </c>
      <c r="M106" s="132">
        <v>1.61</v>
      </c>
      <c r="N106">
        <v>0</v>
      </c>
      <c r="O106">
        <v>0</v>
      </c>
      <c r="P106">
        <v>0</v>
      </c>
      <c r="Q106">
        <v>1</v>
      </c>
      <c r="R106">
        <v>8.2557999999999998E-6</v>
      </c>
      <c r="S106">
        <v>2.325E-7</v>
      </c>
      <c r="T106">
        <v>3</v>
      </c>
      <c r="U106">
        <v>0</v>
      </c>
      <c r="V106">
        <v>0</v>
      </c>
      <c r="W106" s="133" t="s">
        <v>342</v>
      </c>
      <c r="X106" t="s">
        <v>203</v>
      </c>
      <c r="Y106" t="s">
        <v>204</v>
      </c>
      <c r="AD106">
        <f t="shared" si="13"/>
        <v>314</v>
      </c>
      <c r="AE106">
        <v>105</v>
      </c>
      <c r="AF106" t="str">
        <f t="shared" ca="1" si="7"/>
        <v>18-0.6</v>
      </c>
      <c r="AG106">
        <f t="shared" ca="1" si="8"/>
        <v>200</v>
      </c>
      <c r="AH106">
        <f t="shared" ca="1" si="9"/>
        <v>976</v>
      </c>
      <c r="AI106" s="105">
        <f t="shared" ca="1" si="10"/>
        <v>-8.4035000000000001E-6</v>
      </c>
      <c r="AJ106" s="105">
        <f t="shared" ca="1" si="11"/>
        <v>-3.1950000000000002E-7</v>
      </c>
      <c r="AK106" s="105">
        <f ca="1">AVERAGE(INDIRECT("K"&amp;AD106):INDIRECT("K"&amp;AD107-1))</f>
        <v>8.8657333333333336E-4</v>
      </c>
      <c r="AL106" s="105">
        <f ca="1">AVERAGE(INDIRECT("L"&amp;AD106):INDIRECT("L"&amp;AD107-1))</f>
        <v>1.7892333333333331E-5</v>
      </c>
      <c r="AM106" s="105">
        <f t="shared" ca="1" si="12"/>
        <v>8.8675386154777409E-4</v>
      </c>
      <c r="AO106" s="105">
        <f ca="1">STDEV(INDIRECT("K"&amp;AD106):INDIRECT("K"&amp;AD107-1))</f>
        <v>1.3203534880224076E-7</v>
      </c>
    </row>
    <row r="107" spans="1:41" ht="14.25" customHeight="1">
      <c r="A107" t="s">
        <v>343</v>
      </c>
      <c r="B107" t="s">
        <v>200</v>
      </c>
      <c r="C107">
        <v>0</v>
      </c>
      <c r="D107">
        <v>200</v>
      </c>
      <c r="E107">
        <v>976</v>
      </c>
      <c r="F107" t="s">
        <v>201</v>
      </c>
      <c r="G107" s="105">
        <v>1.1864E-3</v>
      </c>
      <c r="H107" s="105">
        <v>3.3500000000000001E-5</v>
      </c>
      <c r="I107" s="105">
        <v>-8.4035000000000001E-6</v>
      </c>
      <c r="J107" s="105">
        <v>-3.1950000000000002E-7</v>
      </c>
      <c r="K107" s="105">
        <v>1.1948E-3</v>
      </c>
      <c r="L107" s="105">
        <v>3.3800000000000002E-5</v>
      </c>
      <c r="M107" s="132">
        <v>1.62</v>
      </c>
      <c r="N107">
        <v>0</v>
      </c>
      <c r="O107">
        <v>0</v>
      </c>
      <c r="P107">
        <v>0</v>
      </c>
      <c r="Q107">
        <v>1</v>
      </c>
      <c r="R107">
        <v>1.1948E-5</v>
      </c>
      <c r="S107">
        <v>3.3850000000000002E-7</v>
      </c>
      <c r="T107">
        <v>3</v>
      </c>
      <c r="U107">
        <v>0</v>
      </c>
      <c r="V107">
        <v>0</v>
      </c>
      <c r="W107" s="133" t="s">
        <v>344</v>
      </c>
      <c r="X107" t="s">
        <v>203</v>
      </c>
      <c r="Y107" t="s">
        <v>204</v>
      </c>
      <c r="AD107">
        <f t="shared" si="13"/>
        <v>317</v>
      </c>
      <c r="AE107">
        <v>106</v>
      </c>
      <c r="AF107" t="str">
        <f t="shared" ca="1" si="7"/>
        <v>18-0.4</v>
      </c>
      <c r="AG107">
        <f t="shared" ca="1" si="8"/>
        <v>200</v>
      </c>
      <c r="AH107">
        <f t="shared" ca="1" si="9"/>
        <v>976</v>
      </c>
      <c r="AI107" s="105">
        <f t="shared" ca="1" si="10"/>
        <v>-8.4035000000000001E-6</v>
      </c>
      <c r="AJ107" s="105">
        <f t="shared" ca="1" si="11"/>
        <v>-3.1950000000000002E-7</v>
      </c>
      <c r="AK107" s="105">
        <f ca="1">AVERAGE(INDIRECT("K"&amp;AD107):INDIRECT("K"&amp;AD108-1))</f>
        <v>5.7083666666666666E-4</v>
      </c>
      <c r="AL107" s="105">
        <f ca="1">AVERAGE(INDIRECT("L"&amp;AD107):INDIRECT("L"&amp;AD108-1))</f>
        <v>1.2790666666666666E-5</v>
      </c>
      <c r="AM107" s="105">
        <f t="shared" ca="1" si="12"/>
        <v>5.7097994812855635E-4</v>
      </c>
      <c r="AO107" s="105">
        <f ca="1">STDEV(INDIRECT("K"&amp;AD107):INDIRECT("K"&amp;AD108-1))</f>
        <v>1.8175074506952955E-7</v>
      </c>
    </row>
    <row r="108" spans="1:41" ht="14.25" customHeight="1">
      <c r="A108" t="s">
        <v>343</v>
      </c>
      <c r="B108" t="s">
        <v>200</v>
      </c>
      <c r="C108">
        <v>0</v>
      </c>
      <c r="D108">
        <v>200</v>
      </c>
      <c r="E108">
        <v>976</v>
      </c>
      <c r="F108" t="s">
        <v>201</v>
      </c>
      <c r="G108" s="105">
        <v>1.1865000000000001E-3</v>
      </c>
      <c r="H108" s="105">
        <v>3.3300000000000003E-5</v>
      </c>
      <c r="I108" s="105">
        <v>-8.4035000000000001E-6</v>
      </c>
      <c r="J108" s="105">
        <v>-3.1950000000000002E-7</v>
      </c>
      <c r="K108" s="105">
        <v>1.1949E-3</v>
      </c>
      <c r="L108" s="105">
        <v>3.3699999999999999E-5</v>
      </c>
      <c r="M108" s="132">
        <v>1.61</v>
      </c>
      <c r="N108">
        <v>0</v>
      </c>
      <c r="O108">
        <v>0</v>
      </c>
      <c r="P108">
        <v>0</v>
      </c>
      <c r="Q108">
        <v>1</v>
      </c>
      <c r="R108">
        <v>1.1949E-5</v>
      </c>
      <c r="S108">
        <v>3.3649999999999998E-7</v>
      </c>
      <c r="T108">
        <v>3</v>
      </c>
      <c r="U108">
        <v>0</v>
      </c>
      <c r="V108">
        <v>0</v>
      </c>
      <c r="W108" s="133" t="s">
        <v>345</v>
      </c>
      <c r="X108" t="s">
        <v>203</v>
      </c>
      <c r="Y108" t="s">
        <v>204</v>
      </c>
      <c r="AD108">
        <f t="shared" si="13"/>
        <v>320</v>
      </c>
      <c r="AE108">
        <v>107</v>
      </c>
      <c r="AF108" t="str">
        <f t="shared" ca="1" si="7"/>
        <v>18-0.2</v>
      </c>
      <c r="AG108">
        <f t="shared" ca="1" si="8"/>
        <v>200</v>
      </c>
      <c r="AH108">
        <f t="shared" ca="1" si="9"/>
        <v>976</v>
      </c>
      <c r="AI108" s="105">
        <f t="shared" ca="1" si="10"/>
        <v>-8.4035000000000001E-6</v>
      </c>
      <c r="AJ108" s="105">
        <f t="shared" ca="1" si="11"/>
        <v>-3.1950000000000002E-7</v>
      </c>
      <c r="AK108" s="105">
        <f ca="1">AVERAGE(INDIRECT("K"&amp;AD108):INDIRECT("K"&amp;AD109-1))</f>
        <v>7.503066666666667E-4</v>
      </c>
      <c r="AL108" s="105">
        <f ca="1">AVERAGE(INDIRECT("L"&amp;AD108):INDIRECT("L"&amp;AD109-1))</f>
        <v>1.5246000000000001E-5</v>
      </c>
      <c r="AM108" s="105">
        <f t="shared" ca="1" si="12"/>
        <v>7.504615476894499E-4</v>
      </c>
      <c r="AO108" s="105">
        <f ca="1">STDEV(INDIRECT("K"&amp;AD108):INDIRECT("K"&amp;AD109-1))</f>
        <v>3.7447741364914407E-7</v>
      </c>
    </row>
    <row r="109" spans="1:41" ht="14.25" customHeight="1">
      <c r="A109" t="s">
        <v>343</v>
      </c>
      <c r="B109" t="s">
        <v>200</v>
      </c>
      <c r="C109">
        <v>0</v>
      </c>
      <c r="D109">
        <v>200</v>
      </c>
      <c r="E109">
        <v>976</v>
      </c>
      <c r="F109" t="s">
        <v>201</v>
      </c>
      <c r="G109" s="105">
        <v>1.1865999999999999E-3</v>
      </c>
      <c r="H109" s="105">
        <v>3.3500000000000001E-5</v>
      </c>
      <c r="I109" s="105">
        <v>-8.4035000000000001E-6</v>
      </c>
      <c r="J109" s="105">
        <v>-3.1950000000000002E-7</v>
      </c>
      <c r="K109" s="105">
        <v>1.1950000000000001E-3</v>
      </c>
      <c r="L109" s="105">
        <v>3.3800000000000002E-5</v>
      </c>
      <c r="M109" s="132">
        <v>1.62</v>
      </c>
      <c r="N109">
        <v>0</v>
      </c>
      <c r="O109">
        <v>0</v>
      </c>
      <c r="P109">
        <v>0</v>
      </c>
      <c r="Q109">
        <v>1</v>
      </c>
      <c r="R109">
        <v>1.1950000000000001E-5</v>
      </c>
      <c r="S109">
        <v>3.3840000000000001E-7</v>
      </c>
      <c r="T109">
        <v>3</v>
      </c>
      <c r="U109">
        <v>0</v>
      </c>
      <c r="V109">
        <v>0</v>
      </c>
      <c r="W109" s="133" t="s">
        <v>346</v>
      </c>
      <c r="X109" t="s">
        <v>203</v>
      </c>
      <c r="Y109" t="s">
        <v>204</v>
      </c>
      <c r="AD109">
        <f t="shared" si="13"/>
        <v>323</v>
      </c>
      <c r="AE109">
        <v>108</v>
      </c>
      <c r="AF109" t="str">
        <f t="shared" ca="1" si="7"/>
        <v>18-&lt;0.2</v>
      </c>
      <c r="AG109">
        <f t="shared" ca="1" si="8"/>
        <v>200</v>
      </c>
      <c r="AH109">
        <f t="shared" ca="1" si="9"/>
        <v>976</v>
      </c>
      <c r="AI109" s="105">
        <f t="shared" ca="1" si="10"/>
        <v>-8.4035000000000001E-6</v>
      </c>
      <c r="AJ109" s="105">
        <f t="shared" ca="1" si="11"/>
        <v>-3.1950000000000002E-7</v>
      </c>
      <c r="AK109" s="105">
        <f ca="1">AVERAGE(INDIRECT("K"&amp;AD109):INDIRECT("K"&amp;AD110-1))</f>
        <v>1.4143333333333334E-3</v>
      </c>
      <c r="AL109" s="105">
        <f ca="1">AVERAGE(INDIRECT("L"&amp;AD109):INDIRECT("L"&amp;AD110-1))</f>
        <v>2.5999999999999998E-5</v>
      </c>
      <c r="AM109" s="105">
        <f t="shared" ca="1" si="12"/>
        <v>1.4145722949986607E-3</v>
      </c>
      <c r="AO109" s="105">
        <f ca="1">STDEV(INDIRECT("K"&amp;AD109):INDIRECT("K"&amp;AD110-1))</f>
        <v>7.505553499465052E-7</v>
      </c>
    </row>
    <row r="110" spans="1:41" ht="14.25" customHeight="1">
      <c r="A110" t="s">
        <v>347</v>
      </c>
      <c r="B110" t="s">
        <v>200</v>
      </c>
      <c r="C110">
        <v>0</v>
      </c>
      <c r="D110">
        <v>200</v>
      </c>
      <c r="E110">
        <v>976</v>
      </c>
      <c r="F110" t="s">
        <v>201</v>
      </c>
      <c r="G110" s="105">
        <v>6.8844999999999996E-4</v>
      </c>
      <c r="H110" s="105">
        <v>1.7413000000000001E-5</v>
      </c>
      <c r="I110" s="105">
        <v>-8.4035000000000001E-6</v>
      </c>
      <c r="J110" s="105">
        <v>-3.1950000000000002E-7</v>
      </c>
      <c r="K110" s="105">
        <v>6.9685000000000005E-4</v>
      </c>
      <c r="L110" s="105">
        <v>1.7731999999999999E-5</v>
      </c>
      <c r="M110" s="132">
        <v>1.46</v>
      </c>
      <c r="N110">
        <v>0</v>
      </c>
      <c r="O110">
        <v>0</v>
      </c>
      <c r="P110">
        <v>0</v>
      </c>
      <c r="Q110">
        <v>1</v>
      </c>
      <c r="R110">
        <v>6.9685000000000003E-6</v>
      </c>
      <c r="S110">
        <v>1.7730000000000001E-7</v>
      </c>
      <c r="T110">
        <v>3</v>
      </c>
      <c r="U110">
        <v>0</v>
      </c>
      <c r="V110">
        <v>0</v>
      </c>
      <c r="W110" s="133" t="s">
        <v>348</v>
      </c>
      <c r="X110" t="s">
        <v>203</v>
      </c>
      <c r="Y110" t="s">
        <v>204</v>
      </c>
      <c r="AD110">
        <f t="shared" si="13"/>
        <v>326</v>
      </c>
      <c r="AE110">
        <v>109</v>
      </c>
      <c r="AF110" t="str">
        <f t="shared" ca="1" si="7"/>
        <v>19-ALL</v>
      </c>
      <c r="AG110">
        <f t="shared" ca="1" si="8"/>
        <v>200</v>
      </c>
      <c r="AH110">
        <f t="shared" ca="1" si="9"/>
        <v>976</v>
      </c>
      <c r="AI110" s="105">
        <f t="shared" ca="1" si="10"/>
        <v>-8.4035000000000001E-6</v>
      </c>
      <c r="AJ110" s="105">
        <f t="shared" ca="1" si="11"/>
        <v>-3.1950000000000002E-7</v>
      </c>
      <c r="AK110" s="105">
        <f ca="1">AVERAGE(INDIRECT("K"&amp;AD110):INDIRECT("K"&amp;AD111-1))</f>
        <v>2.1771666666666671E-3</v>
      </c>
      <c r="AL110" s="105">
        <f ca="1">AVERAGE(INDIRECT("L"&amp;AD110):INDIRECT("L"&amp;AD111-1))</f>
        <v>4.0899999999999998E-5</v>
      </c>
      <c r="AM110" s="105">
        <f t="shared" ca="1" si="12"/>
        <v>2.1775508041018115E-3</v>
      </c>
      <c r="AO110" s="105">
        <f ca="1">STDEV(INDIRECT("K"&amp;AD110):INDIRECT("K"&amp;AD111-1))</f>
        <v>5.4261711485477362E-6</v>
      </c>
    </row>
    <row r="111" spans="1:41" ht="14.25" customHeight="1">
      <c r="A111" t="s">
        <v>347</v>
      </c>
      <c r="B111" t="s">
        <v>200</v>
      </c>
      <c r="C111">
        <v>0</v>
      </c>
      <c r="D111">
        <v>200</v>
      </c>
      <c r="E111">
        <v>976</v>
      </c>
      <c r="F111" t="s">
        <v>201</v>
      </c>
      <c r="G111" s="105">
        <v>6.8849999999999998E-4</v>
      </c>
      <c r="H111" s="105">
        <v>1.7625000000000002E-5</v>
      </c>
      <c r="I111" s="105">
        <v>-8.4035000000000001E-6</v>
      </c>
      <c r="J111" s="105">
        <v>-3.1950000000000002E-7</v>
      </c>
      <c r="K111" s="105">
        <v>6.9689999999999997E-4</v>
      </c>
      <c r="L111" s="105">
        <v>1.7944E-5</v>
      </c>
      <c r="M111" s="132">
        <v>1.47</v>
      </c>
      <c r="N111">
        <v>0</v>
      </c>
      <c r="O111">
        <v>0</v>
      </c>
      <c r="P111">
        <v>0</v>
      </c>
      <c r="Q111">
        <v>1</v>
      </c>
      <c r="R111">
        <v>6.9689999999999997E-6</v>
      </c>
      <c r="S111">
        <v>1.7940000000000001E-7</v>
      </c>
      <c r="T111">
        <v>3</v>
      </c>
      <c r="U111">
        <v>0</v>
      </c>
      <c r="V111">
        <v>0</v>
      </c>
      <c r="W111" s="133" t="s">
        <v>349</v>
      </c>
      <c r="X111" t="s">
        <v>203</v>
      </c>
      <c r="Y111" t="s">
        <v>204</v>
      </c>
      <c r="AD111">
        <f t="shared" si="13"/>
        <v>329</v>
      </c>
      <c r="AE111">
        <v>110</v>
      </c>
      <c r="AF111" t="str">
        <f t="shared" ca="1" si="7"/>
        <v>19-0.8</v>
      </c>
      <c r="AG111">
        <f t="shared" ca="1" si="8"/>
        <v>200</v>
      </c>
      <c r="AH111">
        <f t="shared" ca="1" si="9"/>
        <v>976</v>
      </c>
      <c r="AI111" s="105">
        <f t="shared" ca="1" si="10"/>
        <v>-8.4035000000000001E-6</v>
      </c>
      <c r="AJ111" s="105">
        <f t="shared" ca="1" si="11"/>
        <v>-3.1950000000000002E-7</v>
      </c>
      <c r="AK111" s="105">
        <f ca="1">AVERAGE(INDIRECT("K"&amp;AD111):INDIRECT("K"&amp;AD112-1))</f>
        <v>5.1808000000000002E-3</v>
      </c>
      <c r="AL111" s="105">
        <f ca="1">AVERAGE(INDIRECT("L"&amp;AD111):INDIRECT("L"&amp;AD112-1))</f>
        <v>1.1049999999999999E-4</v>
      </c>
      <c r="AM111" s="105">
        <f t="shared" ca="1" si="12"/>
        <v>5.181978279576247E-3</v>
      </c>
      <c r="AO111" s="105">
        <f ca="1">STDEV(INDIRECT("K"&amp;AD111):INDIRECT("K"&amp;AD112-1))</f>
        <v>5.524490926773085E-6</v>
      </c>
    </row>
    <row r="112" spans="1:41" ht="14.25" customHeight="1">
      <c r="A112" t="s">
        <v>347</v>
      </c>
      <c r="B112" t="s">
        <v>200</v>
      </c>
      <c r="C112">
        <v>0</v>
      </c>
      <c r="D112">
        <v>200</v>
      </c>
      <c r="E112">
        <v>976</v>
      </c>
      <c r="F112" t="s">
        <v>201</v>
      </c>
      <c r="G112" s="105">
        <v>6.8864000000000002E-4</v>
      </c>
      <c r="H112" s="105">
        <v>1.7453E-5</v>
      </c>
      <c r="I112" s="105">
        <v>-8.4035000000000001E-6</v>
      </c>
      <c r="J112" s="105">
        <v>-3.1950000000000002E-7</v>
      </c>
      <c r="K112" s="105">
        <v>6.9704000000000001E-4</v>
      </c>
      <c r="L112" s="105">
        <v>1.7773000000000001E-5</v>
      </c>
      <c r="M112" s="132">
        <v>1.46</v>
      </c>
      <c r="N112">
        <v>0</v>
      </c>
      <c r="O112">
        <v>0</v>
      </c>
      <c r="P112">
        <v>0</v>
      </c>
      <c r="Q112">
        <v>1</v>
      </c>
      <c r="R112">
        <v>6.9704000000000002E-6</v>
      </c>
      <c r="S112">
        <v>1.7770000000000001E-7</v>
      </c>
      <c r="T112">
        <v>3</v>
      </c>
      <c r="U112">
        <v>0</v>
      </c>
      <c r="V112">
        <v>0</v>
      </c>
      <c r="W112" s="133" t="s">
        <v>350</v>
      </c>
      <c r="X112" t="s">
        <v>203</v>
      </c>
      <c r="Y112" t="s">
        <v>204</v>
      </c>
      <c r="AD112">
        <f t="shared" si="13"/>
        <v>332</v>
      </c>
      <c r="AE112">
        <v>111</v>
      </c>
      <c r="AF112" t="str">
        <f t="shared" ca="1" si="7"/>
        <v>19-0.6</v>
      </c>
      <c r="AG112">
        <f t="shared" ca="1" si="8"/>
        <v>200</v>
      </c>
      <c r="AH112">
        <f t="shared" ca="1" si="9"/>
        <v>976</v>
      </c>
      <c r="AI112" s="105">
        <f t="shared" ca="1" si="10"/>
        <v>-8.4035000000000001E-6</v>
      </c>
      <c r="AJ112" s="105">
        <f t="shared" ca="1" si="11"/>
        <v>-3.1950000000000002E-7</v>
      </c>
      <c r="AK112" s="105">
        <f ca="1">AVERAGE(INDIRECT("K"&amp;AD112):INDIRECT("K"&amp;AD113-1))</f>
        <v>2.6621666666666668E-3</v>
      </c>
      <c r="AL112" s="105">
        <f ca="1">AVERAGE(INDIRECT("L"&amp;AD112):INDIRECT("L"&amp;AD113-1))</f>
        <v>4.8666666666666673E-5</v>
      </c>
      <c r="AM112" s="105">
        <f t="shared" ca="1" si="12"/>
        <v>2.662611463498863E-3</v>
      </c>
      <c r="AO112" s="105">
        <f ca="1">STDEV(INDIRECT("K"&amp;AD112):INDIRECT("K"&amp;AD113-1))</f>
        <v>7.7513439694889366E-6</v>
      </c>
    </row>
    <row r="113" spans="1:41" ht="14.25" customHeight="1">
      <c r="A113" t="s">
        <v>351</v>
      </c>
      <c r="B113" t="s">
        <v>200</v>
      </c>
      <c r="C113">
        <v>0</v>
      </c>
      <c r="D113">
        <v>200</v>
      </c>
      <c r="E113">
        <v>976</v>
      </c>
      <c r="F113" t="s">
        <v>201</v>
      </c>
      <c r="G113" s="105">
        <v>1.1179E-3</v>
      </c>
      <c r="H113" s="105">
        <v>3.5099999999999999E-5</v>
      </c>
      <c r="I113" s="105">
        <v>-8.4035000000000001E-6</v>
      </c>
      <c r="J113" s="105">
        <v>-3.1950000000000002E-7</v>
      </c>
      <c r="K113" s="105">
        <v>1.1263E-3</v>
      </c>
      <c r="L113" s="105">
        <v>3.54E-5</v>
      </c>
      <c r="M113" s="132">
        <v>1.8</v>
      </c>
      <c r="N113">
        <v>0</v>
      </c>
      <c r="O113">
        <v>0</v>
      </c>
      <c r="P113">
        <v>0</v>
      </c>
      <c r="Q113">
        <v>1</v>
      </c>
      <c r="R113">
        <v>1.1263E-5</v>
      </c>
      <c r="S113">
        <v>3.5429999999999999E-7</v>
      </c>
      <c r="T113">
        <v>3</v>
      </c>
      <c r="U113">
        <v>0</v>
      </c>
      <c r="V113">
        <v>0</v>
      </c>
      <c r="W113" s="133" t="s">
        <v>352</v>
      </c>
      <c r="X113" t="s">
        <v>203</v>
      </c>
      <c r="Y113" t="s">
        <v>204</v>
      </c>
      <c r="AD113">
        <f t="shared" si="13"/>
        <v>335</v>
      </c>
      <c r="AE113">
        <v>112</v>
      </c>
      <c r="AF113" t="str">
        <f t="shared" ca="1" si="7"/>
        <v>19-0.4</v>
      </c>
      <c r="AG113">
        <f t="shared" ca="1" si="8"/>
        <v>200</v>
      </c>
      <c r="AH113">
        <f t="shared" ca="1" si="9"/>
        <v>976</v>
      </c>
      <c r="AI113" s="105">
        <f t="shared" ca="1" si="10"/>
        <v>-8.4035000000000001E-6</v>
      </c>
      <c r="AJ113" s="105">
        <f t="shared" ca="1" si="11"/>
        <v>-3.1950000000000002E-7</v>
      </c>
      <c r="AK113" s="105">
        <f ca="1">AVERAGE(INDIRECT("K"&amp;AD113):INDIRECT("K"&amp;AD114-1))</f>
        <v>1.8751333333333333E-3</v>
      </c>
      <c r="AL113" s="105">
        <f ca="1">AVERAGE(INDIRECT("L"&amp;AD113):INDIRECT("L"&amp;AD114-1))</f>
        <v>3.5566666666666666E-5</v>
      </c>
      <c r="AM113" s="105">
        <f t="shared" ca="1" si="12"/>
        <v>1.8754706090887043E-3</v>
      </c>
      <c r="AO113" s="105">
        <f ca="1">STDEV(INDIRECT("K"&amp;AD113):INDIRECT("K"&amp;AD114-1))</f>
        <v>7.2341781380705856E-7</v>
      </c>
    </row>
    <row r="114" spans="1:41" ht="14.25" customHeight="1">
      <c r="A114" t="s">
        <v>351</v>
      </c>
      <c r="B114" t="s">
        <v>200</v>
      </c>
      <c r="C114">
        <v>0</v>
      </c>
      <c r="D114">
        <v>200</v>
      </c>
      <c r="E114">
        <v>976</v>
      </c>
      <c r="F114" t="s">
        <v>201</v>
      </c>
      <c r="G114" s="105">
        <v>1.1172000000000001E-3</v>
      </c>
      <c r="H114" s="105">
        <v>3.4900000000000001E-5</v>
      </c>
      <c r="I114" s="105">
        <v>-8.4035000000000001E-6</v>
      </c>
      <c r="J114" s="105">
        <v>-3.1950000000000002E-7</v>
      </c>
      <c r="K114" s="105">
        <v>1.1256E-3</v>
      </c>
      <c r="L114" s="105">
        <v>3.5200000000000002E-5</v>
      </c>
      <c r="M114" s="132">
        <v>1.79</v>
      </c>
      <c r="N114">
        <v>0</v>
      </c>
      <c r="O114">
        <v>0</v>
      </c>
      <c r="P114">
        <v>0</v>
      </c>
      <c r="Q114">
        <v>1</v>
      </c>
      <c r="R114">
        <v>1.1256E-5</v>
      </c>
      <c r="S114">
        <v>3.5250000000000001E-7</v>
      </c>
      <c r="T114">
        <v>3</v>
      </c>
      <c r="U114">
        <v>0</v>
      </c>
      <c r="V114">
        <v>0</v>
      </c>
      <c r="W114" s="133" t="s">
        <v>353</v>
      </c>
      <c r="X114" t="s">
        <v>203</v>
      </c>
      <c r="Y114" t="s">
        <v>204</v>
      </c>
      <c r="AD114">
        <f t="shared" si="13"/>
        <v>338</v>
      </c>
      <c r="AE114">
        <v>113</v>
      </c>
      <c r="AF114" t="str">
        <f t="shared" ca="1" si="7"/>
        <v>19-0.2</v>
      </c>
      <c r="AG114">
        <f t="shared" ca="1" si="8"/>
        <v>200</v>
      </c>
      <c r="AH114">
        <f t="shared" ca="1" si="9"/>
        <v>976</v>
      </c>
      <c r="AI114" s="105">
        <f t="shared" ca="1" si="10"/>
        <v>-8.4035000000000001E-6</v>
      </c>
      <c r="AJ114" s="105">
        <f t="shared" ca="1" si="11"/>
        <v>-3.1950000000000002E-7</v>
      </c>
      <c r="AK114" s="105">
        <f ca="1">AVERAGE(INDIRECT("K"&amp;AD114):INDIRECT("K"&amp;AD115-1))</f>
        <v>2.3261666666666669E-3</v>
      </c>
      <c r="AL114" s="105">
        <f ca="1">AVERAGE(INDIRECT("L"&amp;AD114):INDIRECT("L"&amp;AD115-1))</f>
        <v>4.2133333333333325E-5</v>
      </c>
      <c r="AM114" s="105">
        <f t="shared" ca="1" si="12"/>
        <v>2.3265482111679719E-3</v>
      </c>
      <c r="AO114" s="105">
        <f ca="1">STDEV(INDIRECT("K"&amp;AD114):INDIRECT("K"&amp;AD115-1))</f>
        <v>5.5075705472859407E-7</v>
      </c>
    </row>
    <row r="115" spans="1:41" ht="14.25" customHeight="1">
      <c r="A115" t="s">
        <v>351</v>
      </c>
      <c r="B115" t="s">
        <v>200</v>
      </c>
      <c r="C115">
        <v>0</v>
      </c>
      <c r="D115">
        <v>200</v>
      </c>
      <c r="E115">
        <v>976</v>
      </c>
      <c r="F115" t="s">
        <v>201</v>
      </c>
      <c r="G115" s="105">
        <v>1.1171E-3</v>
      </c>
      <c r="H115" s="105">
        <v>3.5099999999999999E-5</v>
      </c>
      <c r="I115" s="105">
        <v>-8.4035000000000001E-6</v>
      </c>
      <c r="J115" s="105">
        <v>-3.1950000000000002E-7</v>
      </c>
      <c r="K115" s="105">
        <v>1.1255E-3</v>
      </c>
      <c r="L115" s="105">
        <v>3.54E-5</v>
      </c>
      <c r="M115" s="132">
        <v>1.8</v>
      </c>
      <c r="N115">
        <v>0</v>
      </c>
      <c r="O115">
        <v>0</v>
      </c>
      <c r="P115">
        <v>0</v>
      </c>
      <c r="Q115">
        <v>1</v>
      </c>
      <c r="R115">
        <v>1.1255E-5</v>
      </c>
      <c r="S115">
        <v>3.5409999999999997E-7</v>
      </c>
      <c r="T115">
        <v>3</v>
      </c>
      <c r="U115">
        <v>0</v>
      </c>
      <c r="V115">
        <v>0</v>
      </c>
      <c r="W115" s="133" t="s">
        <v>354</v>
      </c>
      <c r="X115" t="s">
        <v>203</v>
      </c>
      <c r="Y115" t="s">
        <v>204</v>
      </c>
      <c r="AD115">
        <f t="shared" si="13"/>
        <v>341</v>
      </c>
      <c r="AE115">
        <v>114</v>
      </c>
      <c r="AF115" t="str">
        <f t="shared" ca="1" si="7"/>
        <v>19-&lt;0.2</v>
      </c>
      <c r="AG115">
        <f t="shared" ca="1" si="8"/>
        <v>200</v>
      </c>
      <c r="AH115">
        <f t="shared" ca="1" si="9"/>
        <v>976</v>
      </c>
      <c r="AI115" s="105">
        <f t="shared" ca="1" si="10"/>
        <v>-8.4035000000000001E-6</v>
      </c>
      <c r="AJ115" s="105">
        <f t="shared" ca="1" si="11"/>
        <v>-3.1950000000000002E-7</v>
      </c>
      <c r="AK115" s="105">
        <f ca="1">AVERAGE(INDIRECT("K"&amp;AD115):INDIRECT("K"&amp;AD116-1))</f>
        <v>3.7906666666666666E-3</v>
      </c>
      <c r="AL115" s="105">
        <f ca="1">AVERAGE(INDIRECT("L"&amp;AD115):INDIRECT("L"&amp;AD116-1))</f>
        <v>6.1066666666666669E-5</v>
      </c>
      <c r="AM115" s="105">
        <f t="shared" ca="1" si="12"/>
        <v>3.7911585189168173E-3</v>
      </c>
      <c r="AO115" s="105">
        <f ca="1">STDEV(INDIRECT("K"&amp;AD115):INDIRECT("K"&amp;AD116-1))</f>
        <v>3.2145502536641155E-7</v>
      </c>
    </row>
    <row r="116" spans="1:41" ht="14.25" customHeight="1">
      <c r="A116" t="s">
        <v>355</v>
      </c>
      <c r="B116" t="s">
        <v>200</v>
      </c>
      <c r="C116">
        <v>0</v>
      </c>
      <c r="D116">
        <v>200</v>
      </c>
      <c r="E116">
        <v>976</v>
      </c>
      <c r="F116" t="s">
        <v>201</v>
      </c>
      <c r="G116" s="105">
        <v>1.0111E-3</v>
      </c>
      <c r="H116" s="105">
        <v>2.7900000000000001E-5</v>
      </c>
      <c r="I116" s="105">
        <v>-8.4035000000000001E-6</v>
      </c>
      <c r="J116" s="105">
        <v>-3.1950000000000002E-7</v>
      </c>
      <c r="K116" s="105">
        <v>1.0195E-3</v>
      </c>
      <c r="L116" s="105">
        <v>2.8200000000000001E-5</v>
      </c>
      <c r="M116" s="132">
        <v>1.58</v>
      </c>
      <c r="N116">
        <v>0</v>
      </c>
      <c r="O116">
        <v>0</v>
      </c>
      <c r="P116">
        <v>0</v>
      </c>
      <c r="Q116">
        <v>1</v>
      </c>
      <c r="R116">
        <v>1.0195E-5</v>
      </c>
      <c r="S116">
        <v>2.819E-7</v>
      </c>
      <c r="T116">
        <v>3</v>
      </c>
      <c r="U116">
        <v>0</v>
      </c>
      <c r="V116">
        <v>0</v>
      </c>
      <c r="W116" s="133" t="s">
        <v>356</v>
      </c>
      <c r="X116" t="s">
        <v>203</v>
      </c>
      <c r="Y116" t="s">
        <v>204</v>
      </c>
      <c r="AD116">
        <f t="shared" si="13"/>
        <v>344</v>
      </c>
      <c r="AE116">
        <v>115</v>
      </c>
      <c r="AF116" t="str">
        <f t="shared" ca="1" si="7"/>
        <v>20-ALL</v>
      </c>
      <c r="AG116">
        <f t="shared" ca="1" si="8"/>
        <v>200</v>
      </c>
      <c r="AH116">
        <f t="shared" ca="1" si="9"/>
        <v>976</v>
      </c>
      <c r="AI116" s="105">
        <f t="shared" ca="1" si="10"/>
        <v>-8.4035000000000001E-6</v>
      </c>
      <c r="AJ116" s="105">
        <f t="shared" ca="1" si="11"/>
        <v>-3.1950000000000002E-7</v>
      </c>
      <c r="AK116" s="105">
        <f ca="1">AVERAGE(INDIRECT("K"&amp;AD116):INDIRECT("K"&amp;AD117-1))</f>
        <v>1.4523666666666666E-3</v>
      </c>
      <c r="AL116" s="105">
        <f ca="1">AVERAGE(INDIRECT("L"&amp;AD116):INDIRECT("L"&amp;AD117-1))</f>
        <v>2.8399999999999999E-5</v>
      </c>
      <c r="AM116" s="105">
        <f t="shared" ca="1" si="12"/>
        <v>1.452644311056373E-3</v>
      </c>
      <c r="AO116" s="105">
        <f ca="1">STDEV(INDIRECT("K"&amp;AD116):INDIRECT("K"&amp;AD117-1))</f>
        <v>3.5118845842840743E-7</v>
      </c>
    </row>
    <row r="117" spans="1:41" ht="14.25" customHeight="1">
      <c r="A117" t="s">
        <v>355</v>
      </c>
      <c r="B117" t="s">
        <v>200</v>
      </c>
      <c r="C117">
        <v>0</v>
      </c>
      <c r="D117">
        <v>200</v>
      </c>
      <c r="E117">
        <v>976</v>
      </c>
      <c r="F117" t="s">
        <v>201</v>
      </c>
      <c r="G117" s="105">
        <v>1.0114E-3</v>
      </c>
      <c r="H117" s="105">
        <v>2.7900000000000001E-5</v>
      </c>
      <c r="I117" s="105">
        <v>-8.4035000000000001E-6</v>
      </c>
      <c r="J117" s="105">
        <v>-3.1950000000000002E-7</v>
      </c>
      <c r="K117" s="105">
        <v>1.0198E-3</v>
      </c>
      <c r="L117" s="105">
        <v>2.8200000000000001E-5</v>
      </c>
      <c r="M117" s="132">
        <v>1.58</v>
      </c>
      <c r="N117">
        <v>0</v>
      </c>
      <c r="O117">
        <v>0</v>
      </c>
      <c r="P117">
        <v>0</v>
      </c>
      <c r="Q117">
        <v>1</v>
      </c>
      <c r="R117">
        <v>1.0198E-5</v>
      </c>
      <c r="S117">
        <v>2.818E-7</v>
      </c>
      <c r="T117">
        <v>3</v>
      </c>
      <c r="U117">
        <v>0</v>
      </c>
      <c r="V117">
        <v>0</v>
      </c>
      <c r="W117" s="133" t="s">
        <v>357</v>
      </c>
      <c r="X117" t="s">
        <v>203</v>
      </c>
      <c r="Y117" t="s">
        <v>204</v>
      </c>
      <c r="AD117">
        <f t="shared" si="13"/>
        <v>347</v>
      </c>
      <c r="AE117">
        <v>116</v>
      </c>
      <c r="AF117" t="str">
        <f t="shared" ca="1" si="7"/>
        <v>20-0.8</v>
      </c>
      <c r="AG117">
        <f t="shared" ca="1" si="8"/>
        <v>200</v>
      </c>
      <c r="AH117">
        <f t="shared" ca="1" si="9"/>
        <v>976</v>
      </c>
      <c r="AI117" s="105">
        <f t="shared" ca="1" si="10"/>
        <v>-8.4035000000000001E-6</v>
      </c>
      <c r="AJ117" s="105">
        <f t="shared" ca="1" si="11"/>
        <v>-3.1950000000000002E-7</v>
      </c>
      <c r="AK117" s="105">
        <f ca="1">AVERAGE(INDIRECT("K"&amp;AD117):INDIRECT("K"&amp;AD118-1))</f>
        <v>1.3088333333333331E-3</v>
      </c>
      <c r="AL117" s="105">
        <f ca="1">AVERAGE(INDIRECT("L"&amp;AD117):INDIRECT("L"&amp;AD118-1))</f>
        <v>2.4533333333333334E-5</v>
      </c>
      <c r="AM117" s="105">
        <f t="shared" ca="1" si="12"/>
        <v>1.3090632448009868E-3</v>
      </c>
      <c r="AO117" s="105">
        <f ca="1">STDEV(INDIRECT("K"&amp;AD117):INDIRECT("K"&amp;AD118-1))</f>
        <v>2.020725942163708E-6</v>
      </c>
    </row>
    <row r="118" spans="1:41" ht="14.25" customHeight="1">
      <c r="A118" t="s">
        <v>355</v>
      </c>
      <c r="B118" t="s">
        <v>200</v>
      </c>
      <c r="C118">
        <v>0</v>
      </c>
      <c r="D118">
        <v>200</v>
      </c>
      <c r="E118">
        <v>976</v>
      </c>
      <c r="F118" t="s">
        <v>201</v>
      </c>
      <c r="G118" s="105">
        <v>1.0114E-3</v>
      </c>
      <c r="H118" s="105">
        <v>2.8099999999999999E-5</v>
      </c>
      <c r="I118" s="105">
        <v>-8.4035000000000001E-6</v>
      </c>
      <c r="J118" s="105">
        <v>-3.1950000000000002E-7</v>
      </c>
      <c r="K118" s="105">
        <v>1.0198E-3</v>
      </c>
      <c r="L118" s="105">
        <v>2.8500000000000002E-5</v>
      </c>
      <c r="M118" s="132">
        <v>1.6</v>
      </c>
      <c r="N118">
        <v>0</v>
      </c>
      <c r="O118">
        <v>0</v>
      </c>
      <c r="P118">
        <v>0</v>
      </c>
      <c r="Q118">
        <v>1</v>
      </c>
      <c r="R118">
        <v>1.0198E-5</v>
      </c>
      <c r="S118">
        <v>2.847E-7</v>
      </c>
      <c r="T118">
        <v>3</v>
      </c>
      <c r="U118">
        <v>0</v>
      </c>
      <c r="V118">
        <v>0</v>
      </c>
      <c r="W118" s="133" t="s">
        <v>358</v>
      </c>
      <c r="X118" t="s">
        <v>203</v>
      </c>
      <c r="Y118" t="s">
        <v>204</v>
      </c>
      <c r="AD118">
        <f t="shared" si="13"/>
        <v>350</v>
      </c>
      <c r="AE118">
        <v>117</v>
      </c>
      <c r="AF118" t="str">
        <f t="shared" ca="1" si="7"/>
        <v>20-0.6</v>
      </c>
      <c r="AG118">
        <f t="shared" ca="1" si="8"/>
        <v>200</v>
      </c>
      <c r="AH118">
        <f t="shared" ca="1" si="9"/>
        <v>976</v>
      </c>
      <c r="AI118" s="105">
        <f t="shared" ca="1" si="10"/>
        <v>-8.4035000000000001E-6</v>
      </c>
      <c r="AJ118" s="105">
        <f t="shared" ca="1" si="11"/>
        <v>-3.1950000000000002E-7</v>
      </c>
      <c r="AK118" s="105">
        <f ca="1">AVERAGE(INDIRECT("K"&amp;AD118):INDIRECT("K"&amp;AD119-1))</f>
        <v>1.2673000000000001E-3</v>
      </c>
      <c r="AL118" s="105">
        <f ca="1">AVERAGE(INDIRECT("L"&amp;AD118):INDIRECT("L"&amp;AD119-1))</f>
        <v>2.4700000000000004E-5</v>
      </c>
      <c r="AM118" s="105">
        <f t="shared" ca="1" si="12"/>
        <v>1.2675406817928962E-3</v>
      </c>
      <c r="AO118" s="105">
        <f ca="1">STDEV(INDIRECT("K"&amp;AD118):INDIRECT("K"&amp;AD119-1))</f>
        <v>4.3588989435406555E-7</v>
      </c>
    </row>
    <row r="119" spans="1:41" ht="14.25" customHeight="1">
      <c r="A119" t="s">
        <v>359</v>
      </c>
      <c r="B119" t="s">
        <v>200</v>
      </c>
      <c r="C119">
        <v>0</v>
      </c>
      <c r="D119">
        <v>200</v>
      </c>
      <c r="E119">
        <v>976</v>
      </c>
      <c r="F119" t="s">
        <v>201</v>
      </c>
      <c r="G119" s="105">
        <v>6.8497000000000002E-4</v>
      </c>
      <c r="H119" s="105">
        <v>1.8219999999999998E-5</v>
      </c>
      <c r="I119" s="105">
        <v>-8.4035000000000001E-6</v>
      </c>
      <c r="J119" s="105">
        <v>-3.1950000000000002E-7</v>
      </c>
      <c r="K119" s="105">
        <v>6.9337999999999995E-4</v>
      </c>
      <c r="L119" s="105">
        <v>1.8539E-5</v>
      </c>
      <c r="M119" s="132">
        <v>1.53</v>
      </c>
      <c r="N119">
        <v>0</v>
      </c>
      <c r="O119">
        <v>0</v>
      </c>
      <c r="P119">
        <v>0</v>
      </c>
      <c r="Q119">
        <v>1</v>
      </c>
      <c r="R119">
        <v>6.9337999999999996E-6</v>
      </c>
      <c r="S119">
        <v>1.8540000000000001E-7</v>
      </c>
      <c r="T119">
        <v>3</v>
      </c>
      <c r="U119">
        <v>0</v>
      </c>
      <c r="V119">
        <v>0</v>
      </c>
      <c r="W119" s="133" t="s">
        <v>360</v>
      </c>
      <c r="X119" t="s">
        <v>203</v>
      </c>
      <c r="Y119" t="s">
        <v>204</v>
      </c>
      <c r="AD119">
        <f t="shared" si="13"/>
        <v>353</v>
      </c>
      <c r="AE119">
        <v>118</v>
      </c>
      <c r="AF119" t="str">
        <f t="shared" ca="1" si="7"/>
        <v>20-0.4</v>
      </c>
      <c r="AG119">
        <f t="shared" ca="1" si="8"/>
        <v>200</v>
      </c>
      <c r="AH119">
        <f t="shared" ca="1" si="9"/>
        <v>976</v>
      </c>
      <c r="AI119" s="105">
        <f t="shared" ca="1" si="10"/>
        <v>-8.4035000000000001E-6</v>
      </c>
      <c r="AJ119" s="105">
        <f t="shared" ca="1" si="11"/>
        <v>-3.1950000000000002E-7</v>
      </c>
      <c r="AK119" s="105">
        <f ca="1">AVERAGE(INDIRECT("K"&amp;AD119):INDIRECT("K"&amp;AD120-1))</f>
        <v>1.0114333333333333E-3</v>
      </c>
      <c r="AL119" s="105">
        <f ca="1">AVERAGE(INDIRECT("L"&amp;AD119):INDIRECT("L"&amp;AD120-1))</f>
        <v>2.0133333333333336E-5</v>
      </c>
      <c r="AM119" s="105">
        <f t="shared" ca="1" si="12"/>
        <v>1.0116336979800983E-3</v>
      </c>
      <c r="AO119" s="105">
        <f ca="1">STDEV(INDIRECT("K"&amp;AD119):INDIRECT("K"&amp;AD120-1))</f>
        <v>6.1101009266079352E-7</v>
      </c>
    </row>
    <row r="120" spans="1:41" ht="14.25" customHeight="1">
      <c r="A120" t="s">
        <v>359</v>
      </c>
      <c r="B120" t="s">
        <v>200</v>
      </c>
      <c r="C120">
        <v>0</v>
      </c>
      <c r="D120">
        <v>200</v>
      </c>
      <c r="E120">
        <v>976</v>
      </c>
      <c r="F120" t="s">
        <v>201</v>
      </c>
      <c r="G120" s="105">
        <v>6.8539999999999996E-4</v>
      </c>
      <c r="H120" s="105">
        <v>1.8301999999999999E-5</v>
      </c>
      <c r="I120" s="105">
        <v>-8.4035000000000001E-6</v>
      </c>
      <c r="J120" s="105">
        <v>-3.1950000000000002E-7</v>
      </c>
      <c r="K120" s="105">
        <v>6.9379999999999995E-4</v>
      </c>
      <c r="L120" s="105">
        <v>1.8621999999999999E-5</v>
      </c>
      <c r="M120" s="132">
        <v>1.54</v>
      </c>
      <c r="N120">
        <v>0</v>
      </c>
      <c r="O120">
        <v>0</v>
      </c>
      <c r="P120">
        <v>0</v>
      </c>
      <c r="Q120">
        <v>1</v>
      </c>
      <c r="R120">
        <v>6.9380000000000003E-6</v>
      </c>
      <c r="S120">
        <v>1.8620000000000001E-7</v>
      </c>
      <c r="T120">
        <v>3</v>
      </c>
      <c r="U120">
        <v>0</v>
      </c>
      <c r="V120">
        <v>0</v>
      </c>
      <c r="W120" s="133" t="s">
        <v>361</v>
      </c>
      <c r="X120" t="s">
        <v>203</v>
      </c>
      <c r="Y120" t="s">
        <v>204</v>
      </c>
      <c r="AD120">
        <f t="shared" si="13"/>
        <v>356</v>
      </c>
      <c r="AE120">
        <v>119</v>
      </c>
      <c r="AF120" t="str">
        <f t="shared" ca="1" si="7"/>
        <v>20-0.2</v>
      </c>
      <c r="AG120">
        <f t="shared" ca="1" si="8"/>
        <v>200</v>
      </c>
      <c r="AH120">
        <f t="shared" ca="1" si="9"/>
        <v>976</v>
      </c>
      <c r="AI120" s="105">
        <f t="shared" ca="1" si="10"/>
        <v>-8.4035000000000001E-6</v>
      </c>
      <c r="AJ120" s="105">
        <f t="shared" ca="1" si="11"/>
        <v>-3.1950000000000002E-7</v>
      </c>
      <c r="AK120" s="105">
        <f ca="1">AVERAGE(INDIRECT("K"&amp;AD120):INDIRECT("K"&amp;AD121-1))</f>
        <v>1.1413999999999999E-3</v>
      </c>
      <c r="AL120" s="105">
        <f ca="1">AVERAGE(INDIRECT("L"&amp;AD120):INDIRECT("L"&amp;AD121-1))</f>
        <v>2.2500000000000001E-5</v>
      </c>
      <c r="AM120" s="105">
        <f t="shared" ca="1" si="12"/>
        <v>1.141621745588266E-3</v>
      </c>
      <c r="AO120" s="105">
        <f ca="1">STDEV(INDIRECT("K"&amp;AD120):INDIRECT("K"&amp;AD121-1))</f>
        <v>7.211102550927553E-7</v>
      </c>
    </row>
    <row r="121" spans="1:41" ht="14.25" customHeight="1">
      <c r="A121" t="s">
        <v>359</v>
      </c>
      <c r="B121" t="s">
        <v>200</v>
      </c>
      <c r="C121">
        <v>0</v>
      </c>
      <c r="D121">
        <v>200</v>
      </c>
      <c r="E121">
        <v>976</v>
      </c>
      <c r="F121" t="s">
        <v>201</v>
      </c>
      <c r="G121" s="105">
        <v>6.8338999999999997E-4</v>
      </c>
      <c r="H121" s="105">
        <v>1.5057E-5</v>
      </c>
      <c r="I121" s="105">
        <v>-8.4035000000000001E-6</v>
      </c>
      <c r="J121" s="105">
        <v>-3.1950000000000002E-7</v>
      </c>
      <c r="K121" s="105">
        <v>6.9180000000000001E-4</v>
      </c>
      <c r="L121" s="105">
        <v>1.5376E-5</v>
      </c>
      <c r="M121" s="132">
        <v>1.27</v>
      </c>
      <c r="N121">
        <v>0</v>
      </c>
      <c r="O121">
        <v>0</v>
      </c>
      <c r="P121">
        <v>0</v>
      </c>
      <c r="Q121">
        <v>1</v>
      </c>
      <c r="R121">
        <v>6.9179999999999997E-6</v>
      </c>
      <c r="S121">
        <v>1.5379999999999999E-7</v>
      </c>
      <c r="T121">
        <v>3</v>
      </c>
      <c r="U121">
        <v>0</v>
      </c>
      <c r="V121">
        <v>0</v>
      </c>
      <c r="W121" s="133" t="s">
        <v>362</v>
      </c>
      <c r="X121" t="s">
        <v>203</v>
      </c>
      <c r="Y121" t="s">
        <v>204</v>
      </c>
      <c r="AD121">
        <f t="shared" si="13"/>
        <v>359</v>
      </c>
      <c r="AE121">
        <v>120</v>
      </c>
      <c r="AF121" t="str">
        <f t="shared" ca="1" si="7"/>
        <v>20-&lt;0.2</v>
      </c>
      <c r="AG121">
        <f t="shared" ca="1" si="8"/>
        <v>200</v>
      </c>
      <c r="AH121">
        <f t="shared" ca="1" si="9"/>
        <v>976</v>
      </c>
      <c r="AI121" s="105">
        <f t="shared" ca="1" si="10"/>
        <v>-8.4035000000000001E-6</v>
      </c>
      <c r="AJ121" s="105">
        <f t="shared" ca="1" si="11"/>
        <v>-3.1950000000000002E-7</v>
      </c>
      <c r="AK121" s="105">
        <f ca="1">AVERAGE(INDIRECT("K"&amp;AD121):INDIRECT("K"&amp;AD122-1))</f>
        <v>2.1467000000000001E-3</v>
      </c>
      <c r="AL121" s="105">
        <f ca="1">AVERAGE(INDIRECT("L"&amp;AD121):INDIRECT("L"&amp;AD122-1))</f>
        <v>3.9933333333333326E-5</v>
      </c>
      <c r="AM121" s="105">
        <f t="shared" ca="1" si="12"/>
        <v>2.1470713917127004E-3</v>
      </c>
      <c r="AO121" s="105">
        <f ca="1">STDEV(INDIRECT("K"&amp;AD121):INDIRECT("K"&amp;AD122-1))</f>
        <v>5.56776436282967E-7</v>
      </c>
    </row>
    <row r="122" spans="1:41" ht="14.25" customHeight="1">
      <c r="A122" t="s">
        <v>363</v>
      </c>
      <c r="B122" t="s">
        <v>200</v>
      </c>
      <c r="C122">
        <v>0</v>
      </c>
      <c r="D122">
        <v>200</v>
      </c>
      <c r="E122">
        <v>976</v>
      </c>
      <c r="F122" t="s">
        <v>201</v>
      </c>
      <c r="G122" s="105">
        <v>7.8131000000000001E-4</v>
      </c>
      <c r="H122" s="105">
        <v>1.8994000000000001E-5</v>
      </c>
      <c r="I122" s="105">
        <v>-8.4035000000000001E-6</v>
      </c>
      <c r="J122" s="105">
        <v>-3.1950000000000002E-7</v>
      </c>
      <c r="K122" s="105">
        <v>7.8971E-4</v>
      </c>
      <c r="L122" s="105">
        <v>1.9313E-5</v>
      </c>
      <c r="M122" s="132">
        <v>1.4</v>
      </c>
      <c r="N122">
        <v>0</v>
      </c>
      <c r="O122">
        <v>0</v>
      </c>
      <c r="P122">
        <v>0</v>
      </c>
      <c r="Q122">
        <v>1</v>
      </c>
      <c r="R122">
        <v>7.8970999999999993E-6</v>
      </c>
      <c r="S122">
        <v>1.931E-7</v>
      </c>
      <c r="T122">
        <v>3</v>
      </c>
      <c r="U122">
        <v>0</v>
      </c>
      <c r="V122">
        <v>0</v>
      </c>
      <c r="W122" s="133" t="s">
        <v>364</v>
      </c>
      <c r="X122" t="s">
        <v>203</v>
      </c>
      <c r="Y122" t="s">
        <v>204</v>
      </c>
      <c r="AD122">
        <f t="shared" si="13"/>
        <v>362</v>
      </c>
      <c r="AE122">
        <v>121</v>
      </c>
      <c r="AF122" t="str">
        <f t="shared" ca="1" si="7"/>
        <v>21-ALL</v>
      </c>
      <c r="AG122">
        <f t="shared" ca="1" si="8"/>
        <v>200</v>
      </c>
      <c r="AH122">
        <f t="shared" ca="1" si="9"/>
        <v>976</v>
      </c>
      <c r="AI122" s="105">
        <f t="shared" ca="1" si="10"/>
        <v>-8.4035000000000001E-6</v>
      </c>
      <c r="AJ122" s="105">
        <f t="shared" ca="1" si="11"/>
        <v>-3.1950000000000002E-7</v>
      </c>
      <c r="AK122" s="105">
        <f ca="1">AVERAGE(INDIRECT("K"&amp;AD122):INDIRECT("K"&amp;AD123-1))</f>
        <v>2.1792999999999999E-3</v>
      </c>
      <c r="AL122" s="105">
        <f ca="1">AVERAGE(INDIRECT("L"&amp;AD122):INDIRECT("L"&amp;AD123-1))</f>
        <v>3.5499999999999996E-5</v>
      </c>
      <c r="AM122" s="105">
        <f t="shared" ca="1" si="12"/>
        <v>2.1795891218300755E-3</v>
      </c>
      <c r="AO122" s="105">
        <f ca="1">STDEV(INDIRECT("K"&amp;AD122):INDIRECT("K"&amp;AD123-1))</f>
        <v>2.0000000000011328E-7</v>
      </c>
    </row>
    <row r="123" spans="1:41" ht="14.25" customHeight="1">
      <c r="A123" t="s">
        <v>363</v>
      </c>
      <c r="B123" t="s">
        <v>200</v>
      </c>
      <c r="C123">
        <v>0</v>
      </c>
      <c r="D123">
        <v>200</v>
      </c>
      <c r="E123">
        <v>976</v>
      </c>
      <c r="F123" t="s">
        <v>201</v>
      </c>
      <c r="G123" s="105">
        <v>7.8140000000000002E-4</v>
      </c>
      <c r="H123" s="105">
        <v>1.9100999999999999E-5</v>
      </c>
      <c r="I123" s="105">
        <v>-8.4035000000000001E-6</v>
      </c>
      <c r="J123" s="105">
        <v>-3.1950000000000002E-7</v>
      </c>
      <c r="K123" s="105">
        <v>7.8980000000000001E-4</v>
      </c>
      <c r="L123" s="105">
        <v>1.942E-5</v>
      </c>
      <c r="M123" s="132">
        <v>1.41</v>
      </c>
      <c r="N123">
        <v>0</v>
      </c>
      <c r="O123">
        <v>0</v>
      </c>
      <c r="P123">
        <v>0</v>
      </c>
      <c r="Q123">
        <v>1</v>
      </c>
      <c r="R123">
        <v>7.8979999999999996E-6</v>
      </c>
      <c r="S123">
        <v>1.9420000000000001E-7</v>
      </c>
      <c r="T123">
        <v>3</v>
      </c>
      <c r="U123">
        <v>0</v>
      </c>
      <c r="V123">
        <v>0</v>
      </c>
      <c r="W123" s="133" t="s">
        <v>365</v>
      </c>
      <c r="X123" t="s">
        <v>203</v>
      </c>
      <c r="Y123" t="s">
        <v>204</v>
      </c>
      <c r="AD123">
        <f t="shared" si="13"/>
        <v>365</v>
      </c>
      <c r="AE123">
        <v>122</v>
      </c>
      <c r="AF123" t="str">
        <f t="shared" ca="1" si="7"/>
        <v>21-0.8</v>
      </c>
      <c r="AG123">
        <f t="shared" ca="1" si="8"/>
        <v>200</v>
      </c>
      <c r="AH123">
        <f t="shared" ca="1" si="9"/>
        <v>976</v>
      </c>
      <c r="AI123" s="105">
        <f t="shared" ca="1" si="10"/>
        <v>-8.4035000000000001E-6</v>
      </c>
      <c r="AJ123" s="105">
        <f t="shared" ca="1" si="11"/>
        <v>-3.1950000000000002E-7</v>
      </c>
      <c r="AK123" s="105">
        <f ca="1">AVERAGE(INDIRECT("K"&amp;AD123):INDIRECT("K"&amp;AD124-1))</f>
        <v>1.7264000000000001E-3</v>
      </c>
      <c r="AL123" s="105">
        <f ca="1">AVERAGE(INDIRECT("L"&amp;AD123):INDIRECT("L"&amp;AD124-1))</f>
        <v>3.8133333333333336E-5</v>
      </c>
      <c r="AM123" s="105">
        <f t="shared" ca="1" si="12"/>
        <v>1.7268210999148439E-3</v>
      </c>
      <c r="AO123" s="105">
        <f ca="1">STDEV(INDIRECT("K"&amp;AD123):INDIRECT("K"&amp;AD124-1))</f>
        <v>6.9999999999994735E-7</v>
      </c>
    </row>
    <row r="124" spans="1:41" ht="14.25" customHeight="1">
      <c r="A124" t="s">
        <v>363</v>
      </c>
      <c r="B124" t="s">
        <v>200</v>
      </c>
      <c r="C124">
        <v>0</v>
      </c>
      <c r="D124">
        <v>200</v>
      </c>
      <c r="E124">
        <v>976</v>
      </c>
      <c r="F124" t="s">
        <v>201</v>
      </c>
      <c r="G124" s="105">
        <v>7.8122E-4</v>
      </c>
      <c r="H124" s="105">
        <v>1.8766999999999998E-5</v>
      </c>
      <c r="I124" s="105">
        <v>-8.4035000000000001E-6</v>
      </c>
      <c r="J124" s="105">
        <v>-3.1950000000000002E-7</v>
      </c>
      <c r="K124" s="105">
        <v>7.8961999999999999E-4</v>
      </c>
      <c r="L124" s="105">
        <v>1.9086E-5</v>
      </c>
      <c r="M124" s="132">
        <v>1.38</v>
      </c>
      <c r="N124">
        <v>0</v>
      </c>
      <c r="O124">
        <v>0</v>
      </c>
      <c r="P124">
        <v>0</v>
      </c>
      <c r="Q124">
        <v>1</v>
      </c>
      <c r="R124">
        <v>7.8962000000000007E-6</v>
      </c>
      <c r="S124">
        <v>1.909E-7</v>
      </c>
      <c r="T124">
        <v>3</v>
      </c>
      <c r="U124">
        <v>0</v>
      </c>
      <c r="V124">
        <v>0</v>
      </c>
      <c r="W124" s="133" t="s">
        <v>366</v>
      </c>
      <c r="X124" t="s">
        <v>203</v>
      </c>
      <c r="Y124" t="s">
        <v>204</v>
      </c>
      <c r="AD124">
        <f t="shared" si="13"/>
        <v>368</v>
      </c>
      <c r="AE124">
        <v>123</v>
      </c>
      <c r="AF124" t="str">
        <f t="shared" ca="1" si="7"/>
        <v>21-0.6</v>
      </c>
      <c r="AG124">
        <f t="shared" ca="1" si="8"/>
        <v>200</v>
      </c>
      <c r="AH124">
        <f t="shared" ca="1" si="9"/>
        <v>976</v>
      </c>
      <c r="AI124" s="105">
        <f t="shared" ca="1" si="10"/>
        <v>-8.4035000000000001E-6</v>
      </c>
      <c r="AJ124" s="105">
        <f t="shared" ca="1" si="11"/>
        <v>-3.1950000000000002E-7</v>
      </c>
      <c r="AK124" s="105">
        <f ca="1">AVERAGE(INDIRECT("K"&amp;AD124):INDIRECT("K"&amp;AD125-1))</f>
        <v>1.9296000000000001E-3</v>
      </c>
      <c r="AL124" s="105">
        <f ca="1">AVERAGE(INDIRECT("L"&amp;AD124):INDIRECT("L"&amp;AD125-1))</f>
        <v>2.9033333333333335E-5</v>
      </c>
      <c r="AM124" s="105">
        <f t="shared" ca="1" si="12"/>
        <v>1.9298184097071012E-3</v>
      </c>
      <c r="AO124" s="105">
        <f ca="1">STDEV(INDIRECT("K"&amp;AD124):INDIRECT("K"&amp;AD125-1))</f>
        <v>1.73493515728973E-6</v>
      </c>
    </row>
    <row r="125" spans="1:41" ht="14.25" customHeight="1">
      <c r="A125" t="s">
        <v>367</v>
      </c>
      <c r="B125" t="s">
        <v>200</v>
      </c>
      <c r="C125">
        <v>0</v>
      </c>
      <c r="D125">
        <v>200</v>
      </c>
      <c r="E125">
        <v>976</v>
      </c>
      <c r="F125" t="s">
        <v>201</v>
      </c>
      <c r="G125" s="105">
        <v>1.2857000000000001E-3</v>
      </c>
      <c r="H125" s="105">
        <v>2.8500000000000002E-5</v>
      </c>
      <c r="I125" s="105">
        <v>-8.4035000000000001E-6</v>
      </c>
      <c r="J125" s="105">
        <v>-3.1950000000000002E-7</v>
      </c>
      <c r="K125" s="105">
        <v>1.2941000000000001E-3</v>
      </c>
      <c r="L125" s="105">
        <v>2.8799999999999999E-5</v>
      </c>
      <c r="M125" s="132">
        <v>1.28</v>
      </c>
      <c r="N125">
        <v>0</v>
      </c>
      <c r="O125">
        <v>0</v>
      </c>
      <c r="P125">
        <v>0</v>
      </c>
      <c r="Q125">
        <v>1</v>
      </c>
      <c r="R125">
        <v>1.2941E-5</v>
      </c>
      <c r="S125">
        <v>2.8809999999999999E-7</v>
      </c>
      <c r="T125">
        <v>3</v>
      </c>
      <c r="U125">
        <v>0</v>
      </c>
      <c r="V125">
        <v>0</v>
      </c>
      <c r="W125" s="133" t="s">
        <v>368</v>
      </c>
      <c r="X125" t="s">
        <v>203</v>
      </c>
      <c r="Y125" t="s">
        <v>204</v>
      </c>
      <c r="AD125">
        <f t="shared" si="13"/>
        <v>371</v>
      </c>
      <c r="AE125">
        <v>124</v>
      </c>
      <c r="AF125" t="str">
        <f t="shared" ca="1" si="7"/>
        <v>21-0.4</v>
      </c>
      <c r="AG125">
        <f t="shared" ca="1" si="8"/>
        <v>200</v>
      </c>
      <c r="AH125">
        <f t="shared" ca="1" si="9"/>
        <v>976</v>
      </c>
      <c r="AI125" s="105">
        <f t="shared" ca="1" si="10"/>
        <v>-8.4035000000000001E-6</v>
      </c>
      <c r="AJ125" s="105">
        <f t="shared" ca="1" si="11"/>
        <v>-3.1950000000000002E-7</v>
      </c>
      <c r="AK125" s="105">
        <f ca="1">AVERAGE(INDIRECT("K"&amp;AD125):INDIRECT("K"&amp;AD126-1))</f>
        <v>1.5214333333333334E-3</v>
      </c>
      <c r="AL125" s="105">
        <f ca="1">AVERAGE(INDIRECT("L"&amp;AD125):INDIRECT("L"&amp;AD126-1))</f>
        <v>2.6533333333333332E-5</v>
      </c>
      <c r="AM125" s="105">
        <f t="shared" ca="1" si="12"/>
        <v>1.5216646823645332E-3</v>
      </c>
      <c r="AO125" s="105">
        <f ca="1">STDEV(INDIRECT("K"&amp;AD125):INDIRECT("K"&amp;AD126-1))</f>
        <v>2.0816659994664438E-7</v>
      </c>
    </row>
    <row r="126" spans="1:41" ht="14.25" customHeight="1">
      <c r="A126" t="s">
        <v>367</v>
      </c>
      <c r="B126" t="s">
        <v>200</v>
      </c>
      <c r="C126">
        <v>0</v>
      </c>
      <c r="D126">
        <v>200</v>
      </c>
      <c r="E126">
        <v>976</v>
      </c>
      <c r="F126" t="s">
        <v>201</v>
      </c>
      <c r="G126" s="105">
        <v>1.2856E-3</v>
      </c>
      <c r="H126" s="105">
        <v>2.8399999999999999E-5</v>
      </c>
      <c r="I126" s="105">
        <v>-8.4035000000000001E-6</v>
      </c>
      <c r="J126" s="105">
        <v>-3.1950000000000002E-7</v>
      </c>
      <c r="K126" s="105">
        <v>1.294E-3</v>
      </c>
      <c r="L126" s="105">
        <v>2.87E-5</v>
      </c>
      <c r="M126" s="132">
        <v>1.27</v>
      </c>
      <c r="N126">
        <v>0</v>
      </c>
      <c r="O126">
        <v>0</v>
      </c>
      <c r="P126">
        <v>0</v>
      </c>
      <c r="Q126">
        <v>1</v>
      </c>
      <c r="R126">
        <v>1.294E-5</v>
      </c>
      <c r="S126">
        <v>2.8700000000000002E-7</v>
      </c>
      <c r="T126">
        <v>3</v>
      </c>
      <c r="U126">
        <v>0</v>
      </c>
      <c r="V126">
        <v>0</v>
      </c>
      <c r="W126" s="133" t="s">
        <v>369</v>
      </c>
      <c r="X126" t="s">
        <v>203</v>
      </c>
      <c r="Y126" t="s">
        <v>204</v>
      </c>
      <c r="AD126">
        <f t="shared" si="13"/>
        <v>374</v>
      </c>
      <c r="AE126">
        <v>125</v>
      </c>
      <c r="AF126" t="str">
        <f t="shared" ca="1" si="7"/>
        <v>21-0.2</v>
      </c>
      <c r="AG126">
        <f t="shared" ca="1" si="8"/>
        <v>200</v>
      </c>
      <c r="AH126">
        <f t="shared" ca="1" si="9"/>
        <v>976</v>
      </c>
      <c r="AI126" s="105">
        <f t="shared" ca="1" si="10"/>
        <v>-8.4035000000000001E-6</v>
      </c>
      <c r="AJ126" s="105">
        <f t="shared" ca="1" si="11"/>
        <v>-3.1950000000000002E-7</v>
      </c>
      <c r="AK126" s="105">
        <f ca="1">AVERAGE(INDIRECT("K"&amp;AD126):INDIRECT("K"&amp;AD127-1))</f>
        <v>2.0581666666666669E-3</v>
      </c>
      <c r="AL126" s="105">
        <f ca="1">AVERAGE(INDIRECT("L"&amp;AD126):INDIRECT("L"&amp;AD127-1))</f>
        <v>3.2066666666666669E-5</v>
      </c>
      <c r="AM126" s="105">
        <f t="shared" ca="1" si="12"/>
        <v>2.0584164541921275E-3</v>
      </c>
      <c r="AO126" s="105">
        <f ca="1">STDEV(INDIRECT("K"&amp;AD126):INDIRECT("K"&amp;AD127-1))</f>
        <v>2.3094010767573074E-7</v>
      </c>
    </row>
    <row r="127" spans="1:41" ht="14.25" customHeight="1">
      <c r="A127" t="s">
        <v>367</v>
      </c>
      <c r="B127" t="s">
        <v>200</v>
      </c>
      <c r="C127">
        <v>0</v>
      </c>
      <c r="D127">
        <v>200</v>
      </c>
      <c r="E127">
        <v>976</v>
      </c>
      <c r="F127" t="s">
        <v>201</v>
      </c>
      <c r="G127" s="105">
        <v>1.2856E-3</v>
      </c>
      <c r="H127" s="105">
        <v>2.8600000000000001E-5</v>
      </c>
      <c r="I127" s="105">
        <v>-8.4035000000000001E-6</v>
      </c>
      <c r="J127" s="105">
        <v>-3.1950000000000002E-7</v>
      </c>
      <c r="K127" s="105">
        <v>1.294E-3</v>
      </c>
      <c r="L127" s="105">
        <v>2.8900000000000001E-5</v>
      </c>
      <c r="M127" s="132">
        <v>1.28</v>
      </c>
      <c r="N127">
        <v>0</v>
      </c>
      <c r="O127">
        <v>0</v>
      </c>
      <c r="P127">
        <v>0</v>
      </c>
      <c r="Q127">
        <v>1</v>
      </c>
      <c r="R127">
        <v>1.294E-5</v>
      </c>
      <c r="S127">
        <v>2.8910000000000001E-7</v>
      </c>
      <c r="T127">
        <v>3</v>
      </c>
      <c r="U127">
        <v>0</v>
      </c>
      <c r="V127">
        <v>0</v>
      </c>
      <c r="W127" s="133" t="s">
        <v>370</v>
      </c>
      <c r="X127" t="s">
        <v>203</v>
      </c>
      <c r="Y127" t="s">
        <v>204</v>
      </c>
      <c r="AD127">
        <f t="shared" si="13"/>
        <v>377</v>
      </c>
      <c r="AE127">
        <v>126</v>
      </c>
      <c r="AF127" t="str">
        <f t="shared" ca="1" si="7"/>
        <v>21-&lt;0.2</v>
      </c>
      <c r="AG127">
        <f t="shared" ca="1" si="8"/>
        <v>200</v>
      </c>
      <c r="AH127">
        <f t="shared" ca="1" si="9"/>
        <v>976</v>
      </c>
      <c r="AI127" s="105">
        <f t="shared" ca="1" si="10"/>
        <v>-8.4035000000000001E-6</v>
      </c>
      <c r="AJ127" s="105">
        <f t="shared" ca="1" si="11"/>
        <v>-3.1950000000000002E-7</v>
      </c>
      <c r="AK127" s="105">
        <f ca="1">AVERAGE(INDIRECT("K"&amp;AD127):INDIRECT("K"&amp;AD128-1))</f>
        <v>3.0414000000000001E-3</v>
      </c>
      <c r="AL127" s="105">
        <f ca="1">AVERAGE(INDIRECT("L"&amp;AD127):INDIRECT("L"&amp;AD128-1))</f>
        <v>4.2766666666666665E-5</v>
      </c>
      <c r="AM127" s="105">
        <f t="shared" ca="1" si="12"/>
        <v>3.0417006670245806E-3</v>
      </c>
      <c r="AO127" s="105">
        <f ca="1">STDEV(INDIRECT("K"&amp;AD127):INDIRECT("K"&amp;AD128-1))</f>
        <v>4.5825756949574895E-7</v>
      </c>
    </row>
    <row r="128" spans="1:41" ht="14.25" customHeight="1">
      <c r="A128" t="s">
        <v>371</v>
      </c>
      <c r="B128" t="s">
        <v>200</v>
      </c>
      <c r="C128">
        <v>0</v>
      </c>
      <c r="D128">
        <v>200</v>
      </c>
      <c r="E128">
        <v>976</v>
      </c>
      <c r="F128" t="s">
        <v>201</v>
      </c>
      <c r="G128" s="105">
        <v>1.2833E-3</v>
      </c>
      <c r="H128" s="105">
        <v>3.54E-5</v>
      </c>
      <c r="I128" s="105">
        <v>-8.4035000000000001E-6</v>
      </c>
      <c r="J128" s="105">
        <v>-3.1950000000000002E-7</v>
      </c>
      <c r="K128" s="105">
        <v>1.2917E-3</v>
      </c>
      <c r="L128" s="105">
        <v>3.57E-5</v>
      </c>
      <c r="M128" s="132">
        <v>1.58</v>
      </c>
      <c r="N128">
        <v>0</v>
      </c>
      <c r="O128">
        <v>0</v>
      </c>
      <c r="P128">
        <v>0</v>
      </c>
      <c r="Q128">
        <v>1</v>
      </c>
      <c r="R128">
        <v>1.2917E-5</v>
      </c>
      <c r="S128">
        <v>3.5670000000000001E-7</v>
      </c>
      <c r="T128">
        <v>3</v>
      </c>
      <c r="U128">
        <v>0</v>
      </c>
      <c r="V128">
        <v>0</v>
      </c>
      <c r="W128" s="133" t="s">
        <v>372</v>
      </c>
      <c r="X128" t="s">
        <v>203</v>
      </c>
      <c r="Y128" t="s">
        <v>204</v>
      </c>
      <c r="AD128">
        <f t="shared" si="13"/>
        <v>380</v>
      </c>
      <c r="AE128">
        <v>127</v>
      </c>
      <c r="AF128" t="str">
        <f t="shared" ca="1" si="7"/>
        <v>22-ALL</v>
      </c>
      <c r="AG128">
        <f t="shared" ca="1" si="8"/>
        <v>200</v>
      </c>
      <c r="AH128">
        <f t="shared" ca="1" si="9"/>
        <v>976</v>
      </c>
      <c r="AI128" s="105">
        <f t="shared" ca="1" si="10"/>
        <v>-8.4035000000000001E-6</v>
      </c>
      <c r="AJ128" s="105">
        <f t="shared" ca="1" si="11"/>
        <v>-3.1950000000000002E-7</v>
      </c>
      <c r="AK128" s="105">
        <f ca="1">AVERAGE(INDIRECT("K"&amp;AD128):INDIRECT("K"&amp;AD129-1))</f>
        <v>1.5220666666666664E-3</v>
      </c>
      <c r="AL128" s="105">
        <f ca="1">AVERAGE(INDIRECT("L"&amp;AD128):INDIRECT("L"&amp;AD129-1))</f>
        <v>3.1166666666666668E-5</v>
      </c>
      <c r="AM128" s="105">
        <f t="shared" ca="1" si="12"/>
        <v>1.5223857260526611E-3</v>
      </c>
      <c r="AO128" s="105">
        <f ca="1">STDEV(INDIRECT("K"&amp;AD128):INDIRECT("K"&amp;AD129-1))</f>
        <v>5.7735026918957718E-7</v>
      </c>
    </row>
    <row r="129" spans="1:41" ht="14.25" customHeight="1">
      <c r="A129" t="s">
        <v>371</v>
      </c>
      <c r="B129" t="s">
        <v>200</v>
      </c>
      <c r="C129">
        <v>0</v>
      </c>
      <c r="D129">
        <v>200</v>
      </c>
      <c r="E129">
        <v>976</v>
      </c>
      <c r="F129" t="s">
        <v>201</v>
      </c>
      <c r="G129" s="105">
        <v>1.2832E-3</v>
      </c>
      <c r="H129" s="105">
        <v>3.5299999999999997E-5</v>
      </c>
      <c r="I129" s="105">
        <v>-8.4035000000000001E-6</v>
      </c>
      <c r="J129" s="105">
        <v>-3.1950000000000002E-7</v>
      </c>
      <c r="K129" s="105">
        <v>1.2916E-3</v>
      </c>
      <c r="L129" s="105">
        <v>3.5599999999999998E-5</v>
      </c>
      <c r="M129" s="132">
        <v>1.58</v>
      </c>
      <c r="N129">
        <v>0</v>
      </c>
      <c r="O129">
        <v>0</v>
      </c>
      <c r="P129">
        <v>0</v>
      </c>
      <c r="Q129">
        <v>1</v>
      </c>
      <c r="R129">
        <v>1.2916E-5</v>
      </c>
      <c r="S129">
        <v>3.5610000000000002E-7</v>
      </c>
      <c r="T129">
        <v>3</v>
      </c>
      <c r="U129">
        <v>0</v>
      </c>
      <c r="V129">
        <v>0</v>
      </c>
      <c r="W129" s="133" t="s">
        <v>373</v>
      </c>
      <c r="X129" t="s">
        <v>203</v>
      </c>
      <c r="Y129" t="s">
        <v>204</v>
      </c>
      <c r="AD129">
        <f t="shared" si="13"/>
        <v>383</v>
      </c>
      <c r="AE129">
        <v>128</v>
      </c>
      <c r="AF129" t="str">
        <f t="shared" ca="1" si="7"/>
        <v>22-0.8</v>
      </c>
      <c r="AG129">
        <f t="shared" ca="1" si="8"/>
        <v>200</v>
      </c>
      <c r="AH129">
        <f t="shared" ca="1" si="9"/>
        <v>976</v>
      </c>
      <c r="AI129" s="105">
        <f t="shared" ca="1" si="10"/>
        <v>-8.4035000000000001E-6</v>
      </c>
      <c r="AJ129" s="105">
        <f t="shared" ca="1" si="11"/>
        <v>-3.1950000000000002E-7</v>
      </c>
      <c r="AK129" s="105">
        <f ca="1">AVERAGE(INDIRECT("K"&amp;AD129):INDIRECT("K"&amp;AD130-1))</f>
        <v>8.014733333333333E-4</v>
      </c>
      <c r="AL129" s="105">
        <f ca="1">AVERAGE(INDIRECT("L"&amp;AD129):INDIRECT("L"&amp;AD130-1))</f>
        <v>1.9522999999999999E-5</v>
      </c>
      <c r="AM129" s="105">
        <f t="shared" ca="1" si="12"/>
        <v>8.017110773673046E-4</v>
      </c>
      <c r="AO129" s="105">
        <f ca="1">STDEV(INDIRECT("K"&amp;AD129):INDIRECT("K"&amp;AD130-1))</f>
        <v>7.724204381898162E-7</v>
      </c>
    </row>
    <row r="130" spans="1:41" ht="14.25" customHeight="1">
      <c r="A130" t="s">
        <v>371</v>
      </c>
      <c r="B130" t="s">
        <v>200</v>
      </c>
      <c r="C130">
        <v>0</v>
      </c>
      <c r="D130">
        <v>200</v>
      </c>
      <c r="E130">
        <v>976</v>
      </c>
      <c r="F130" t="s">
        <v>201</v>
      </c>
      <c r="G130" s="105">
        <v>1.2833E-3</v>
      </c>
      <c r="H130" s="105">
        <v>3.4999999999999997E-5</v>
      </c>
      <c r="I130" s="105">
        <v>-8.4035000000000001E-6</v>
      </c>
      <c r="J130" s="105">
        <v>-3.1950000000000002E-7</v>
      </c>
      <c r="K130" s="105">
        <v>1.2917E-3</v>
      </c>
      <c r="L130" s="105">
        <v>3.5299999999999997E-5</v>
      </c>
      <c r="M130" s="132">
        <v>1.57</v>
      </c>
      <c r="N130">
        <v>0</v>
      </c>
      <c r="O130">
        <v>0</v>
      </c>
      <c r="P130">
        <v>0</v>
      </c>
      <c r="Q130">
        <v>1</v>
      </c>
      <c r="R130">
        <v>1.2917E-5</v>
      </c>
      <c r="S130">
        <v>3.5330000000000002E-7</v>
      </c>
      <c r="T130">
        <v>3</v>
      </c>
      <c r="U130">
        <v>0</v>
      </c>
      <c r="V130">
        <v>0</v>
      </c>
      <c r="W130" s="133" t="s">
        <v>374</v>
      </c>
      <c r="X130" t="s">
        <v>203</v>
      </c>
      <c r="Y130" t="s">
        <v>204</v>
      </c>
      <c r="AD130">
        <f t="shared" si="13"/>
        <v>386</v>
      </c>
      <c r="AE130">
        <v>129</v>
      </c>
      <c r="AF130" t="str">
        <f t="shared" ref="AF130:AF193" ca="1" si="14">INDIRECT("A"&amp;AD130)</f>
        <v>22-0.6</v>
      </c>
      <c r="AG130">
        <f t="shared" ref="AG130:AG193" ca="1" si="15">INDIRECT("D"&amp;AD130)</f>
        <v>200</v>
      </c>
      <c r="AH130">
        <f t="shared" ref="AH130:AH193" ca="1" si="16">INDIRECT("E"&amp;AD130)</f>
        <v>976</v>
      </c>
      <c r="AI130" s="105">
        <f t="shared" ref="AI130:AI193" ca="1" si="17">INDIRECT("I"&amp;AD130)</f>
        <v>-8.4035000000000001E-6</v>
      </c>
      <c r="AJ130" s="105">
        <f t="shared" ref="AJ130:AJ193" ca="1" si="18">INDIRECT("J"&amp;AD130)</f>
        <v>-3.1950000000000002E-7</v>
      </c>
      <c r="AK130" s="105">
        <f ca="1">AVERAGE(INDIRECT("K"&amp;AD130):INDIRECT("K"&amp;AD131-1))</f>
        <v>8.4306333333333339E-4</v>
      </c>
      <c r="AL130" s="105">
        <f ca="1">AVERAGE(INDIRECT("L"&amp;AD130):INDIRECT("L"&amp;AD131-1))</f>
        <v>1.9913666666666665E-5</v>
      </c>
      <c r="AM130" s="105">
        <f t="shared" ref="AM130:AM193" ca="1" si="19">(ABS(AK130)/AK130*SQRT((AK130)^2+(AL130)^2))</f>
        <v>8.4329848697316083E-4</v>
      </c>
      <c r="AO130" s="105">
        <f ca="1">STDEV(INDIRECT("K"&amp;AD130):INDIRECT("K"&amp;AD131-1))</f>
        <v>2.6576932353699148E-7</v>
      </c>
    </row>
    <row r="131" spans="1:41" ht="14.25" customHeight="1">
      <c r="A131" t="s">
        <v>375</v>
      </c>
      <c r="B131" t="s">
        <v>200</v>
      </c>
      <c r="C131">
        <v>0</v>
      </c>
      <c r="D131">
        <v>200</v>
      </c>
      <c r="E131">
        <v>976</v>
      </c>
      <c r="F131" t="s">
        <v>201</v>
      </c>
      <c r="G131" s="105">
        <v>2.3825000000000001E-3</v>
      </c>
      <c r="H131" s="105">
        <v>8.1899999999999999E-5</v>
      </c>
      <c r="I131" s="105">
        <v>-8.4035000000000001E-6</v>
      </c>
      <c r="J131" s="105">
        <v>-3.1950000000000002E-7</v>
      </c>
      <c r="K131" s="105">
        <v>2.3909000000000001E-3</v>
      </c>
      <c r="L131" s="105">
        <v>8.2200000000000006E-5</v>
      </c>
      <c r="M131" s="132">
        <v>1.97</v>
      </c>
      <c r="N131">
        <v>0</v>
      </c>
      <c r="O131">
        <v>0</v>
      </c>
      <c r="P131">
        <v>0</v>
      </c>
      <c r="Q131">
        <v>1</v>
      </c>
      <c r="R131">
        <v>2.3909000000000001E-5</v>
      </c>
      <c r="S131">
        <v>8.2200000000000003E-7</v>
      </c>
      <c r="T131">
        <v>3</v>
      </c>
      <c r="U131">
        <v>0</v>
      </c>
      <c r="V131">
        <v>0</v>
      </c>
      <c r="W131" s="133" t="s">
        <v>376</v>
      </c>
      <c r="X131" t="s">
        <v>203</v>
      </c>
      <c r="Y131" t="s">
        <v>204</v>
      </c>
      <c r="AD131">
        <f t="shared" ref="AD131:AD194" si="20">AD130+3</f>
        <v>389</v>
      </c>
      <c r="AE131">
        <v>130</v>
      </c>
      <c r="AF131" t="str">
        <f t="shared" ca="1" si="14"/>
        <v>22-0.4</v>
      </c>
      <c r="AG131">
        <f t="shared" ca="1" si="15"/>
        <v>200</v>
      </c>
      <c r="AH131">
        <f t="shared" ca="1" si="16"/>
        <v>976</v>
      </c>
      <c r="AI131" s="105">
        <f t="shared" ca="1" si="17"/>
        <v>-8.4035000000000001E-6</v>
      </c>
      <c r="AJ131" s="105">
        <f t="shared" ca="1" si="18"/>
        <v>-3.1950000000000002E-7</v>
      </c>
      <c r="AK131" s="105">
        <f ca="1">AVERAGE(INDIRECT("K"&amp;AD131):INDIRECT("K"&amp;AD132-1))</f>
        <v>1.1926666666666667E-3</v>
      </c>
      <c r="AL131" s="105">
        <f ca="1">AVERAGE(INDIRECT("L"&amp;AD131):INDIRECT("L"&amp;AD132-1))</f>
        <v>2.3733333333333332E-5</v>
      </c>
      <c r="AM131" s="105">
        <f t="shared" ca="1" si="19"/>
        <v>1.1929027826645762E-3</v>
      </c>
      <c r="AO131" s="105">
        <f ca="1">STDEV(INDIRECT("K"&amp;AD131):INDIRECT("K"&amp;AD132-1))</f>
        <v>1.5275252316518655E-7</v>
      </c>
    </row>
    <row r="132" spans="1:41" ht="14.25" customHeight="1">
      <c r="A132" t="s">
        <v>375</v>
      </c>
      <c r="B132" t="s">
        <v>200</v>
      </c>
      <c r="C132">
        <v>0</v>
      </c>
      <c r="D132">
        <v>200</v>
      </c>
      <c r="E132">
        <v>976</v>
      </c>
      <c r="F132" t="s">
        <v>201</v>
      </c>
      <c r="G132" s="105">
        <v>2.3819000000000002E-3</v>
      </c>
      <c r="H132" s="105">
        <v>8.2200000000000006E-5</v>
      </c>
      <c r="I132" s="105">
        <v>-8.4035000000000001E-6</v>
      </c>
      <c r="J132" s="105">
        <v>-3.1950000000000002E-7</v>
      </c>
      <c r="K132" s="105">
        <v>2.3903000000000002E-3</v>
      </c>
      <c r="L132" s="105">
        <v>8.25E-5</v>
      </c>
      <c r="M132" s="132">
        <v>1.98</v>
      </c>
      <c r="N132">
        <v>0</v>
      </c>
      <c r="O132">
        <v>0</v>
      </c>
      <c r="P132">
        <v>0</v>
      </c>
      <c r="Q132">
        <v>1</v>
      </c>
      <c r="R132">
        <v>2.3903000000000001E-5</v>
      </c>
      <c r="S132">
        <v>8.2500000000000004E-7</v>
      </c>
      <c r="T132">
        <v>3</v>
      </c>
      <c r="U132">
        <v>0</v>
      </c>
      <c r="V132">
        <v>0</v>
      </c>
      <c r="W132" s="133" t="s">
        <v>377</v>
      </c>
      <c r="X132" t="s">
        <v>203</v>
      </c>
      <c r="Y132" t="s">
        <v>204</v>
      </c>
      <c r="AD132">
        <f t="shared" si="20"/>
        <v>392</v>
      </c>
      <c r="AE132">
        <v>131</v>
      </c>
      <c r="AF132" t="str">
        <f t="shared" ca="1" si="14"/>
        <v>22-0.2</v>
      </c>
      <c r="AG132">
        <f t="shared" ca="1" si="15"/>
        <v>200</v>
      </c>
      <c r="AH132">
        <f t="shared" ca="1" si="16"/>
        <v>976</v>
      </c>
      <c r="AI132" s="105">
        <f t="shared" ca="1" si="17"/>
        <v>-8.4035000000000001E-6</v>
      </c>
      <c r="AJ132" s="105">
        <f t="shared" ca="1" si="18"/>
        <v>-3.1950000000000002E-7</v>
      </c>
      <c r="AK132" s="105">
        <f ca="1">AVERAGE(INDIRECT("K"&amp;AD132):INDIRECT("K"&amp;AD133-1))</f>
        <v>1.6851333333333333E-3</v>
      </c>
      <c r="AL132" s="105">
        <f ca="1">AVERAGE(INDIRECT("L"&amp;AD132):INDIRECT("L"&amp;AD133-1))</f>
        <v>3.213333333333334E-5</v>
      </c>
      <c r="AM132" s="105">
        <f t="shared" ca="1" si="19"/>
        <v>1.6854396762335405E-3</v>
      </c>
      <c r="AO132" s="105">
        <f ca="1">STDEV(INDIRECT("K"&amp;AD132):INDIRECT("K"&amp;AD133-1))</f>
        <v>4.041451884327523E-7</v>
      </c>
    </row>
    <row r="133" spans="1:41" ht="14.25" customHeight="1">
      <c r="A133" t="s">
        <v>375</v>
      </c>
      <c r="B133" t="s">
        <v>200</v>
      </c>
      <c r="C133">
        <v>0</v>
      </c>
      <c r="D133">
        <v>200</v>
      </c>
      <c r="E133">
        <v>976</v>
      </c>
      <c r="F133" t="s">
        <v>201</v>
      </c>
      <c r="G133" s="105">
        <v>2.3817999999999999E-3</v>
      </c>
      <c r="H133" s="105">
        <v>8.1899999999999999E-5</v>
      </c>
      <c r="I133" s="105">
        <v>-8.4035000000000001E-6</v>
      </c>
      <c r="J133" s="105">
        <v>-3.1950000000000002E-7</v>
      </c>
      <c r="K133" s="105">
        <v>2.3901999999999999E-3</v>
      </c>
      <c r="L133" s="105">
        <v>8.2200000000000006E-5</v>
      </c>
      <c r="M133" s="132">
        <v>1.97</v>
      </c>
      <c r="N133">
        <v>0</v>
      </c>
      <c r="O133">
        <v>0</v>
      </c>
      <c r="P133">
        <v>0</v>
      </c>
      <c r="Q133">
        <v>1</v>
      </c>
      <c r="R133">
        <v>2.3901999999999999E-5</v>
      </c>
      <c r="S133">
        <v>8.2220000000000004E-7</v>
      </c>
      <c r="T133">
        <v>3</v>
      </c>
      <c r="U133">
        <v>0</v>
      </c>
      <c r="V133">
        <v>0</v>
      </c>
      <c r="W133" s="133" t="s">
        <v>378</v>
      </c>
      <c r="X133" t="s">
        <v>203</v>
      </c>
      <c r="Y133" t="s">
        <v>204</v>
      </c>
      <c r="AD133">
        <f t="shared" si="20"/>
        <v>395</v>
      </c>
      <c r="AE133">
        <v>132</v>
      </c>
      <c r="AF133" t="str">
        <f t="shared" ca="1" si="14"/>
        <v>22-&lt;0.2</v>
      </c>
      <c r="AG133">
        <f t="shared" ca="1" si="15"/>
        <v>200</v>
      </c>
      <c r="AH133">
        <f t="shared" ca="1" si="16"/>
        <v>976</v>
      </c>
      <c r="AI133" s="105">
        <f t="shared" ca="1" si="17"/>
        <v>-8.4035000000000001E-6</v>
      </c>
      <c r="AJ133" s="105">
        <f t="shared" ca="1" si="18"/>
        <v>-3.1950000000000002E-7</v>
      </c>
      <c r="AK133" s="105">
        <f ca="1">AVERAGE(INDIRECT("K"&amp;AD133):INDIRECT("K"&amp;AD134-1))</f>
        <v>2.2765666666666666E-3</v>
      </c>
      <c r="AL133" s="105">
        <f ca="1">AVERAGE(INDIRECT("L"&amp;AD133):INDIRECT("L"&amp;AD134-1))</f>
        <v>4.2033333333333336E-5</v>
      </c>
      <c r="AM133" s="105">
        <f t="shared" ca="1" si="19"/>
        <v>2.2769546743158699E-3</v>
      </c>
      <c r="AO133" s="105">
        <f ca="1">STDEV(INDIRECT("K"&amp;AD133):INDIRECT("K"&amp;AD134-1))</f>
        <v>1.1547005383799055E-7</v>
      </c>
    </row>
    <row r="134" spans="1:41" ht="14.25" customHeight="1">
      <c r="A134" t="s">
        <v>379</v>
      </c>
      <c r="B134" t="s">
        <v>200</v>
      </c>
      <c r="C134">
        <v>0</v>
      </c>
      <c r="D134">
        <v>200</v>
      </c>
      <c r="E134">
        <v>976</v>
      </c>
      <c r="F134" t="s">
        <v>201</v>
      </c>
      <c r="G134" s="105">
        <v>1.4606E-3</v>
      </c>
      <c r="H134" s="105">
        <v>4.6999999999999997E-5</v>
      </c>
      <c r="I134" s="105">
        <v>-8.4035000000000001E-6</v>
      </c>
      <c r="J134" s="105">
        <v>-3.1950000000000002E-7</v>
      </c>
      <c r="K134" s="105">
        <v>1.469E-3</v>
      </c>
      <c r="L134" s="105">
        <v>4.7299999999999998E-5</v>
      </c>
      <c r="M134" s="132">
        <v>1.85</v>
      </c>
      <c r="N134">
        <v>0</v>
      </c>
      <c r="O134">
        <v>0</v>
      </c>
      <c r="P134">
        <v>0</v>
      </c>
      <c r="Q134">
        <v>1</v>
      </c>
      <c r="R134">
        <v>1.469E-5</v>
      </c>
      <c r="S134">
        <v>4.7319999999999998E-7</v>
      </c>
      <c r="T134">
        <v>3</v>
      </c>
      <c r="U134">
        <v>0</v>
      </c>
      <c r="V134">
        <v>0</v>
      </c>
      <c r="W134" s="133" t="s">
        <v>380</v>
      </c>
      <c r="X134" t="s">
        <v>203</v>
      </c>
      <c r="Y134" t="s">
        <v>204</v>
      </c>
      <c r="AD134">
        <f t="shared" si="20"/>
        <v>398</v>
      </c>
      <c r="AE134">
        <v>133</v>
      </c>
      <c r="AF134" t="str">
        <f t="shared" ca="1" si="14"/>
        <v>23-ALL</v>
      </c>
      <c r="AG134">
        <f t="shared" ca="1" si="15"/>
        <v>200</v>
      </c>
      <c r="AH134">
        <f t="shared" ca="1" si="16"/>
        <v>976</v>
      </c>
      <c r="AI134" s="105">
        <f t="shared" ca="1" si="17"/>
        <v>-8.4035000000000001E-6</v>
      </c>
      <c r="AJ134" s="105">
        <f t="shared" ca="1" si="18"/>
        <v>-3.1950000000000002E-7</v>
      </c>
      <c r="AK134" s="105">
        <f ca="1">AVERAGE(INDIRECT("K"&amp;AD134):INDIRECT("K"&amp;AD135-1))</f>
        <v>1.6345333333333335E-3</v>
      </c>
      <c r="AL134" s="105">
        <f ca="1">AVERAGE(INDIRECT("L"&amp;AD134):INDIRECT("L"&amp;AD135-1))</f>
        <v>2.5033333333333333E-5</v>
      </c>
      <c r="AM134" s="105">
        <f t="shared" ca="1" si="19"/>
        <v>1.63472501833047E-3</v>
      </c>
      <c r="AO134" s="105">
        <f ca="1">STDEV(INDIRECT("K"&amp;AD134):INDIRECT("K"&amp;AD135-1))</f>
        <v>4.1633319989321931E-7</v>
      </c>
    </row>
    <row r="135" spans="1:41" ht="14.25" customHeight="1">
      <c r="A135" t="s">
        <v>379</v>
      </c>
      <c r="B135" t="s">
        <v>200</v>
      </c>
      <c r="C135">
        <v>0</v>
      </c>
      <c r="D135">
        <v>200</v>
      </c>
      <c r="E135">
        <v>976</v>
      </c>
      <c r="F135" t="s">
        <v>201</v>
      </c>
      <c r="G135" s="105">
        <v>1.4607000000000001E-3</v>
      </c>
      <c r="H135" s="105">
        <v>4.6999999999999997E-5</v>
      </c>
      <c r="I135" s="105">
        <v>-8.4035000000000001E-6</v>
      </c>
      <c r="J135" s="105">
        <v>-3.1950000000000002E-7</v>
      </c>
      <c r="K135" s="105">
        <v>1.4691000000000001E-3</v>
      </c>
      <c r="L135" s="105">
        <v>4.7299999999999998E-5</v>
      </c>
      <c r="M135" s="132">
        <v>1.85</v>
      </c>
      <c r="N135">
        <v>0</v>
      </c>
      <c r="O135">
        <v>0</v>
      </c>
      <c r="P135">
        <v>0</v>
      </c>
      <c r="Q135">
        <v>1</v>
      </c>
      <c r="R135">
        <v>1.4691E-5</v>
      </c>
      <c r="S135">
        <v>4.735E-7</v>
      </c>
      <c r="T135">
        <v>3</v>
      </c>
      <c r="U135">
        <v>0</v>
      </c>
      <c r="V135">
        <v>0</v>
      </c>
      <c r="W135" s="133" t="s">
        <v>381</v>
      </c>
      <c r="X135" t="s">
        <v>203</v>
      </c>
      <c r="Y135" t="s">
        <v>204</v>
      </c>
      <c r="AD135">
        <f t="shared" si="20"/>
        <v>401</v>
      </c>
      <c r="AE135">
        <v>134</v>
      </c>
      <c r="AF135" t="str">
        <f t="shared" ca="1" si="14"/>
        <v>23-0.8</v>
      </c>
      <c r="AG135">
        <f t="shared" ca="1" si="15"/>
        <v>200</v>
      </c>
      <c r="AH135">
        <f t="shared" ca="1" si="16"/>
        <v>976</v>
      </c>
      <c r="AI135" s="105">
        <f t="shared" ca="1" si="17"/>
        <v>-8.4035000000000001E-6</v>
      </c>
      <c r="AJ135" s="105">
        <f t="shared" ca="1" si="18"/>
        <v>-3.1950000000000002E-7</v>
      </c>
      <c r="AK135" s="105">
        <f ca="1">AVERAGE(INDIRECT("K"&amp;AD135):INDIRECT("K"&amp;AD136-1))</f>
        <v>2.2276999999999996E-3</v>
      </c>
      <c r="AL135" s="105">
        <f ca="1">AVERAGE(INDIRECT("L"&amp;AD135):INDIRECT("L"&amp;AD136-1))</f>
        <v>3.703333333333333E-5</v>
      </c>
      <c r="AM135" s="105">
        <f t="shared" ca="1" si="19"/>
        <v>2.2280078002057746E-3</v>
      </c>
      <c r="AO135" s="105">
        <f ca="1">STDEV(INDIRECT("K"&amp;AD135):INDIRECT("K"&amp;AD136-1))</f>
        <v>2.051828452868287E-6</v>
      </c>
    </row>
    <row r="136" spans="1:41" ht="14.25" customHeight="1">
      <c r="A136" t="s">
        <v>379</v>
      </c>
      <c r="B136" t="s">
        <v>200</v>
      </c>
      <c r="C136">
        <v>0</v>
      </c>
      <c r="D136">
        <v>200</v>
      </c>
      <c r="E136">
        <v>976</v>
      </c>
      <c r="F136" t="s">
        <v>201</v>
      </c>
      <c r="G136" s="105">
        <v>1.4613E-3</v>
      </c>
      <c r="H136" s="105">
        <v>4.6699999999999997E-5</v>
      </c>
      <c r="I136" s="105">
        <v>-8.4035000000000001E-6</v>
      </c>
      <c r="J136" s="105">
        <v>-3.1950000000000002E-7</v>
      </c>
      <c r="K136" s="105">
        <v>1.4697E-3</v>
      </c>
      <c r="L136" s="105">
        <v>4.71E-5</v>
      </c>
      <c r="M136" s="132">
        <v>1.83</v>
      </c>
      <c r="N136">
        <v>0</v>
      </c>
      <c r="O136">
        <v>0</v>
      </c>
      <c r="P136">
        <v>0</v>
      </c>
      <c r="Q136">
        <v>1</v>
      </c>
      <c r="R136">
        <v>1.4697E-5</v>
      </c>
      <c r="S136">
        <v>4.7049999999999998E-7</v>
      </c>
      <c r="T136">
        <v>3</v>
      </c>
      <c r="U136">
        <v>0</v>
      </c>
      <c r="V136">
        <v>0</v>
      </c>
      <c r="W136" s="133" t="s">
        <v>382</v>
      </c>
      <c r="X136" t="s">
        <v>203</v>
      </c>
      <c r="Y136" t="s">
        <v>204</v>
      </c>
      <c r="AD136">
        <f t="shared" si="20"/>
        <v>404</v>
      </c>
      <c r="AE136">
        <v>135</v>
      </c>
      <c r="AF136" t="str">
        <f t="shared" ca="1" si="14"/>
        <v>23-0.6</v>
      </c>
      <c r="AG136">
        <f t="shared" ca="1" si="15"/>
        <v>200</v>
      </c>
      <c r="AH136">
        <f t="shared" ca="1" si="16"/>
        <v>976</v>
      </c>
      <c r="AI136" s="105">
        <f t="shared" ca="1" si="17"/>
        <v>-8.4035000000000001E-6</v>
      </c>
      <c r="AJ136" s="105">
        <f t="shared" ca="1" si="18"/>
        <v>-3.1950000000000002E-7</v>
      </c>
      <c r="AK136" s="105">
        <f ca="1">AVERAGE(INDIRECT("K"&amp;AD136):INDIRECT("K"&amp;AD137-1))</f>
        <v>2.4526000000000001E-3</v>
      </c>
      <c r="AL136" s="105">
        <f ca="1">AVERAGE(INDIRECT("L"&amp;AD136):INDIRECT("L"&amp;AD137-1))</f>
        <v>3.5733333333333332E-5</v>
      </c>
      <c r="AM136" s="105">
        <f t="shared" ca="1" si="19"/>
        <v>2.4528602958813436E-3</v>
      </c>
      <c r="AO136" s="105">
        <f ca="1">STDEV(INDIRECT("K"&amp;AD136):INDIRECT("K"&amp;AD137-1))</f>
        <v>2.9999999999995308E-7</v>
      </c>
    </row>
    <row r="137" spans="1:41" ht="14.25" customHeight="1">
      <c r="A137" t="s">
        <v>383</v>
      </c>
      <c r="B137" t="s">
        <v>200</v>
      </c>
      <c r="C137">
        <v>0</v>
      </c>
      <c r="D137">
        <v>200</v>
      </c>
      <c r="E137">
        <v>976</v>
      </c>
      <c r="F137" t="s">
        <v>201</v>
      </c>
      <c r="G137" s="105">
        <v>9.9411000000000009E-4</v>
      </c>
      <c r="H137" s="105">
        <v>2.9465999999999999E-5</v>
      </c>
      <c r="I137" s="105">
        <v>-8.4035000000000001E-6</v>
      </c>
      <c r="J137" s="105">
        <v>-3.1950000000000002E-7</v>
      </c>
      <c r="K137" s="105">
        <v>1.0024999999999999E-3</v>
      </c>
      <c r="L137" s="105">
        <v>2.9799999999999999E-5</v>
      </c>
      <c r="M137" s="132">
        <v>1.7</v>
      </c>
      <c r="N137">
        <v>0</v>
      </c>
      <c r="O137">
        <v>0</v>
      </c>
      <c r="P137">
        <v>0</v>
      </c>
      <c r="Q137">
        <v>1</v>
      </c>
      <c r="R137">
        <v>1.0025E-5</v>
      </c>
      <c r="S137">
        <v>2.9789999999999999E-7</v>
      </c>
      <c r="T137">
        <v>3</v>
      </c>
      <c r="U137">
        <v>0</v>
      </c>
      <c r="V137">
        <v>0</v>
      </c>
      <c r="W137" s="133" t="s">
        <v>384</v>
      </c>
      <c r="X137" t="s">
        <v>203</v>
      </c>
      <c r="Y137" t="s">
        <v>204</v>
      </c>
      <c r="AD137">
        <f t="shared" si="20"/>
        <v>407</v>
      </c>
      <c r="AE137">
        <v>136</v>
      </c>
      <c r="AF137" t="str">
        <f t="shared" ca="1" si="14"/>
        <v>23-0.4</v>
      </c>
      <c r="AG137">
        <f t="shared" ca="1" si="15"/>
        <v>200</v>
      </c>
      <c r="AH137">
        <f t="shared" ca="1" si="16"/>
        <v>976</v>
      </c>
      <c r="AI137" s="105">
        <f t="shared" ca="1" si="17"/>
        <v>-8.4035000000000001E-6</v>
      </c>
      <c r="AJ137" s="105">
        <f t="shared" ca="1" si="18"/>
        <v>-3.1950000000000002E-7</v>
      </c>
      <c r="AK137" s="105">
        <f ca="1">AVERAGE(INDIRECT("K"&amp;AD137):INDIRECT("K"&amp;AD138-1))</f>
        <v>1.6766666666666666E-3</v>
      </c>
      <c r="AL137" s="105">
        <f ca="1">AVERAGE(INDIRECT("L"&amp;AD137):INDIRECT("L"&amp;AD138-1))</f>
        <v>2.4966666666666663E-5</v>
      </c>
      <c r="AM137" s="105">
        <f t="shared" ca="1" si="19"/>
        <v>1.6768525413868552E-3</v>
      </c>
      <c r="AO137" s="105">
        <f ca="1">STDEV(INDIRECT("K"&amp;AD137):INDIRECT("K"&amp;AD138-1))</f>
        <v>1.1547005383786537E-7</v>
      </c>
    </row>
    <row r="138" spans="1:41" ht="14.25" customHeight="1">
      <c r="A138" t="s">
        <v>383</v>
      </c>
      <c r="B138" t="s">
        <v>200</v>
      </c>
      <c r="C138">
        <v>0</v>
      </c>
      <c r="D138">
        <v>200</v>
      </c>
      <c r="E138">
        <v>976</v>
      </c>
      <c r="F138" t="s">
        <v>201</v>
      </c>
      <c r="G138" s="105">
        <v>9.9423000000000003E-4</v>
      </c>
      <c r="H138" s="105">
        <v>2.9827000000000001E-5</v>
      </c>
      <c r="I138" s="105">
        <v>-8.4035000000000001E-6</v>
      </c>
      <c r="J138" s="105">
        <v>-3.1950000000000002E-7</v>
      </c>
      <c r="K138" s="105">
        <v>1.0026E-3</v>
      </c>
      <c r="L138" s="105">
        <v>3.01E-5</v>
      </c>
      <c r="M138" s="132">
        <v>1.72</v>
      </c>
      <c r="N138">
        <v>0</v>
      </c>
      <c r="O138">
        <v>0</v>
      </c>
      <c r="P138">
        <v>0</v>
      </c>
      <c r="Q138">
        <v>1</v>
      </c>
      <c r="R138">
        <v>1.0026E-5</v>
      </c>
      <c r="S138">
        <v>3.0149999999999999E-7</v>
      </c>
      <c r="T138">
        <v>3</v>
      </c>
      <c r="U138">
        <v>0</v>
      </c>
      <c r="V138">
        <v>0</v>
      </c>
      <c r="W138" s="133" t="s">
        <v>385</v>
      </c>
      <c r="X138" t="s">
        <v>203</v>
      </c>
      <c r="Y138" t="s">
        <v>204</v>
      </c>
      <c r="AD138">
        <f t="shared" si="20"/>
        <v>410</v>
      </c>
      <c r="AE138">
        <v>137</v>
      </c>
      <c r="AF138" t="str">
        <f t="shared" ca="1" si="14"/>
        <v>23-0.2</v>
      </c>
      <c r="AG138">
        <f t="shared" ca="1" si="15"/>
        <v>200</v>
      </c>
      <c r="AH138">
        <f t="shared" ca="1" si="16"/>
        <v>976</v>
      </c>
      <c r="AI138" s="105">
        <f t="shared" ca="1" si="17"/>
        <v>-8.4035000000000001E-6</v>
      </c>
      <c r="AJ138" s="105">
        <f t="shared" ca="1" si="18"/>
        <v>-3.1950000000000002E-7</v>
      </c>
      <c r="AK138" s="105">
        <f ca="1">AVERAGE(INDIRECT("K"&amp;AD138):INDIRECT("K"&amp;AD139-1))</f>
        <v>1.5450333333333333E-3</v>
      </c>
      <c r="AL138" s="105">
        <f ca="1">AVERAGE(INDIRECT("L"&amp;AD138):INDIRECT("L"&amp;AD139-1))</f>
        <v>2.3133333333333334E-5</v>
      </c>
      <c r="AM138" s="105">
        <f t="shared" ca="1" si="19"/>
        <v>1.5452065079536205E-3</v>
      </c>
      <c r="AO138" s="105">
        <f ca="1">STDEV(INDIRECT("K"&amp;AD138):INDIRECT("K"&amp;AD139-1))</f>
        <v>7.0945988845971233E-7</v>
      </c>
    </row>
    <row r="139" spans="1:41" ht="14.25" customHeight="1">
      <c r="A139" t="s">
        <v>383</v>
      </c>
      <c r="B139" t="s">
        <v>200</v>
      </c>
      <c r="C139">
        <v>0</v>
      </c>
      <c r="D139">
        <v>200</v>
      </c>
      <c r="E139">
        <v>976</v>
      </c>
      <c r="F139" t="s">
        <v>201</v>
      </c>
      <c r="G139" s="105">
        <v>9.9474999999999997E-4</v>
      </c>
      <c r="H139" s="105">
        <v>2.9319000000000002E-5</v>
      </c>
      <c r="I139" s="105">
        <v>-8.4035000000000001E-6</v>
      </c>
      <c r="J139" s="105">
        <v>-3.1950000000000002E-7</v>
      </c>
      <c r="K139" s="105">
        <v>1.0032000000000001E-3</v>
      </c>
      <c r="L139" s="105">
        <v>2.9600000000000001E-5</v>
      </c>
      <c r="M139" s="132">
        <v>1.69</v>
      </c>
      <c r="N139">
        <v>0</v>
      </c>
      <c r="O139">
        <v>0</v>
      </c>
      <c r="P139">
        <v>0</v>
      </c>
      <c r="Q139">
        <v>1</v>
      </c>
      <c r="R139">
        <v>1.0032E-5</v>
      </c>
      <c r="S139">
        <v>2.9639999999999998E-7</v>
      </c>
      <c r="T139">
        <v>3</v>
      </c>
      <c r="U139">
        <v>0</v>
      </c>
      <c r="V139">
        <v>0</v>
      </c>
      <c r="W139" s="133" t="s">
        <v>386</v>
      </c>
      <c r="X139" t="s">
        <v>203</v>
      </c>
      <c r="Y139" t="s">
        <v>204</v>
      </c>
      <c r="AD139">
        <f t="shared" si="20"/>
        <v>413</v>
      </c>
      <c r="AE139">
        <v>138</v>
      </c>
      <c r="AF139" t="str">
        <f t="shared" ca="1" si="14"/>
        <v>23-&lt;0.2</v>
      </c>
      <c r="AG139">
        <f t="shared" ca="1" si="15"/>
        <v>200</v>
      </c>
      <c r="AH139">
        <f t="shared" ca="1" si="16"/>
        <v>976</v>
      </c>
      <c r="AI139" s="105">
        <f t="shared" ca="1" si="17"/>
        <v>-8.4035000000000001E-6</v>
      </c>
      <c r="AJ139" s="105">
        <f t="shared" ca="1" si="18"/>
        <v>-3.1950000000000002E-7</v>
      </c>
      <c r="AK139" s="105">
        <f ca="1">AVERAGE(INDIRECT("K"&amp;AD139):INDIRECT("K"&amp;AD140-1))</f>
        <v>2.4532E-3</v>
      </c>
      <c r="AL139" s="105">
        <f ca="1">AVERAGE(INDIRECT("L"&amp;AD139):INDIRECT("L"&amp;AD140-1))</f>
        <v>3.203333333333333E-5</v>
      </c>
      <c r="AM139" s="105">
        <f t="shared" ca="1" si="19"/>
        <v>2.4534091331134406E-3</v>
      </c>
      <c r="AO139" s="105">
        <f ca="1">STDEV(INDIRECT("K"&amp;AD139):INDIRECT("K"&amp;AD140-1))</f>
        <v>4.3588989435411526E-7</v>
      </c>
    </row>
    <row r="140" spans="1:41" ht="14.25" customHeight="1">
      <c r="A140" t="s">
        <v>387</v>
      </c>
      <c r="B140" t="s">
        <v>200</v>
      </c>
      <c r="C140">
        <v>0</v>
      </c>
      <c r="D140">
        <v>200</v>
      </c>
      <c r="E140">
        <v>976</v>
      </c>
      <c r="F140" t="s">
        <v>201</v>
      </c>
      <c r="G140" s="105">
        <v>1.1038000000000001E-3</v>
      </c>
      <c r="H140" s="105">
        <v>2.9799999999999999E-5</v>
      </c>
      <c r="I140" s="105">
        <v>-8.4035000000000001E-6</v>
      </c>
      <c r="J140" s="105">
        <v>-3.1950000000000002E-7</v>
      </c>
      <c r="K140" s="105">
        <v>1.1122E-3</v>
      </c>
      <c r="L140" s="105">
        <v>3.0199999999999999E-5</v>
      </c>
      <c r="M140" s="132">
        <v>1.55</v>
      </c>
      <c r="N140">
        <v>0</v>
      </c>
      <c r="O140">
        <v>0</v>
      </c>
      <c r="P140">
        <v>0</v>
      </c>
      <c r="Q140">
        <v>1</v>
      </c>
      <c r="R140">
        <v>1.1122E-5</v>
      </c>
      <c r="S140">
        <v>3.016E-7</v>
      </c>
      <c r="T140">
        <v>3</v>
      </c>
      <c r="U140">
        <v>0</v>
      </c>
      <c r="V140">
        <v>0</v>
      </c>
      <c r="W140" s="133" t="s">
        <v>388</v>
      </c>
      <c r="X140" t="s">
        <v>203</v>
      </c>
      <c r="Y140" t="s">
        <v>204</v>
      </c>
      <c r="AD140">
        <f t="shared" si="20"/>
        <v>416</v>
      </c>
      <c r="AE140">
        <v>139</v>
      </c>
      <c r="AF140" t="str">
        <f t="shared" ca="1" si="14"/>
        <v>24-ALL</v>
      </c>
      <c r="AG140">
        <f t="shared" ca="1" si="15"/>
        <v>200</v>
      </c>
      <c r="AH140">
        <f t="shared" ca="1" si="16"/>
        <v>976</v>
      </c>
      <c r="AI140" s="105">
        <f t="shared" ca="1" si="17"/>
        <v>-8.4035000000000001E-6</v>
      </c>
      <c r="AJ140" s="105">
        <f t="shared" ca="1" si="18"/>
        <v>-3.1950000000000002E-7</v>
      </c>
      <c r="AK140" s="105">
        <f ca="1">AVERAGE(INDIRECT("K"&amp;AD140):INDIRECT("K"&amp;AD141-1))</f>
        <v>2.7677666666666664E-3</v>
      </c>
      <c r="AL140" s="105">
        <f ca="1">AVERAGE(INDIRECT("L"&amp;AD140):INDIRECT("L"&amp;AD141-1))</f>
        <v>4.3299999999999995E-5</v>
      </c>
      <c r="AM140" s="105">
        <f t="shared" ca="1" si="19"/>
        <v>2.7681053468231855E-3</v>
      </c>
      <c r="AO140" s="105">
        <f ca="1">STDEV(INDIRECT("K"&amp;AD140):INDIRECT("K"&amp;AD141-1))</f>
        <v>2.5166114784238596E-7</v>
      </c>
    </row>
    <row r="141" spans="1:41" ht="14.25" customHeight="1">
      <c r="A141" t="s">
        <v>387</v>
      </c>
      <c r="B141" t="s">
        <v>200</v>
      </c>
      <c r="C141">
        <v>0</v>
      </c>
      <c r="D141">
        <v>200</v>
      </c>
      <c r="E141">
        <v>976</v>
      </c>
      <c r="F141" t="s">
        <v>201</v>
      </c>
      <c r="G141" s="105">
        <v>1.1035000000000001E-3</v>
      </c>
      <c r="H141" s="105">
        <v>2.9899999999999998E-5</v>
      </c>
      <c r="I141" s="105">
        <v>-8.4035000000000001E-6</v>
      </c>
      <c r="J141" s="105">
        <v>-3.1950000000000002E-7</v>
      </c>
      <c r="K141" s="105">
        <v>1.1119000000000001E-3</v>
      </c>
      <c r="L141" s="105">
        <v>3.0199999999999999E-5</v>
      </c>
      <c r="M141" s="132">
        <v>1.56</v>
      </c>
      <c r="N141">
        <v>0</v>
      </c>
      <c r="O141">
        <v>0</v>
      </c>
      <c r="P141">
        <v>0</v>
      </c>
      <c r="Q141">
        <v>1</v>
      </c>
      <c r="R141">
        <v>1.1119E-5</v>
      </c>
      <c r="S141">
        <v>3.0240000000000001E-7</v>
      </c>
      <c r="T141">
        <v>3</v>
      </c>
      <c r="U141">
        <v>0</v>
      </c>
      <c r="V141">
        <v>0</v>
      </c>
      <c r="W141" s="133" t="s">
        <v>389</v>
      </c>
      <c r="X141" t="s">
        <v>203</v>
      </c>
      <c r="Y141" t="s">
        <v>204</v>
      </c>
      <c r="AD141">
        <f t="shared" si="20"/>
        <v>419</v>
      </c>
      <c r="AE141">
        <v>140</v>
      </c>
      <c r="AF141" t="str">
        <f t="shared" ca="1" si="14"/>
        <v>24-0.8</v>
      </c>
      <c r="AG141">
        <f t="shared" ca="1" si="15"/>
        <v>200</v>
      </c>
      <c r="AH141">
        <f t="shared" ca="1" si="16"/>
        <v>976</v>
      </c>
      <c r="AI141" s="105">
        <f t="shared" ca="1" si="17"/>
        <v>-8.4035000000000001E-6</v>
      </c>
      <c r="AJ141" s="105">
        <f t="shared" ca="1" si="18"/>
        <v>-3.1950000000000002E-7</v>
      </c>
      <c r="AK141" s="105">
        <f ca="1">AVERAGE(INDIRECT("K"&amp;AD141):INDIRECT("K"&amp;AD142-1))</f>
        <v>2.3209000000000003E-3</v>
      </c>
      <c r="AL141" s="105">
        <f ca="1">AVERAGE(INDIRECT("L"&amp;AD141):INDIRECT("L"&amp;AD142-1))</f>
        <v>3.4466666666666666E-5</v>
      </c>
      <c r="AM141" s="105">
        <f t="shared" ca="1" si="19"/>
        <v>2.3211559105564437E-3</v>
      </c>
      <c r="AO141" s="105">
        <f ca="1">STDEV(INDIRECT("K"&amp;AD141):INDIRECT("K"&amp;AD142-1))</f>
        <v>2.7622454633865662E-6</v>
      </c>
    </row>
    <row r="142" spans="1:41" ht="14.25" customHeight="1">
      <c r="A142" t="s">
        <v>387</v>
      </c>
      <c r="B142" t="s">
        <v>200</v>
      </c>
      <c r="C142">
        <v>0</v>
      </c>
      <c r="D142">
        <v>200</v>
      </c>
      <c r="E142">
        <v>976</v>
      </c>
      <c r="F142" t="s">
        <v>201</v>
      </c>
      <c r="G142" s="105">
        <v>1.1021E-3</v>
      </c>
      <c r="H142" s="105">
        <v>2.94E-5</v>
      </c>
      <c r="I142" s="105">
        <v>-8.4035000000000001E-6</v>
      </c>
      <c r="J142" s="105">
        <v>-3.1950000000000002E-7</v>
      </c>
      <c r="K142" s="105">
        <v>1.1104999999999999E-3</v>
      </c>
      <c r="L142" s="105">
        <v>2.97E-5</v>
      </c>
      <c r="M142" s="132">
        <v>1.53</v>
      </c>
      <c r="N142">
        <v>0</v>
      </c>
      <c r="O142">
        <v>0</v>
      </c>
      <c r="P142">
        <v>0</v>
      </c>
      <c r="Q142">
        <v>1</v>
      </c>
      <c r="R142">
        <v>1.1105E-5</v>
      </c>
      <c r="S142">
        <v>2.974E-7</v>
      </c>
      <c r="T142">
        <v>3</v>
      </c>
      <c r="U142">
        <v>0</v>
      </c>
      <c r="V142">
        <v>0</v>
      </c>
      <c r="W142" s="133" t="s">
        <v>390</v>
      </c>
      <c r="X142" t="s">
        <v>203</v>
      </c>
      <c r="Y142" t="s">
        <v>204</v>
      </c>
      <c r="AD142">
        <f t="shared" si="20"/>
        <v>422</v>
      </c>
      <c r="AE142">
        <v>141</v>
      </c>
      <c r="AF142" t="str">
        <f t="shared" ca="1" si="14"/>
        <v>24-0.6</v>
      </c>
      <c r="AG142">
        <f t="shared" ca="1" si="15"/>
        <v>200</v>
      </c>
      <c r="AH142">
        <f t="shared" ca="1" si="16"/>
        <v>976</v>
      </c>
      <c r="AI142" s="105">
        <f t="shared" ca="1" si="17"/>
        <v>-8.4035000000000001E-6</v>
      </c>
      <c r="AJ142" s="105">
        <f t="shared" ca="1" si="18"/>
        <v>-3.1950000000000002E-7</v>
      </c>
      <c r="AK142" s="105">
        <f ca="1">AVERAGE(INDIRECT("K"&amp;AD142):INDIRECT("K"&amp;AD143-1))</f>
        <v>1.9258666666666666E-3</v>
      </c>
      <c r="AL142" s="105">
        <f ca="1">AVERAGE(INDIRECT("L"&amp;AD142):INDIRECT("L"&amp;AD143-1))</f>
        <v>2.9666666666666665E-5</v>
      </c>
      <c r="AM142" s="105">
        <f t="shared" ca="1" si="19"/>
        <v>1.9260951505283659E-3</v>
      </c>
      <c r="AO142" s="105">
        <f ca="1">STDEV(INDIRECT("K"&amp;AD142):INDIRECT("K"&amp;AD143-1))</f>
        <v>8.0208062770107704E-7</v>
      </c>
    </row>
    <row r="143" spans="1:41" ht="14.25" customHeight="1">
      <c r="A143" t="s">
        <v>391</v>
      </c>
      <c r="B143" t="s">
        <v>200</v>
      </c>
      <c r="C143">
        <v>0</v>
      </c>
      <c r="D143">
        <v>200</v>
      </c>
      <c r="E143">
        <v>976</v>
      </c>
      <c r="F143" t="s">
        <v>201</v>
      </c>
      <c r="G143" s="105">
        <v>2.7950000000000002E-3</v>
      </c>
      <c r="H143" s="105">
        <v>6.5599999999999995E-5</v>
      </c>
      <c r="I143" s="105">
        <v>-8.4035000000000001E-6</v>
      </c>
      <c r="J143" s="105">
        <v>-3.1950000000000002E-7</v>
      </c>
      <c r="K143" s="105">
        <v>2.8034000000000002E-3</v>
      </c>
      <c r="L143" s="105">
        <v>6.5900000000000003E-5</v>
      </c>
      <c r="M143" s="132">
        <v>1.35</v>
      </c>
      <c r="N143">
        <v>0</v>
      </c>
      <c r="O143">
        <v>0</v>
      </c>
      <c r="P143">
        <v>0</v>
      </c>
      <c r="Q143">
        <v>1</v>
      </c>
      <c r="R143">
        <v>2.8034E-5</v>
      </c>
      <c r="S143">
        <v>6.5880000000000005E-7</v>
      </c>
      <c r="T143">
        <v>3</v>
      </c>
      <c r="U143">
        <v>0</v>
      </c>
      <c r="V143">
        <v>0</v>
      </c>
      <c r="W143" s="133" t="s">
        <v>392</v>
      </c>
      <c r="X143" t="s">
        <v>203</v>
      </c>
      <c r="Y143" t="s">
        <v>204</v>
      </c>
      <c r="AD143">
        <f t="shared" si="20"/>
        <v>425</v>
      </c>
      <c r="AE143">
        <v>142</v>
      </c>
      <c r="AF143" t="str">
        <f t="shared" ca="1" si="14"/>
        <v>24-0.4</v>
      </c>
      <c r="AG143">
        <f t="shared" ca="1" si="15"/>
        <v>200</v>
      </c>
      <c r="AH143">
        <f t="shared" ca="1" si="16"/>
        <v>976</v>
      </c>
      <c r="AI143" s="105">
        <f t="shared" ca="1" si="17"/>
        <v>-8.4035000000000001E-6</v>
      </c>
      <c r="AJ143" s="105">
        <f t="shared" ca="1" si="18"/>
        <v>-3.1950000000000002E-7</v>
      </c>
      <c r="AK143" s="105">
        <f ca="1">AVERAGE(INDIRECT("K"&amp;AD143):INDIRECT("K"&amp;AD144-1))</f>
        <v>1.7937333333333334E-3</v>
      </c>
      <c r="AL143" s="105">
        <f ca="1">AVERAGE(INDIRECT("L"&amp;AD143):INDIRECT("L"&amp;AD144-1))</f>
        <v>2.9166666666666666E-5</v>
      </c>
      <c r="AM143" s="105">
        <f t="shared" ca="1" si="19"/>
        <v>1.7939704472358388E-3</v>
      </c>
      <c r="AO143" s="105">
        <f ca="1">STDEV(INDIRECT("K"&amp;AD143):INDIRECT("K"&amp;AD144-1))</f>
        <v>2.3094010767585592E-7</v>
      </c>
    </row>
    <row r="144" spans="1:41" ht="14.25" customHeight="1">
      <c r="A144" t="s">
        <v>391</v>
      </c>
      <c r="B144" t="s">
        <v>200</v>
      </c>
      <c r="C144">
        <v>0</v>
      </c>
      <c r="D144">
        <v>200</v>
      </c>
      <c r="E144">
        <v>976</v>
      </c>
      <c r="F144" t="s">
        <v>201</v>
      </c>
      <c r="G144" s="105">
        <v>2.7945000000000001E-3</v>
      </c>
      <c r="H144" s="105">
        <v>6.5099999999999997E-5</v>
      </c>
      <c r="I144" s="105">
        <v>-8.4035000000000001E-6</v>
      </c>
      <c r="J144" s="105">
        <v>-3.1950000000000002E-7</v>
      </c>
      <c r="K144" s="105">
        <v>2.8029000000000001E-3</v>
      </c>
      <c r="L144" s="105">
        <v>6.5500000000000006E-5</v>
      </c>
      <c r="M144" s="132">
        <v>1.34</v>
      </c>
      <c r="N144">
        <v>0</v>
      </c>
      <c r="O144">
        <v>0</v>
      </c>
      <c r="P144">
        <v>0</v>
      </c>
      <c r="Q144">
        <v>1</v>
      </c>
      <c r="R144">
        <v>2.8028999999999999E-5</v>
      </c>
      <c r="S144">
        <v>6.5460000000000005E-7</v>
      </c>
      <c r="T144">
        <v>3</v>
      </c>
      <c r="U144">
        <v>0</v>
      </c>
      <c r="V144">
        <v>0</v>
      </c>
      <c r="W144" s="133" t="s">
        <v>393</v>
      </c>
      <c r="X144" t="s">
        <v>203</v>
      </c>
      <c r="Y144" t="s">
        <v>204</v>
      </c>
      <c r="AD144">
        <f t="shared" si="20"/>
        <v>428</v>
      </c>
      <c r="AE144">
        <v>143</v>
      </c>
      <c r="AF144" t="str">
        <f t="shared" ca="1" si="14"/>
        <v>24-0.2</v>
      </c>
      <c r="AG144">
        <f t="shared" ca="1" si="15"/>
        <v>200</v>
      </c>
      <c r="AH144">
        <f t="shared" ca="1" si="16"/>
        <v>976</v>
      </c>
      <c r="AI144" s="105">
        <f t="shared" ca="1" si="17"/>
        <v>-8.4035000000000001E-6</v>
      </c>
      <c r="AJ144" s="105">
        <f t="shared" ca="1" si="18"/>
        <v>-3.1950000000000002E-7</v>
      </c>
      <c r="AK144" s="105">
        <f ca="1">AVERAGE(INDIRECT("K"&amp;AD144):INDIRECT("K"&amp;AD145-1))</f>
        <v>2.5101333333333331E-3</v>
      </c>
      <c r="AL144" s="105">
        <f ca="1">AVERAGE(INDIRECT("L"&amp;AD144):INDIRECT("L"&amp;AD145-1))</f>
        <v>3.953333333333333E-5</v>
      </c>
      <c r="AM144" s="105">
        <f t="shared" ca="1" si="19"/>
        <v>2.5104446290558878E-3</v>
      </c>
      <c r="AO144" s="105">
        <f ca="1">STDEV(INDIRECT("K"&amp;AD144):INDIRECT("K"&amp;AD145-1))</f>
        <v>5.6862407030772422E-7</v>
      </c>
    </row>
    <row r="145" spans="1:41" ht="14.25" customHeight="1">
      <c r="A145" t="s">
        <v>391</v>
      </c>
      <c r="B145" t="s">
        <v>200</v>
      </c>
      <c r="C145">
        <v>0</v>
      </c>
      <c r="D145">
        <v>200</v>
      </c>
      <c r="E145">
        <v>976</v>
      </c>
      <c r="F145" t="s">
        <v>201</v>
      </c>
      <c r="G145" s="105">
        <v>2.7940999999999999E-3</v>
      </c>
      <c r="H145" s="105">
        <v>6.5400000000000004E-5</v>
      </c>
      <c r="I145" s="105">
        <v>-8.4035000000000001E-6</v>
      </c>
      <c r="J145" s="105">
        <v>-3.1950000000000002E-7</v>
      </c>
      <c r="K145" s="105">
        <v>2.8024999999999999E-3</v>
      </c>
      <c r="L145" s="105">
        <v>6.5699999999999998E-5</v>
      </c>
      <c r="M145" s="132">
        <v>1.34</v>
      </c>
      <c r="N145">
        <v>0</v>
      </c>
      <c r="O145">
        <v>0</v>
      </c>
      <c r="P145">
        <v>0</v>
      </c>
      <c r="Q145">
        <v>1</v>
      </c>
      <c r="R145">
        <v>2.8025E-5</v>
      </c>
      <c r="S145">
        <v>6.5680000000000001E-7</v>
      </c>
      <c r="T145">
        <v>3</v>
      </c>
      <c r="U145">
        <v>0</v>
      </c>
      <c r="V145">
        <v>0</v>
      </c>
      <c r="W145" s="133" t="s">
        <v>394</v>
      </c>
      <c r="X145" t="s">
        <v>203</v>
      </c>
      <c r="Y145" t="s">
        <v>204</v>
      </c>
      <c r="AD145">
        <f t="shared" si="20"/>
        <v>431</v>
      </c>
      <c r="AE145">
        <v>144</v>
      </c>
      <c r="AF145" t="str">
        <f t="shared" ca="1" si="14"/>
        <v>24-&lt;0.2</v>
      </c>
      <c r="AG145">
        <f t="shared" ca="1" si="15"/>
        <v>200</v>
      </c>
      <c r="AH145">
        <f t="shared" ca="1" si="16"/>
        <v>976</v>
      </c>
      <c r="AI145" s="105">
        <f t="shared" ca="1" si="17"/>
        <v>-8.4035000000000001E-6</v>
      </c>
      <c r="AJ145" s="105">
        <f t="shared" ca="1" si="18"/>
        <v>-3.1950000000000002E-7</v>
      </c>
      <c r="AK145" s="105">
        <f ca="1">AVERAGE(INDIRECT("K"&amp;AD145):INDIRECT("K"&amp;AD146-1))</f>
        <v>2.9316666666666671E-3</v>
      </c>
      <c r="AL145" s="105">
        <f ca="1">AVERAGE(INDIRECT("L"&amp;AD145):INDIRECT("L"&amp;AD146-1))</f>
        <v>4.1700000000000004E-5</v>
      </c>
      <c r="AM145" s="105">
        <f t="shared" ca="1" si="19"/>
        <v>2.9319632218778677E-3</v>
      </c>
      <c r="AO145" s="105">
        <f ca="1">STDEV(INDIRECT("K"&amp;AD145):INDIRECT("K"&amp;AD146-1))</f>
        <v>1.5275252316518655E-7</v>
      </c>
    </row>
    <row r="146" spans="1:41" ht="14.25" customHeight="1">
      <c r="A146" t="s">
        <v>395</v>
      </c>
      <c r="B146" t="s">
        <v>200</v>
      </c>
      <c r="C146">
        <v>0</v>
      </c>
      <c r="D146">
        <v>200</v>
      </c>
      <c r="E146">
        <v>976</v>
      </c>
      <c r="F146" t="s">
        <v>201</v>
      </c>
      <c r="G146" s="105">
        <v>1.5019E-3</v>
      </c>
      <c r="H146" s="105">
        <v>4.1600000000000002E-5</v>
      </c>
      <c r="I146" s="105">
        <v>-8.4035000000000001E-6</v>
      </c>
      <c r="J146" s="105">
        <v>-3.1950000000000002E-7</v>
      </c>
      <c r="K146" s="105">
        <v>1.5103E-3</v>
      </c>
      <c r="L146" s="105">
        <v>4.1900000000000002E-5</v>
      </c>
      <c r="M146" s="132">
        <v>1.59</v>
      </c>
      <c r="N146">
        <v>0</v>
      </c>
      <c r="O146">
        <v>0</v>
      </c>
      <c r="P146">
        <v>0</v>
      </c>
      <c r="Q146">
        <v>1</v>
      </c>
      <c r="R146">
        <v>1.5102999999999999E-5</v>
      </c>
      <c r="S146">
        <v>4.193E-7</v>
      </c>
      <c r="T146">
        <v>3</v>
      </c>
      <c r="U146">
        <v>0</v>
      </c>
      <c r="V146">
        <v>0</v>
      </c>
      <c r="W146" s="133" t="s">
        <v>396</v>
      </c>
      <c r="X146" t="s">
        <v>203</v>
      </c>
      <c r="Y146" t="s">
        <v>204</v>
      </c>
      <c r="AD146">
        <f t="shared" si="20"/>
        <v>434</v>
      </c>
      <c r="AE146">
        <v>145</v>
      </c>
      <c r="AF146" t="str">
        <f t="shared" ca="1" si="14"/>
        <v>25-ALL</v>
      </c>
      <c r="AG146">
        <f t="shared" ca="1" si="15"/>
        <v>200</v>
      </c>
      <c r="AH146">
        <f t="shared" ca="1" si="16"/>
        <v>976</v>
      </c>
      <c r="AI146" s="105">
        <f t="shared" ca="1" si="17"/>
        <v>-8.4035000000000001E-6</v>
      </c>
      <c r="AJ146" s="105">
        <f t="shared" ca="1" si="18"/>
        <v>-3.1950000000000002E-7</v>
      </c>
      <c r="AK146" s="105">
        <f ca="1">AVERAGE(INDIRECT("K"&amp;AD146):INDIRECT("K"&amp;AD147-1))</f>
        <v>2.9416333333333335E-3</v>
      </c>
      <c r="AL146" s="105">
        <f ca="1">AVERAGE(INDIRECT("L"&amp;AD146):INDIRECT("L"&amp;AD147-1))</f>
        <v>4.483333333333333E-5</v>
      </c>
      <c r="AM146" s="105">
        <f t="shared" ca="1" si="19"/>
        <v>2.9419749651476571E-3</v>
      </c>
      <c r="AO146" s="105">
        <f ca="1">STDEV(INDIRECT("K"&amp;AD146):INDIRECT("K"&amp;AD147-1))</f>
        <v>6.3508529610857246E-7</v>
      </c>
    </row>
    <row r="147" spans="1:41" ht="14.25" customHeight="1">
      <c r="A147" t="s">
        <v>395</v>
      </c>
      <c r="B147" t="s">
        <v>200</v>
      </c>
      <c r="C147">
        <v>0</v>
      </c>
      <c r="D147">
        <v>200</v>
      </c>
      <c r="E147">
        <v>976</v>
      </c>
      <c r="F147" t="s">
        <v>201</v>
      </c>
      <c r="G147" s="105">
        <v>1.5018E-3</v>
      </c>
      <c r="H147" s="105">
        <v>4.1300000000000001E-5</v>
      </c>
      <c r="I147" s="105">
        <v>-8.4035000000000001E-6</v>
      </c>
      <c r="J147" s="105">
        <v>-3.1950000000000002E-7</v>
      </c>
      <c r="K147" s="105">
        <v>1.5102E-3</v>
      </c>
      <c r="L147" s="105">
        <v>4.1600000000000002E-5</v>
      </c>
      <c r="M147" s="132">
        <v>1.58</v>
      </c>
      <c r="N147">
        <v>0</v>
      </c>
      <c r="O147">
        <v>0</v>
      </c>
      <c r="P147">
        <v>0</v>
      </c>
      <c r="Q147">
        <v>1</v>
      </c>
      <c r="R147">
        <v>1.5102E-5</v>
      </c>
      <c r="S147">
        <v>4.164E-7</v>
      </c>
      <c r="T147">
        <v>3</v>
      </c>
      <c r="U147">
        <v>0</v>
      </c>
      <c r="V147">
        <v>0</v>
      </c>
      <c r="W147" s="133" t="s">
        <v>397</v>
      </c>
      <c r="X147" t="s">
        <v>203</v>
      </c>
      <c r="Y147" t="s">
        <v>204</v>
      </c>
      <c r="AD147">
        <f t="shared" si="20"/>
        <v>437</v>
      </c>
      <c r="AE147">
        <v>146</v>
      </c>
      <c r="AF147" t="str">
        <f t="shared" ca="1" si="14"/>
        <v>25-0.8</v>
      </c>
      <c r="AG147">
        <f t="shared" ca="1" si="15"/>
        <v>200</v>
      </c>
      <c r="AH147">
        <f t="shared" ca="1" si="16"/>
        <v>976</v>
      </c>
      <c r="AI147" s="105">
        <f t="shared" ca="1" si="17"/>
        <v>-8.4035000000000001E-6</v>
      </c>
      <c r="AJ147" s="105">
        <f t="shared" ca="1" si="18"/>
        <v>-3.1950000000000002E-7</v>
      </c>
      <c r="AK147" s="105">
        <f ca="1">AVERAGE(INDIRECT("K"&amp;AD147):INDIRECT("K"&amp;AD148-1))</f>
        <v>8.5827333333333338E-4</v>
      </c>
      <c r="AL147" s="105">
        <f ca="1">AVERAGE(INDIRECT("L"&amp;AD147):INDIRECT("L"&amp;AD148-1))</f>
        <v>1.3652000000000002E-5</v>
      </c>
      <c r="AM147" s="105">
        <f t="shared" ca="1" si="19"/>
        <v>8.5838190324302103E-4</v>
      </c>
      <c r="AO147" s="105">
        <f ca="1">STDEV(INDIRECT("K"&amp;AD147):INDIRECT("K"&amp;AD148-1))</f>
        <v>2.9771350881900892E-7</v>
      </c>
    </row>
    <row r="148" spans="1:41" ht="14.25" customHeight="1">
      <c r="A148" t="s">
        <v>395</v>
      </c>
      <c r="B148" t="s">
        <v>200</v>
      </c>
      <c r="C148">
        <v>0</v>
      </c>
      <c r="D148">
        <v>200</v>
      </c>
      <c r="E148">
        <v>976</v>
      </c>
      <c r="F148" t="s">
        <v>201</v>
      </c>
      <c r="G148" s="105">
        <v>1.5005999999999999E-3</v>
      </c>
      <c r="H148" s="105">
        <v>4.1499999999999999E-5</v>
      </c>
      <c r="I148" s="105">
        <v>-8.4035000000000001E-6</v>
      </c>
      <c r="J148" s="105">
        <v>-3.1950000000000002E-7</v>
      </c>
      <c r="K148" s="105">
        <v>1.5089999999999999E-3</v>
      </c>
      <c r="L148" s="105">
        <v>4.1900000000000002E-5</v>
      </c>
      <c r="M148" s="132">
        <v>1.59</v>
      </c>
      <c r="N148">
        <v>0</v>
      </c>
      <c r="O148">
        <v>0</v>
      </c>
      <c r="P148">
        <v>0</v>
      </c>
      <c r="Q148">
        <v>1</v>
      </c>
      <c r="R148">
        <v>1.509E-5</v>
      </c>
      <c r="S148">
        <v>4.185E-7</v>
      </c>
      <c r="T148">
        <v>3</v>
      </c>
      <c r="U148">
        <v>0</v>
      </c>
      <c r="V148">
        <v>0</v>
      </c>
      <c r="W148" s="133" t="s">
        <v>398</v>
      </c>
      <c r="X148" t="s">
        <v>203</v>
      </c>
      <c r="Y148" t="s">
        <v>204</v>
      </c>
      <c r="AD148">
        <f t="shared" si="20"/>
        <v>440</v>
      </c>
      <c r="AE148">
        <v>147</v>
      </c>
      <c r="AF148" t="str">
        <f t="shared" ca="1" si="14"/>
        <v>25-0.6</v>
      </c>
      <c r="AG148">
        <f t="shared" ca="1" si="15"/>
        <v>200</v>
      </c>
      <c r="AH148">
        <f t="shared" ca="1" si="16"/>
        <v>976</v>
      </c>
      <c r="AI148" s="105">
        <f t="shared" ca="1" si="17"/>
        <v>-8.4035000000000001E-6</v>
      </c>
      <c r="AJ148" s="105">
        <f t="shared" ca="1" si="18"/>
        <v>-3.1950000000000002E-7</v>
      </c>
      <c r="AK148" s="105">
        <f ca="1">AVERAGE(INDIRECT("K"&amp;AD148):INDIRECT("K"&amp;AD149-1))</f>
        <v>1.0587333333333334E-3</v>
      </c>
      <c r="AL148" s="105">
        <f ca="1">AVERAGE(INDIRECT("L"&amp;AD148):INDIRECT("L"&amp;AD149-1))</f>
        <v>1.7333333333333336E-5</v>
      </c>
      <c r="AM148" s="105">
        <f t="shared" ca="1" si="19"/>
        <v>1.0588752124568578E-3</v>
      </c>
      <c r="AO148" s="105">
        <f ca="1">STDEV(INDIRECT("K"&amp;AD148):INDIRECT("K"&amp;AD149-1))</f>
        <v>7.3711147958316581E-7</v>
      </c>
    </row>
    <row r="149" spans="1:41" ht="14.25" customHeight="1">
      <c r="A149" t="s">
        <v>399</v>
      </c>
      <c r="B149" t="s">
        <v>200</v>
      </c>
      <c r="C149">
        <v>0</v>
      </c>
      <c r="D149">
        <v>200</v>
      </c>
      <c r="E149">
        <v>976</v>
      </c>
      <c r="F149" t="s">
        <v>201</v>
      </c>
      <c r="G149" s="105">
        <v>1.2656E-3</v>
      </c>
      <c r="H149" s="105">
        <v>3.43E-5</v>
      </c>
      <c r="I149" s="105">
        <v>-8.4035000000000001E-6</v>
      </c>
      <c r="J149" s="105">
        <v>-3.1950000000000002E-7</v>
      </c>
      <c r="K149" s="105">
        <v>1.274E-3</v>
      </c>
      <c r="L149" s="105">
        <v>3.4600000000000001E-5</v>
      </c>
      <c r="M149" s="132">
        <v>1.56</v>
      </c>
      <c r="N149">
        <v>0</v>
      </c>
      <c r="O149">
        <v>0</v>
      </c>
      <c r="P149">
        <v>0</v>
      </c>
      <c r="Q149">
        <v>1</v>
      </c>
      <c r="R149">
        <v>1.274E-5</v>
      </c>
      <c r="S149">
        <v>3.4589999999999999E-7</v>
      </c>
      <c r="T149">
        <v>3</v>
      </c>
      <c r="U149">
        <v>0</v>
      </c>
      <c r="V149">
        <v>0</v>
      </c>
      <c r="W149" s="133" t="s">
        <v>400</v>
      </c>
      <c r="X149" t="s">
        <v>203</v>
      </c>
      <c r="Y149" t="s">
        <v>204</v>
      </c>
      <c r="AD149">
        <f t="shared" si="20"/>
        <v>443</v>
      </c>
      <c r="AE149">
        <v>148</v>
      </c>
      <c r="AF149" t="str">
        <f t="shared" ca="1" si="14"/>
        <v>25-0.4</v>
      </c>
      <c r="AG149">
        <f t="shared" ca="1" si="15"/>
        <v>200</v>
      </c>
      <c r="AH149">
        <f t="shared" ca="1" si="16"/>
        <v>976</v>
      </c>
      <c r="AI149" s="105">
        <f t="shared" ca="1" si="17"/>
        <v>-8.4035000000000001E-6</v>
      </c>
      <c r="AJ149" s="105">
        <f t="shared" ca="1" si="18"/>
        <v>-3.1950000000000002E-7</v>
      </c>
      <c r="AK149" s="105">
        <f ca="1">AVERAGE(INDIRECT("K"&amp;AD149):INDIRECT("K"&amp;AD150-1))</f>
        <v>1.2506333333333335E-3</v>
      </c>
      <c r="AL149" s="105">
        <f ca="1">AVERAGE(INDIRECT("L"&amp;AD149):INDIRECT("L"&amp;AD150-1))</f>
        <v>2.1933333333333332E-5</v>
      </c>
      <c r="AM149" s="105">
        <f t="shared" ca="1" si="19"/>
        <v>1.250825649543355E-3</v>
      </c>
      <c r="AO149" s="105">
        <f ca="1">STDEV(INDIRECT("K"&amp;AD149):INDIRECT("K"&amp;AD150-1))</f>
        <v>2.5166114784240036E-7</v>
      </c>
    </row>
    <row r="150" spans="1:41" ht="14.25" customHeight="1">
      <c r="A150" t="s">
        <v>399</v>
      </c>
      <c r="B150" t="s">
        <v>200</v>
      </c>
      <c r="C150">
        <v>0</v>
      </c>
      <c r="D150">
        <v>200</v>
      </c>
      <c r="E150">
        <v>976</v>
      </c>
      <c r="F150" t="s">
        <v>201</v>
      </c>
      <c r="G150" s="105">
        <v>1.2638E-3</v>
      </c>
      <c r="H150" s="105">
        <v>3.4199999999999998E-5</v>
      </c>
      <c r="I150" s="105">
        <v>-8.4035000000000001E-6</v>
      </c>
      <c r="J150" s="105">
        <v>-3.1950000000000002E-7</v>
      </c>
      <c r="K150" s="105">
        <v>1.2722E-3</v>
      </c>
      <c r="L150" s="105">
        <v>3.4499999999999998E-5</v>
      </c>
      <c r="M150" s="132">
        <v>1.55</v>
      </c>
      <c r="N150">
        <v>0</v>
      </c>
      <c r="O150">
        <v>0</v>
      </c>
      <c r="P150">
        <v>0</v>
      </c>
      <c r="Q150">
        <v>1</v>
      </c>
      <c r="R150">
        <v>1.2721999999999999E-5</v>
      </c>
      <c r="S150">
        <v>3.4470000000000001E-7</v>
      </c>
      <c r="T150">
        <v>3</v>
      </c>
      <c r="U150">
        <v>0</v>
      </c>
      <c r="V150">
        <v>0</v>
      </c>
      <c r="W150" s="133" t="s">
        <v>401</v>
      </c>
      <c r="X150" t="s">
        <v>203</v>
      </c>
      <c r="Y150" t="s">
        <v>204</v>
      </c>
      <c r="AD150">
        <f t="shared" si="20"/>
        <v>446</v>
      </c>
      <c r="AE150">
        <v>149</v>
      </c>
      <c r="AF150" t="str">
        <f t="shared" ca="1" si="14"/>
        <v>25-0.2</v>
      </c>
      <c r="AG150">
        <f t="shared" ca="1" si="15"/>
        <v>200</v>
      </c>
      <c r="AH150">
        <f t="shared" ca="1" si="16"/>
        <v>976</v>
      </c>
      <c r="AI150" s="105">
        <f t="shared" ca="1" si="17"/>
        <v>-8.4035000000000001E-6</v>
      </c>
      <c r="AJ150" s="105">
        <f t="shared" ca="1" si="18"/>
        <v>-3.1950000000000002E-7</v>
      </c>
      <c r="AK150" s="105">
        <f ca="1">AVERAGE(INDIRECT("K"&amp;AD150):INDIRECT("K"&amp;AD151-1))</f>
        <v>2.2397666666666666E-3</v>
      </c>
      <c r="AL150" s="105">
        <f ca="1">AVERAGE(INDIRECT("L"&amp;AD150):INDIRECT("L"&amp;AD151-1))</f>
        <v>3.7166666666666664E-5</v>
      </c>
      <c r="AM150" s="105">
        <f t="shared" ca="1" si="19"/>
        <v>2.2400750170970215E-3</v>
      </c>
      <c r="AO150" s="105">
        <f ca="1">STDEV(INDIRECT("K"&amp;AD150):INDIRECT("K"&amp;AD151-1))</f>
        <v>4.1633319989321931E-7</v>
      </c>
    </row>
    <row r="151" spans="1:41" ht="14.25" customHeight="1">
      <c r="A151" t="s">
        <v>399</v>
      </c>
      <c r="B151" t="s">
        <v>200</v>
      </c>
      <c r="C151">
        <v>0</v>
      </c>
      <c r="D151">
        <v>200</v>
      </c>
      <c r="E151">
        <v>976</v>
      </c>
      <c r="F151" t="s">
        <v>201</v>
      </c>
      <c r="G151" s="105">
        <v>1.2643999999999999E-3</v>
      </c>
      <c r="H151" s="105">
        <v>3.3899999999999997E-5</v>
      </c>
      <c r="I151" s="105">
        <v>-8.4035000000000001E-6</v>
      </c>
      <c r="J151" s="105">
        <v>-3.1950000000000002E-7</v>
      </c>
      <c r="K151" s="105">
        <v>1.2727999999999999E-3</v>
      </c>
      <c r="L151" s="105">
        <v>3.4199999999999998E-5</v>
      </c>
      <c r="M151" s="132">
        <v>1.54</v>
      </c>
      <c r="N151">
        <v>0</v>
      </c>
      <c r="O151">
        <v>0</v>
      </c>
      <c r="P151">
        <v>0</v>
      </c>
      <c r="Q151">
        <v>1</v>
      </c>
      <c r="R151">
        <v>1.2728000000000001E-5</v>
      </c>
      <c r="S151">
        <v>3.424E-7</v>
      </c>
      <c r="T151">
        <v>3</v>
      </c>
      <c r="U151">
        <v>0</v>
      </c>
      <c r="V151">
        <v>0</v>
      </c>
      <c r="W151" s="133" t="s">
        <v>402</v>
      </c>
      <c r="X151" t="s">
        <v>203</v>
      </c>
      <c r="Y151" t="s">
        <v>204</v>
      </c>
      <c r="AD151">
        <f t="shared" si="20"/>
        <v>449</v>
      </c>
      <c r="AE151">
        <v>150</v>
      </c>
      <c r="AF151" t="str">
        <f t="shared" ca="1" si="14"/>
        <v>25-&lt;0.2</v>
      </c>
      <c r="AG151">
        <f t="shared" ca="1" si="15"/>
        <v>200</v>
      </c>
      <c r="AH151">
        <f t="shared" ca="1" si="16"/>
        <v>976</v>
      </c>
      <c r="AI151" s="105">
        <f t="shared" ca="1" si="17"/>
        <v>-8.4035000000000001E-6</v>
      </c>
      <c r="AJ151" s="105">
        <f t="shared" ca="1" si="18"/>
        <v>-3.1950000000000002E-7</v>
      </c>
      <c r="AK151" s="105">
        <f ca="1">AVERAGE(INDIRECT("K"&amp;AD151):INDIRECT("K"&amp;AD152-1))</f>
        <v>2.7500666666666665E-3</v>
      </c>
      <c r="AL151" s="105">
        <f ca="1">AVERAGE(INDIRECT("L"&amp;AD151):INDIRECT("L"&amp;AD152-1))</f>
        <v>4.326666666666667E-5</v>
      </c>
      <c r="AM151" s="105">
        <f t="shared" ca="1" si="19"/>
        <v>2.7504070018009251E-3</v>
      </c>
      <c r="AO151" s="105">
        <f ca="1">STDEV(INDIRECT("K"&amp;AD151):INDIRECT("K"&amp;AD152-1))</f>
        <v>4.5092497528222424E-7</v>
      </c>
    </row>
    <row r="152" spans="1:41" ht="14.25" customHeight="1">
      <c r="A152" t="s">
        <v>403</v>
      </c>
      <c r="B152" t="s">
        <v>200</v>
      </c>
      <c r="C152">
        <v>0</v>
      </c>
      <c r="D152">
        <v>200</v>
      </c>
      <c r="E152">
        <v>976</v>
      </c>
      <c r="F152" t="s">
        <v>201</v>
      </c>
      <c r="G152" s="105">
        <v>8.0794999999999999E-4</v>
      </c>
      <c r="H152" s="105">
        <v>2.2569999999999999E-5</v>
      </c>
      <c r="I152" s="105">
        <v>-8.4035000000000001E-6</v>
      </c>
      <c r="J152" s="105">
        <v>-3.1950000000000002E-7</v>
      </c>
      <c r="K152" s="105">
        <v>8.1634999999999997E-4</v>
      </c>
      <c r="L152" s="105">
        <v>2.2889999999999999E-5</v>
      </c>
      <c r="M152" s="132">
        <v>1.61</v>
      </c>
      <c r="N152">
        <v>0</v>
      </c>
      <c r="O152">
        <v>0</v>
      </c>
      <c r="P152">
        <v>0</v>
      </c>
      <c r="Q152">
        <v>1</v>
      </c>
      <c r="R152">
        <v>8.1635000000000007E-6</v>
      </c>
      <c r="S152">
        <v>2.2889999999999999E-7</v>
      </c>
      <c r="T152">
        <v>3</v>
      </c>
      <c r="U152">
        <v>0</v>
      </c>
      <c r="V152">
        <v>0</v>
      </c>
      <c r="W152" s="133" t="s">
        <v>404</v>
      </c>
      <c r="X152" t="s">
        <v>203</v>
      </c>
      <c r="Y152" t="s">
        <v>204</v>
      </c>
      <c r="AD152">
        <f t="shared" si="20"/>
        <v>452</v>
      </c>
      <c r="AE152">
        <v>151</v>
      </c>
      <c r="AF152" t="str">
        <f t="shared" ca="1" si="14"/>
        <v>26-ALL</v>
      </c>
      <c r="AG152">
        <f t="shared" ca="1" si="15"/>
        <v>200</v>
      </c>
      <c r="AH152">
        <f t="shared" ca="1" si="16"/>
        <v>976</v>
      </c>
      <c r="AI152" s="105">
        <f t="shared" ca="1" si="17"/>
        <v>-8.4035000000000001E-6</v>
      </c>
      <c r="AJ152" s="105">
        <f t="shared" ca="1" si="18"/>
        <v>-3.1950000000000002E-7</v>
      </c>
      <c r="AK152" s="105">
        <f ca="1">AVERAGE(INDIRECT("K"&amp;AD152):INDIRECT("K"&amp;AD153-1))</f>
        <v>1.9651333333333336E-3</v>
      </c>
      <c r="AL152" s="105">
        <f ca="1">AVERAGE(INDIRECT("L"&amp;AD152):INDIRECT("L"&amp;AD153-1))</f>
        <v>3.2533333333333336E-5</v>
      </c>
      <c r="AM152" s="105">
        <f t="shared" ca="1" si="19"/>
        <v>1.9654026141113063E-3</v>
      </c>
      <c r="AO152" s="105">
        <f ca="1">STDEV(INDIRECT("K"&amp;AD152):INDIRECT("K"&amp;AD153-1))</f>
        <v>1.5275252316518655E-7</v>
      </c>
    </row>
    <row r="153" spans="1:41" ht="14.25" customHeight="1">
      <c r="A153" t="s">
        <v>403</v>
      </c>
      <c r="B153" t="s">
        <v>200</v>
      </c>
      <c r="C153">
        <v>0</v>
      </c>
      <c r="D153">
        <v>200</v>
      </c>
      <c r="E153">
        <v>976</v>
      </c>
      <c r="F153" t="s">
        <v>201</v>
      </c>
      <c r="G153" s="105">
        <v>8.0754000000000004E-4</v>
      </c>
      <c r="H153" s="105">
        <v>2.3207999999999999E-5</v>
      </c>
      <c r="I153" s="105">
        <v>-8.4035000000000001E-6</v>
      </c>
      <c r="J153" s="105">
        <v>-3.1950000000000002E-7</v>
      </c>
      <c r="K153" s="105">
        <v>8.1594000000000002E-4</v>
      </c>
      <c r="L153" s="105">
        <v>2.3527E-5</v>
      </c>
      <c r="M153" s="132">
        <v>1.65</v>
      </c>
      <c r="N153">
        <v>0</v>
      </c>
      <c r="O153">
        <v>0</v>
      </c>
      <c r="P153">
        <v>0</v>
      </c>
      <c r="Q153">
        <v>1</v>
      </c>
      <c r="R153">
        <v>8.1594000000000002E-6</v>
      </c>
      <c r="S153">
        <v>2.353E-7</v>
      </c>
      <c r="T153">
        <v>3</v>
      </c>
      <c r="U153">
        <v>0</v>
      </c>
      <c r="V153">
        <v>0</v>
      </c>
      <c r="W153" s="133" t="s">
        <v>405</v>
      </c>
      <c r="X153" t="s">
        <v>203</v>
      </c>
      <c r="Y153" t="s">
        <v>204</v>
      </c>
      <c r="AD153">
        <f t="shared" si="20"/>
        <v>455</v>
      </c>
      <c r="AE153">
        <v>152</v>
      </c>
      <c r="AF153" t="str">
        <f t="shared" ca="1" si="14"/>
        <v>26-0.8</v>
      </c>
      <c r="AG153">
        <f t="shared" ca="1" si="15"/>
        <v>200</v>
      </c>
      <c r="AH153">
        <f t="shared" ca="1" si="16"/>
        <v>976</v>
      </c>
      <c r="AI153" s="105">
        <f t="shared" ca="1" si="17"/>
        <v>-8.4035000000000001E-6</v>
      </c>
      <c r="AJ153" s="105">
        <f t="shared" ca="1" si="18"/>
        <v>-3.1950000000000002E-7</v>
      </c>
      <c r="AK153" s="105">
        <f ca="1">AVERAGE(INDIRECT("K"&amp;AD153):INDIRECT("K"&amp;AD154-1))</f>
        <v>3.5721333333333331E-3</v>
      </c>
      <c r="AL153" s="105">
        <f ca="1">AVERAGE(INDIRECT("L"&amp;AD153):INDIRECT("L"&amp;AD154-1))</f>
        <v>5.4933333333333331E-5</v>
      </c>
      <c r="AM153" s="105">
        <f t="shared" ca="1" si="19"/>
        <v>3.572555698967088E-3</v>
      </c>
      <c r="AO153" s="105">
        <f ca="1">STDEV(INDIRECT("K"&amp;AD153):INDIRECT("K"&amp;AD154-1))</f>
        <v>2.324507116214702E-6</v>
      </c>
    </row>
    <row r="154" spans="1:41" ht="14.25" customHeight="1">
      <c r="A154" t="s">
        <v>403</v>
      </c>
      <c r="B154" t="s">
        <v>200</v>
      </c>
      <c r="C154">
        <v>0</v>
      </c>
      <c r="D154">
        <v>200</v>
      </c>
      <c r="E154">
        <v>976</v>
      </c>
      <c r="F154" t="s">
        <v>201</v>
      </c>
      <c r="G154" s="105">
        <v>8.0752000000000005E-4</v>
      </c>
      <c r="H154" s="105">
        <v>2.2847999999999999E-5</v>
      </c>
      <c r="I154" s="105">
        <v>-8.4035000000000001E-6</v>
      </c>
      <c r="J154" s="105">
        <v>-3.1950000000000002E-7</v>
      </c>
      <c r="K154" s="105">
        <v>8.1592000000000003E-4</v>
      </c>
      <c r="L154" s="105">
        <v>2.3167999999999999E-5</v>
      </c>
      <c r="M154" s="132">
        <v>1.63</v>
      </c>
      <c r="N154">
        <v>0</v>
      </c>
      <c r="O154">
        <v>0</v>
      </c>
      <c r="P154">
        <v>0</v>
      </c>
      <c r="Q154">
        <v>1</v>
      </c>
      <c r="R154">
        <v>8.1591999999999997E-6</v>
      </c>
      <c r="S154">
        <v>2.3169999999999999E-7</v>
      </c>
      <c r="T154">
        <v>3</v>
      </c>
      <c r="U154">
        <v>0</v>
      </c>
      <c r="V154">
        <v>0</v>
      </c>
      <c r="W154" s="133" t="s">
        <v>406</v>
      </c>
      <c r="X154" t="s">
        <v>203</v>
      </c>
      <c r="Y154" t="s">
        <v>204</v>
      </c>
      <c r="AD154">
        <f t="shared" si="20"/>
        <v>458</v>
      </c>
      <c r="AE154">
        <v>153</v>
      </c>
      <c r="AF154" t="str">
        <f t="shared" ca="1" si="14"/>
        <v>26-0.6</v>
      </c>
      <c r="AG154">
        <f t="shared" ca="1" si="15"/>
        <v>200</v>
      </c>
      <c r="AH154">
        <f t="shared" ca="1" si="16"/>
        <v>976</v>
      </c>
      <c r="AI154" s="105">
        <f t="shared" ca="1" si="17"/>
        <v>-8.4035000000000001E-6</v>
      </c>
      <c r="AJ154" s="105">
        <f t="shared" ca="1" si="18"/>
        <v>-3.1950000000000002E-7</v>
      </c>
      <c r="AK154" s="105">
        <f ca="1">AVERAGE(INDIRECT("K"&amp;AD154):INDIRECT("K"&amp;AD155-1))</f>
        <v>2.8581000000000001E-3</v>
      </c>
      <c r="AL154" s="105">
        <f ca="1">AVERAGE(INDIRECT("L"&amp;AD154):INDIRECT("L"&amp;AD155-1))</f>
        <v>4.32E-5</v>
      </c>
      <c r="AM154" s="105">
        <f t="shared" ca="1" si="19"/>
        <v>2.8584264639832874E-3</v>
      </c>
      <c r="AO154" s="105">
        <f ca="1">STDEV(INDIRECT("K"&amp;AD154):INDIRECT("K"&amp;AD155-1))</f>
        <v>3.6055512754648289E-7</v>
      </c>
    </row>
    <row r="155" spans="1:41" ht="14.25" customHeight="1">
      <c r="A155" t="s">
        <v>407</v>
      </c>
      <c r="B155" t="s">
        <v>200</v>
      </c>
      <c r="C155">
        <v>0</v>
      </c>
      <c r="D155">
        <v>200</v>
      </c>
      <c r="E155">
        <v>976</v>
      </c>
      <c r="F155" t="s">
        <v>201</v>
      </c>
      <c r="G155" s="105">
        <v>1.0039999999999999E-3</v>
      </c>
      <c r="H155" s="105">
        <v>2.8500000000000002E-5</v>
      </c>
      <c r="I155" s="105">
        <v>-8.4035000000000001E-6</v>
      </c>
      <c r="J155" s="105">
        <v>-3.1950000000000002E-7</v>
      </c>
      <c r="K155" s="105">
        <v>1.0124000000000001E-3</v>
      </c>
      <c r="L155" s="105">
        <v>2.8799999999999999E-5</v>
      </c>
      <c r="M155" s="132">
        <v>1.63</v>
      </c>
      <c r="N155">
        <v>0</v>
      </c>
      <c r="O155">
        <v>0</v>
      </c>
      <c r="P155">
        <v>0</v>
      </c>
      <c r="Q155">
        <v>1</v>
      </c>
      <c r="R155">
        <v>1.0124E-5</v>
      </c>
      <c r="S155">
        <v>2.8850000000000002E-7</v>
      </c>
      <c r="T155">
        <v>3</v>
      </c>
      <c r="U155">
        <v>0</v>
      </c>
      <c r="V155">
        <v>0</v>
      </c>
      <c r="W155" s="133" t="s">
        <v>408</v>
      </c>
      <c r="X155" t="s">
        <v>203</v>
      </c>
      <c r="Y155" t="s">
        <v>204</v>
      </c>
      <c r="AD155">
        <f t="shared" si="20"/>
        <v>461</v>
      </c>
      <c r="AE155">
        <v>154</v>
      </c>
      <c r="AF155" t="str">
        <f t="shared" ca="1" si="14"/>
        <v>26-0.4</v>
      </c>
      <c r="AG155">
        <f t="shared" ca="1" si="15"/>
        <v>200</v>
      </c>
      <c r="AH155">
        <f t="shared" ca="1" si="16"/>
        <v>976</v>
      </c>
      <c r="AI155" s="105">
        <f t="shared" ca="1" si="17"/>
        <v>-8.4035000000000001E-6</v>
      </c>
      <c r="AJ155" s="105">
        <f t="shared" ca="1" si="18"/>
        <v>-3.1950000000000002E-7</v>
      </c>
      <c r="AK155" s="105">
        <f ca="1">AVERAGE(INDIRECT("K"&amp;AD155):INDIRECT("K"&amp;AD156-1))</f>
        <v>1.7194999999999999E-3</v>
      </c>
      <c r="AL155" s="105">
        <f ca="1">AVERAGE(INDIRECT("L"&amp;AD155):INDIRECT("L"&amp;AD156-1))</f>
        <v>3.0366666666666668E-5</v>
      </c>
      <c r="AM155" s="105">
        <f t="shared" ca="1" si="19"/>
        <v>1.7197681193825067E-3</v>
      </c>
      <c r="AO155" s="105">
        <f ca="1">STDEV(INDIRECT("K"&amp;AD155):INDIRECT("K"&amp;AD156-1))</f>
        <v>2.0000000000000486E-7</v>
      </c>
    </row>
    <row r="156" spans="1:41" ht="14.25" customHeight="1">
      <c r="A156" t="s">
        <v>407</v>
      </c>
      <c r="B156" t="s">
        <v>200</v>
      </c>
      <c r="C156">
        <v>0</v>
      </c>
      <c r="D156">
        <v>200</v>
      </c>
      <c r="E156">
        <v>976</v>
      </c>
      <c r="F156" t="s">
        <v>201</v>
      </c>
      <c r="G156" s="105">
        <v>1.0039000000000001E-3</v>
      </c>
      <c r="H156" s="105">
        <v>2.9099999999999999E-5</v>
      </c>
      <c r="I156" s="105">
        <v>-8.4035000000000001E-6</v>
      </c>
      <c r="J156" s="105">
        <v>-3.1950000000000002E-7</v>
      </c>
      <c r="K156" s="105">
        <v>1.0123E-3</v>
      </c>
      <c r="L156" s="105">
        <v>2.94E-5</v>
      </c>
      <c r="M156" s="132">
        <v>1.66</v>
      </c>
      <c r="N156">
        <v>0</v>
      </c>
      <c r="O156">
        <v>0</v>
      </c>
      <c r="P156">
        <v>0</v>
      </c>
      <c r="Q156">
        <v>1</v>
      </c>
      <c r="R156">
        <v>1.0122999999999999E-5</v>
      </c>
      <c r="S156">
        <v>2.938E-7</v>
      </c>
      <c r="T156">
        <v>3</v>
      </c>
      <c r="U156">
        <v>0</v>
      </c>
      <c r="V156">
        <v>0</v>
      </c>
      <c r="W156" s="133" t="s">
        <v>409</v>
      </c>
      <c r="X156" t="s">
        <v>203</v>
      </c>
      <c r="Y156" t="s">
        <v>204</v>
      </c>
      <c r="AD156">
        <f t="shared" si="20"/>
        <v>464</v>
      </c>
      <c r="AE156">
        <v>155</v>
      </c>
      <c r="AF156" t="str">
        <f t="shared" ca="1" si="14"/>
        <v>26-0.2</v>
      </c>
      <c r="AG156">
        <f t="shared" ca="1" si="15"/>
        <v>200</v>
      </c>
      <c r="AH156">
        <f t="shared" ca="1" si="16"/>
        <v>976</v>
      </c>
      <c r="AI156" s="105">
        <f t="shared" ca="1" si="17"/>
        <v>-8.4035000000000001E-6</v>
      </c>
      <c r="AJ156" s="105">
        <f t="shared" ca="1" si="18"/>
        <v>-3.1950000000000002E-7</v>
      </c>
      <c r="AK156" s="105">
        <f ca="1">AVERAGE(INDIRECT("K"&amp;AD156):INDIRECT("K"&amp;AD157-1))</f>
        <v>2.5100666666666668E-3</v>
      </c>
      <c r="AL156" s="105">
        <f ca="1">AVERAGE(INDIRECT("L"&amp;AD156):INDIRECT("L"&amp;AD157-1))</f>
        <v>3.8733333333333331E-5</v>
      </c>
      <c r="AM156" s="105">
        <f t="shared" ca="1" si="19"/>
        <v>2.5103654997275242E-3</v>
      </c>
      <c r="AO156" s="105">
        <f ca="1">STDEV(INDIRECT("K"&amp;AD156):INDIRECT("K"&amp;AD157-1))</f>
        <v>2.0816659994669647E-7</v>
      </c>
    </row>
    <row r="157" spans="1:41" ht="14.25" customHeight="1">
      <c r="A157" t="s">
        <v>407</v>
      </c>
      <c r="B157" t="s">
        <v>200</v>
      </c>
      <c r="C157">
        <v>0</v>
      </c>
      <c r="D157">
        <v>200</v>
      </c>
      <c r="E157">
        <v>976</v>
      </c>
      <c r="F157" t="s">
        <v>201</v>
      </c>
      <c r="G157" s="105">
        <v>1.0036999999999999E-3</v>
      </c>
      <c r="H157" s="105">
        <v>2.8799999999999999E-5</v>
      </c>
      <c r="I157" s="105">
        <v>-8.4035000000000001E-6</v>
      </c>
      <c r="J157" s="105">
        <v>-3.1950000000000002E-7</v>
      </c>
      <c r="K157" s="105">
        <v>1.0120999999999999E-3</v>
      </c>
      <c r="L157" s="105">
        <v>2.9099999999999999E-5</v>
      </c>
      <c r="M157" s="132">
        <v>1.65</v>
      </c>
      <c r="N157">
        <v>0</v>
      </c>
      <c r="O157">
        <v>0</v>
      </c>
      <c r="P157">
        <v>0</v>
      </c>
      <c r="Q157">
        <v>1</v>
      </c>
      <c r="R157">
        <v>1.0121E-5</v>
      </c>
      <c r="S157">
        <v>2.9079999999999998E-7</v>
      </c>
      <c r="T157">
        <v>3</v>
      </c>
      <c r="U157">
        <v>0</v>
      </c>
      <c r="V157">
        <v>0</v>
      </c>
      <c r="W157" s="133" t="s">
        <v>410</v>
      </c>
      <c r="X157" t="s">
        <v>203</v>
      </c>
      <c r="Y157" t="s">
        <v>204</v>
      </c>
      <c r="AD157">
        <f t="shared" si="20"/>
        <v>467</v>
      </c>
      <c r="AE157">
        <v>156</v>
      </c>
      <c r="AF157" t="str">
        <f t="shared" ca="1" si="14"/>
        <v>26-&lt;0.2</v>
      </c>
      <c r="AG157">
        <f t="shared" ca="1" si="15"/>
        <v>200</v>
      </c>
      <c r="AH157">
        <f t="shared" ca="1" si="16"/>
        <v>976</v>
      </c>
      <c r="AI157" s="105">
        <f t="shared" ca="1" si="17"/>
        <v>-8.4035000000000001E-6</v>
      </c>
      <c r="AJ157" s="105">
        <f t="shared" ca="1" si="18"/>
        <v>-3.1950000000000002E-7</v>
      </c>
      <c r="AK157" s="105">
        <f ca="1">AVERAGE(INDIRECT("K"&amp;AD157):INDIRECT("K"&amp;AD158-1))</f>
        <v>4.0574666666666663E-3</v>
      </c>
      <c r="AL157" s="105">
        <f ca="1">AVERAGE(INDIRECT("L"&amp;AD157):INDIRECT("L"&amp;AD158-1))</f>
        <v>6.0633333333333334E-5</v>
      </c>
      <c r="AM157" s="105">
        <f t="shared" ca="1" si="19"/>
        <v>4.0579196828205233E-3</v>
      </c>
      <c r="AO157" s="105">
        <f ca="1">STDEV(INDIRECT("K"&amp;AD157):INDIRECT("K"&amp;AD158-1))</f>
        <v>4.7258156262523791E-7</v>
      </c>
    </row>
    <row r="158" spans="1:41" ht="14.25" customHeight="1">
      <c r="A158" t="s">
        <v>411</v>
      </c>
      <c r="B158" t="s">
        <v>200</v>
      </c>
      <c r="C158">
        <v>0</v>
      </c>
      <c r="D158">
        <v>200</v>
      </c>
      <c r="E158">
        <v>976</v>
      </c>
      <c r="F158" t="s">
        <v>201</v>
      </c>
      <c r="G158" s="105">
        <v>1.2052E-3</v>
      </c>
      <c r="H158" s="105">
        <v>3.2400000000000001E-5</v>
      </c>
      <c r="I158" s="105">
        <v>-8.4035000000000001E-6</v>
      </c>
      <c r="J158" s="105">
        <v>-3.1950000000000002E-7</v>
      </c>
      <c r="K158" s="105">
        <v>1.2136E-3</v>
      </c>
      <c r="L158" s="105">
        <v>3.2700000000000002E-5</v>
      </c>
      <c r="M158" s="132">
        <v>1.54</v>
      </c>
      <c r="N158">
        <v>0</v>
      </c>
      <c r="O158">
        <v>0</v>
      </c>
      <c r="P158">
        <v>0</v>
      </c>
      <c r="Q158">
        <v>1</v>
      </c>
      <c r="R158">
        <v>1.2136E-5</v>
      </c>
      <c r="S158">
        <v>3.2710000000000001E-7</v>
      </c>
      <c r="T158">
        <v>3</v>
      </c>
      <c r="U158">
        <v>0</v>
      </c>
      <c r="V158">
        <v>0</v>
      </c>
      <c r="W158" s="133" t="s">
        <v>412</v>
      </c>
      <c r="X158" t="s">
        <v>203</v>
      </c>
      <c r="Y158" t="s">
        <v>204</v>
      </c>
      <c r="AD158">
        <f t="shared" si="20"/>
        <v>470</v>
      </c>
      <c r="AE158">
        <v>157</v>
      </c>
      <c r="AF158" t="str">
        <f t="shared" ca="1" si="14"/>
        <v>27-ALL</v>
      </c>
      <c r="AG158">
        <f t="shared" ca="1" si="15"/>
        <v>200</v>
      </c>
      <c r="AH158">
        <f t="shared" ca="1" si="16"/>
        <v>976</v>
      </c>
      <c r="AI158" s="105">
        <f t="shared" ca="1" si="17"/>
        <v>-8.4035000000000001E-6</v>
      </c>
      <c r="AJ158" s="105">
        <f t="shared" ca="1" si="18"/>
        <v>-3.1950000000000002E-7</v>
      </c>
      <c r="AK158" s="105">
        <f ca="1">AVERAGE(INDIRECT("K"&amp;AD158):INDIRECT("K"&amp;AD159-1))</f>
        <v>2.1461666666666664E-3</v>
      </c>
      <c r="AL158" s="105">
        <f ca="1">AVERAGE(INDIRECT("L"&amp;AD158):INDIRECT("L"&amp;AD159-1))</f>
        <v>3.5733333333333332E-5</v>
      </c>
      <c r="AM158" s="105">
        <f t="shared" ca="1" si="19"/>
        <v>2.1464641232087299E-3</v>
      </c>
      <c r="AO158" s="105">
        <f ca="1">STDEV(INDIRECT("K"&amp;AD158):INDIRECT("K"&amp;AD159-1))</f>
        <v>2.0816659994669647E-7</v>
      </c>
    </row>
    <row r="159" spans="1:41" ht="14.25" customHeight="1">
      <c r="A159" t="s">
        <v>411</v>
      </c>
      <c r="B159" t="s">
        <v>200</v>
      </c>
      <c r="C159">
        <v>0</v>
      </c>
      <c r="D159">
        <v>200</v>
      </c>
      <c r="E159">
        <v>976</v>
      </c>
      <c r="F159" t="s">
        <v>201</v>
      </c>
      <c r="G159" s="105">
        <v>1.2052E-3</v>
      </c>
      <c r="H159" s="105">
        <v>3.2299999999999999E-5</v>
      </c>
      <c r="I159" s="105">
        <v>-8.4035000000000001E-6</v>
      </c>
      <c r="J159" s="105">
        <v>-3.1950000000000002E-7</v>
      </c>
      <c r="K159" s="105">
        <v>1.2136E-3</v>
      </c>
      <c r="L159" s="105">
        <v>3.26E-5</v>
      </c>
      <c r="M159" s="132">
        <v>1.54</v>
      </c>
      <c r="N159">
        <v>0</v>
      </c>
      <c r="O159">
        <v>0</v>
      </c>
      <c r="P159">
        <v>0</v>
      </c>
      <c r="Q159">
        <v>1</v>
      </c>
      <c r="R159">
        <v>1.2136E-5</v>
      </c>
      <c r="S159">
        <v>3.2590000000000003E-7</v>
      </c>
      <c r="T159">
        <v>3</v>
      </c>
      <c r="U159">
        <v>0</v>
      </c>
      <c r="V159">
        <v>0</v>
      </c>
      <c r="W159" s="133" t="s">
        <v>413</v>
      </c>
      <c r="X159" t="s">
        <v>203</v>
      </c>
      <c r="Y159" t="s">
        <v>204</v>
      </c>
      <c r="AD159">
        <f t="shared" si="20"/>
        <v>473</v>
      </c>
      <c r="AE159">
        <v>158</v>
      </c>
      <c r="AF159" t="str">
        <f t="shared" ca="1" si="14"/>
        <v>27-0.8</v>
      </c>
      <c r="AG159">
        <f t="shared" ca="1" si="15"/>
        <v>200</v>
      </c>
      <c r="AH159">
        <f t="shared" ca="1" si="16"/>
        <v>976</v>
      </c>
      <c r="AI159" s="105">
        <f t="shared" ca="1" si="17"/>
        <v>-8.4035000000000001E-6</v>
      </c>
      <c r="AJ159" s="105">
        <f t="shared" ca="1" si="18"/>
        <v>-3.1950000000000002E-7</v>
      </c>
      <c r="AK159" s="105">
        <f ca="1">AVERAGE(INDIRECT("K"&amp;AD159):INDIRECT("K"&amp;AD160-1))</f>
        <v>2.2016666666666664E-3</v>
      </c>
      <c r="AL159" s="105">
        <f ca="1">AVERAGE(INDIRECT("L"&amp;AD159):INDIRECT("L"&amp;AD160-1))</f>
        <v>3.5866666666666673E-5</v>
      </c>
      <c r="AM159" s="105">
        <f t="shared" ca="1" si="19"/>
        <v>2.2019587936400824E-3</v>
      </c>
      <c r="AO159" s="105">
        <f ca="1">STDEV(INDIRECT("K"&amp;AD159):INDIRECT("K"&amp;AD160-1))</f>
        <v>4.5092497528222424E-7</v>
      </c>
    </row>
    <row r="160" spans="1:41" ht="14.25" customHeight="1">
      <c r="A160" t="s">
        <v>411</v>
      </c>
      <c r="B160" t="s">
        <v>200</v>
      </c>
      <c r="C160">
        <v>0</v>
      </c>
      <c r="D160">
        <v>200</v>
      </c>
      <c r="E160">
        <v>976</v>
      </c>
      <c r="F160" t="s">
        <v>201</v>
      </c>
      <c r="G160" s="105">
        <v>1.2053000000000001E-3</v>
      </c>
      <c r="H160" s="105">
        <v>3.1999999999999999E-5</v>
      </c>
      <c r="I160" s="105">
        <v>-8.4035000000000001E-6</v>
      </c>
      <c r="J160" s="105">
        <v>-3.1950000000000002E-7</v>
      </c>
      <c r="K160" s="105">
        <v>1.2137000000000001E-3</v>
      </c>
      <c r="L160" s="105">
        <v>3.2299999999999999E-5</v>
      </c>
      <c r="M160" s="132">
        <v>1.53</v>
      </c>
      <c r="N160">
        <v>0</v>
      </c>
      <c r="O160">
        <v>0</v>
      </c>
      <c r="P160">
        <v>0</v>
      </c>
      <c r="Q160">
        <v>1</v>
      </c>
      <c r="R160">
        <v>1.2136999999999999E-5</v>
      </c>
      <c r="S160">
        <v>3.2329999999999999E-7</v>
      </c>
      <c r="T160">
        <v>3</v>
      </c>
      <c r="U160">
        <v>0</v>
      </c>
      <c r="V160">
        <v>0</v>
      </c>
      <c r="W160" s="133" t="s">
        <v>414</v>
      </c>
      <c r="X160" t="s">
        <v>203</v>
      </c>
      <c r="Y160" t="s">
        <v>204</v>
      </c>
      <c r="AD160">
        <f t="shared" si="20"/>
        <v>476</v>
      </c>
      <c r="AE160">
        <v>159</v>
      </c>
      <c r="AF160" t="str">
        <f t="shared" ca="1" si="14"/>
        <v>27-0.6</v>
      </c>
      <c r="AG160">
        <f t="shared" ca="1" si="15"/>
        <v>200</v>
      </c>
      <c r="AH160">
        <f t="shared" ca="1" si="16"/>
        <v>976</v>
      </c>
      <c r="AI160" s="105">
        <f t="shared" ca="1" si="17"/>
        <v>-8.4035000000000001E-6</v>
      </c>
      <c r="AJ160" s="105">
        <f t="shared" ca="1" si="18"/>
        <v>-3.1950000000000002E-7</v>
      </c>
      <c r="AK160" s="105">
        <f ca="1">AVERAGE(INDIRECT("K"&amp;AD160):INDIRECT("K"&amp;AD161-1))</f>
        <v>1.4678666666666665E-3</v>
      </c>
      <c r="AL160" s="105">
        <f ca="1">AVERAGE(INDIRECT("L"&amp;AD160):INDIRECT("L"&amp;AD161-1))</f>
        <v>2.7633333333333332E-5</v>
      </c>
      <c r="AM160" s="105">
        <f t="shared" ca="1" si="19"/>
        <v>1.4681267493722133E-3</v>
      </c>
      <c r="AO160" s="105">
        <f ca="1">STDEV(INDIRECT("K"&amp;AD160):INDIRECT("K"&amp;AD161-1))</f>
        <v>1.1015141094571947E-6</v>
      </c>
    </row>
    <row r="161" spans="1:41" ht="14.25" customHeight="1">
      <c r="A161" t="s">
        <v>415</v>
      </c>
      <c r="B161" t="s">
        <v>200</v>
      </c>
      <c r="C161">
        <v>0</v>
      </c>
      <c r="D161">
        <v>200</v>
      </c>
      <c r="E161">
        <v>976</v>
      </c>
      <c r="F161" t="s">
        <v>201</v>
      </c>
      <c r="G161" s="105">
        <v>2.7350999999999999E-3</v>
      </c>
      <c r="H161" s="105">
        <v>7.0500000000000006E-5</v>
      </c>
      <c r="I161" s="105">
        <v>-8.4035000000000001E-6</v>
      </c>
      <c r="J161" s="105">
        <v>-3.1950000000000002E-7</v>
      </c>
      <c r="K161" s="105">
        <v>2.7434999999999998E-3</v>
      </c>
      <c r="L161" s="105">
        <v>7.08E-5</v>
      </c>
      <c r="M161" s="132">
        <v>1.48</v>
      </c>
      <c r="N161">
        <v>0</v>
      </c>
      <c r="O161">
        <v>0</v>
      </c>
      <c r="P161">
        <v>0</v>
      </c>
      <c r="Q161">
        <v>1</v>
      </c>
      <c r="R161">
        <v>2.7435000000000001E-5</v>
      </c>
      <c r="S161">
        <v>7.0790000000000003E-7</v>
      </c>
      <c r="T161">
        <v>3</v>
      </c>
      <c r="U161">
        <v>0</v>
      </c>
      <c r="V161">
        <v>0</v>
      </c>
      <c r="W161" s="133" t="s">
        <v>416</v>
      </c>
      <c r="X161" t="s">
        <v>203</v>
      </c>
      <c r="Y161" t="s">
        <v>204</v>
      </c>
      <c r="AD161">
        <f t="shared" si="20"/>
        <v>479</v>
      </c>
      <c r="AE161">
        <v>160</v>
      </c>
      <c r="AF161" t="str">
        <f t="shared" ca="1" si="14"/>
        <v>27-0.4</v>
      </c>
      <c r="AG161">
        <f t="shared" ca="1" si="15"/>
        <v>200</v>
      </c>
      <c r="AH161">
        <f t="shared" ca="1" si="16"/>
        <v>976</v>
      </c>
      <c r="AI161" s="105">
        <f t="shared" ca="1" si="17"/>
        <v>-8.4035000000000001E-6</v>
      </c>
      <c r="AJ161" s="105">
        <f t="shared" ca="1" si="18"/>
        <v>-3.1950000000000002E-7</v>
      </c>
      <c r="AK161" s="105">
        <f ca="1">AVERAGE(INDIRECT("K"&amp;AD161):INDIRECT("K"&amp;AD162-1))</f>
        <v>1.3568666666666665E-3</v>
      </c>
      <c r="AL161" s="105">
        <f ca="1">AVERAGE(INDIRECT("L"&amp;AD161):INDIRECT("L"&amp;AD162-1))</f>
        <v>2.5499999999999996E-5</v>
      </c>
      <c r="AM161" s="105">
        <f t="shared" ca="1" si="19"/>
        <v>1.3571062600662893E-3</v>
      </c>
      <c r="AO161" s="105">
        <f ca="1">STDEV(INDIRECT("K"&amp;AD161):INDIRECT("K"&amp;AD162-1))</f>
        <v>4.7258156262519969E-7</v>
      </c>
    </row>
    <row r="162" spans="1:41" ht="14.25" customHeight="1">
      <c r="A162" t="s">
        <v>415</v>
      </c>
      <c r="B162" t="s">
        <v>200</v>
      </c>
      <c r="C162">
        <v>0</v>
      </c>
      <c r="D162">
        <v>200</v>
      </c>
      <c r="E162">
        <v>976</v>
      </c>
      <c r="F162" t="s">
        <v>201</v>
      </c>
      <c r="G162" s="105">
        <v>2.7349000000000002E-3</v>
      </c>
      <c r="H162" s="105">
        <v>7.0099999999999996E-5</v>
      </c>
      <c r="I162" s="105">
        <v>-8.4035000000000001E-6</v>
      </c>
      <c r="J162" s="105">
        <v>-3.1950000000000002E-7</v>
      </c>
      <c r="K162" s="105">
        <v>2.7433000000000002E-3</v>
      </c>
      <c r="L162" s="105">
        <v>7.0400000000000004E-5</v>
      </c>
      <c r="M162" s="132">
        <v>1.47</v>
      </c>
      <c r="N162">
        <v>0</v>
      </c>
      <c r="O162">
        <v>0</v>
      </c>
      <c r="P162">
        <v>0</v>
      </c>
      <c r="Q162">
        <v>1</v>
      </c>
      <c r="R162">
        <v>2.7433E-5</v>
      </c>
      <c r="S162">
        <v>7.0429999999999997E-7</v>
      </c>
      <c r="T162">
        <v>3</v>
      </c>
      <c r="U162">
        <v>0</v>
      </c>
      <c r="V162">
        <v>0</v>
      </c>
      <c r="W162" s="133" t="s">
        <v>417</v>
      </c>
      <c r="X162" t="s">
        <v>203</v>
      </c>
      <c r="Y162" t="s">
        <v>204</v>
      </c>
      <c r="AD162">
        <f t="shared" si="20"/>
        <v>482</v>
      </c>
      <c r="AE162">
        <v>161</v>
      </c>
      <c r="AF162" t="str">
        <f t="shared" ca="1" si="14"/>
        <v>27-0.2</v>
      </c>
      <c r="AG162">
        <f t="shared" ca="1" si="15"/>
        <v>200</v>
      </c>
      <c r="AH162">
        <f t="shared" ca="1" si="16"/>
        <v>976</v>
      </c>
      <c r="AI162" s="105">
        <f t="shared" ca="1" si="17"/>
        <v>-8.4035000000000001E-6</v>
      </c>
      <c r="AJ162" s="105">
        <f t="shared" ca="1" si="18"/>
        <v>-3.1950000000000002E-7</v>
      </c>
      <c r="AK162" s="105">
        <f ca="1">AVERAGE(INDIRECT("K"&amp;AD162):INDIRECT("K"&amp;AD163-1))</f>
        <v>1.7177666666666664E-3</v>
      </c>
      <c r="AL162" s="105">
        <f ca="1">AVERAGE(INDIRECT("L"&amp;AD162):INDIRECT("L"&amp;AD163-1))</f>
        <v>3.0033333333333333E-5</v>
      </c>
      <c r="AM162" s="105">
        <f t="shared" ca="1" si="19"/>
        <v>1.7180291971390421E-3</v>
      </c>
      <c r="AO162" s="105">
        <f ca="1">STDEV(INDIRECT("K"&amp;AD162):INDIRECT("K"&amp;AD163-1))</f>
        <v>3.7859388972003224E-7</v>
      </c>
    </row>
    <row r="163" spans="1:41" ht="14.25" customHeight="1">
      <c r="A163" t="s">
        <v>415</v>
      </c>
      <c r="B163" t="s">
        <v>200</v>
      </c>
      <c r="C163">
        <v>0</v>
      </c>
      <c r="D163">
        <v>200</v>
      </c>
      <c r="E163">
        <v>976</v>
      </c>
      <c r="F163" t="s">
        <v>201</v>
      </c>
      <c r="G163" s="105">
        <v>2.7349000000000002E-3</v>
      </c>
      <c r="H163" s="105">
        <v>6.9999999999999994E-5</v>
      </c>
      <c r="I163" s="105">
        <v>-8.4035000000000001E-6</v>
      </c>
      <c r="J163" s="105">
        <v>-3.1950000000000002E-7</v>
      </c>
      <c r="K163" s="105">
        <v>2.7433000000000002E-3</v>
      </c>
      <c r="L163" s="105">
        <v>7.0300000000000001E-5</v>
      </c>
      <c r="M163" s="132">
        <v>1.47</v>
      </c>
      <c r="N163">
        <v>0</v>
      </c>
      <c r="O163">
        <v>0</v>
      </c>
      <c r="P163">
        <v>0</v>
      </c>
      <c r="Q163">
        <v>1</v>
      </c>
      <c r="R163">
        <v>2.7433E-5</v>
      </c>
      <c r="S163">
        <v>7.033E-7</v>
      </c>
      <c r="T163">
        <v>3</v>
      </c>
      <c r="U163">
        <v>0</v>
      </c>
      <c r="V163">
        <v>0</v>
      </c>
      <c r="W163" s="133" t="s">
        <v>418</v>
      </c>
      <c r="X163" t="s">
        <v>203</v>
      </c>
      <c r="Y163" t="s">
        <v>204</v>
      </c>
      <c r="AD163">
        <f t="shared" si="20"/>
        <v>485</v>
      </c>
      <c r="AE163">
        <v>162</v>
      </c>
      <c r="AF163" t="str">
        <f t="shared" ca="1" si="14"/>
        <v>27-&lt;0.2</v>
      </c>
      <c r="AG163">
        <f t="shared" ca="1" si="15"/>
        <v>200</v>
      </c>
      <c r="AH163">
        <f t="shared" ca="1" si="16"/>
        <v>976</v>
      </c>
      <c r="AI163" s="105">
        <f t="shared" ca="1" si="17"/>
        <v>-8.4035000000000001E-6</v>
      </c>
      <c r="AJ163" s="105">
        <f t="shared" ca="1" si="18"/>
        <v>-3.1950000000000002E-7</v>
      </c>
      <c r="AK163" s="105">
        <f ca="1">AVERAGE(INDIRECT("K"&amp;AD163):INDIRECT("K"&amp;AD164-1))</f>
        <v>3.0019999999999999E-3</v>
      </c>
      <c r="AL163" s="105">
        <f ca="1">AVERAGE(INDIRECT("L"&amp;AD163):INDIRECT("L"&amp;AD164-1))</f>
        <v>4.4766666666666673E-5</v>
      </c>
      <c r="AM163" s="105">
        <f t="shared" ca="1" si="19"/>
        <v>3.002333767995231E-3</v>
      </c>
      <c r="AO163" s="105">
        <f ca="1">STDEV(INDIRECT("K"&amp;AD163):INDIRECT("K"&amp;AD164-1))</f>
        <v>9.1651513899102473E-7</v>
      </c>
    </row>
    <row r="164" spans="1:41" ht="14.25" customHeight="1">
      <c r="A164" t="s">
        <v>419</v>
      </c>
      <c r="B164" t="s">
        <v>200</v>
      </c>
      <c r="C164">
        <v>0</v>
      </c>
      <c r="D164">
        <v>200</v>
      </c>
      <c r="E164">
        <v>976</v>
      </c>
      <c r="F164" t="s">
        <v>201</v>
      </c>
      <c r="G164" s="105">
        <v>6.8711E-4</v>
      </c>
      <c r="H164" s="105">
        <v>1.8766E-5</v>
      </c>
      <c r="I164" s="105">
        <v>-8.4035000000000001E-6</v>
      </c>
      <c r="J164" s="105">
        <v>-3.1950000000000002E-7</v>
      </c>
      <c r="K164" s="105">
        <v>6.9550999999999999E-4</v>
      </c>
      <c r="L164" s="105">
        <v>1.9086E-5</v>
      </c>
      <c r="M164" s="132">
        <v>1.57</v>
      </c>
      <c r="N164">
        <v>0</v>
      </c>
      <c r="O164">
        <v>0</v>
      </c>
      <c r="P164">
        <v>0</v>
      </c>
      <c r="Q164">
        <v>1</v>
      </c>
      <c r="R164">
        <v>6.9550999999999997E-6</v>
      </c>
      <c r="S164">
        <v>1.909E-7</v>
      </c>
      <c r="T164">
        <v>3</v>
      </c>
      <c r="U164">
        <v>0</v>
      </c>
      <c r="V164">
        <v>0</v>
      </c>
      <c r="W164" s="133" t="s">
        <v>420</v>
      </c>
      <c r="X164" t="s">
        <v>203</v>
      </c>
      <c r="Y164" t="s">
        <v>204</v>
      </c>
      <c r="AD164">
        <f t="shared" si="20"/>
        <v>488</v>
      </c>
      <c r="AE164">
        <v>163</v>
      </c>
      <c r="AF164" t="str">
        <f t="shared" ca="1" si="14"/>
        <v>28-ALL</v>
      </c>
      <c r="AG164">
        <f t="shared" ca="1" si="15"/>
        <v>200</v>
      </c>
      <c r="AH164">
        <f t="shared" ca="1" si="16"/>
        <v>976</v>
      </c>
      <c r="AI164" s="105">
        <f t="shared" ca="1" si="17"/>
        <v>-8.4035000000000001E-6</v>
      </c>
      <c r="AJ164" s="105">
        <f t="shared" ca="1" si="18"/>
        <v>-3.1950000000000002E-7</v>
      </c>
      <c r="AK164" s="105">
        <f ca="1">AVERAGE(INDIRECT("K"&amp;AD164):INDIRECT("K"&amp;AD165-1))</f>
        <v>2.5819999999999997E-3</v>
      </c>
      <c r="AL164" s="105">
        <f ca="1">AVERAGE(INDIRECT("L"&amp;AD164):INDIRECT("L"&amp;AD165-1))</f>
        <v>3.3766666666666663E-5</v>
      </c>
      <c r="AM164" s="105">
        <f t="shared" ca="1" si="19"/>
        <v>2.582220786024653E-3</v>
      </c>
      <c r="AO164" s="105">
        <f ca="1">STDEV(INDIRECT("K"&amp;AD164):INDIRECT("K"&amp;AD165-1))</f>
        <v>1.1532562594670371E-6</v>
      </c>
    </row>
    <row r="165" spans="1:41" ht="14.25" customHeight="1">
      <c r="A165" t="s">
        <v>419</v>
      </c>
      <c r="B165" t="s">
        <v>200</v>
      </c>
      <c r="C165">
        <v>0</v>
      </c>
      <c r="D165">
        <v>200</v>
      </c>
      <c r="E165">
        <v>976</v>
      </c>
      <c r="F165" t="s">
        <v>201</v>
      </c>
      <c r="G165" s="105">
        <v>6.8705000000000003E-4</v>
      </c>
      <c r="H165" s="105">
        <v>1.9026999999999999E-5</v>
      </c>
      <c r="I165" s="105">
        <v>-8.4035000000000001E-6</v>
      </c>
      <c r="J165" s="105">
        <v>-3.1950000000000002E-7</v>
      </c>
      <c r="K165" s="105">
        <v>6.9545000000000002E-4</v>
      </c>
      <c r="L165" s="105">
        <v>1.9347E-5</v>
      </c>
      <c r="M165" s="132">
        <v>1.59</v>
      </c>
      <c r="N165">
        <v>0</v>
      </c>
      <c r="O165">
        <v>0</v>
      </c>
      <c r="P165">
        <v>0</v>
      </c>
      <c r="Q165">
        <v>1</v>
      </c>
      <c r="R165">
        <v>6.9545000000000001E-6</v>
      </c>
      <c r="S165">
        <v>1.9350000000000001E-7</v>
      </c>
      <c r="T165">
        <v>3</v>
      </c>
      <c r="U165">
        <v>0</v>
      </c>
      <c r="V165">
        <v>0</v>
      </c>
      <c r="W165" s="133" t="s">
        <v>421</v>
      </c>
      <c r="X165" t="s">
        <v>203</v>
      </c>
      <c r="Y165" t="s">
        <v>204</v>
      </c>
      <c r="AD165">
        <f t="shared" si="20"/>
        <v>491</v>
      </c>
      <c r="AE165">
        <v>164</v>
      </c>
      <c r="AF165" t="str">
        <f t="shared" ca="1" si="14"/>
        <v>28-0.8</v>
      </c>
      <c r="AG165">
        <f t="shared" ca="1" si="15"/>
        <v>200</v>
      </c>
      <c r="AH165">
        <f t="shared" ca="1" si="16"/>
        <v>976</v>
      </c>
      <c r="AI165" s="105">
        <f t="shared" ca="1" si="17"/>
        <v>-8.4035000000000001E-6</v>
      </c>
      <c r="AJ165" s="105">
        <f t="shared" ca="1" si="18"/>
        <v>-3.1950000000000002E-7</v>
      </c>
      <c r="AK165" s="105">
        <f ca="1">AVERAGE(INDIRECT("K"&amp;AD165):INDIRECT("K"&amp;AD166-1))</f>
        <v>2.362633333333333E-3</v>
      </c>
      <c r="AL165" s="105">
        <f ca="1">AVERAGE(INDIRECT("L"&amp;AD165):INDIRECT("L"&amp;AD166-1))</f>
        <v>3.6833333333333332E-5</v>
      </c>
      <c r="AM165" s="105">
        <f t="shared" ca="1" si="19"/>
        <v>2.3629204307852223E-3</v>
      </c>
      <c r="AO165" s="105">
        <f ca="1">STDEV(INDIRECT("K"&amp;AD165):INDIRECT("K"&amp;AD166-1))</f>
        <v>1.0598742063723644E-6</v>
      </c>
    </row>
    <row r="166" spans="1:41" ht="14.25" customHeight="1">
      <c r="A166" t="s">
        <v>419</v>
      </c>
      <c r="B166" t="s">
        <v>200</v>
      </c>
      <c r="C166">
        <v>0</v>
      </c>
      <c r="D166">
        <v>200</v>
      </c>
      <c r="E166">
        <v>976</v>
      </c>
      <c r="F166" t="s">
        <v>201</v>
      </c>
      <c r="G166" s="105">
        <v>6.8696999999999996E-4</v>
      </c>
      <c r="H166" s="105">
        <v>1.8573999999999999E-5</v>
      </c>
      <c r="I166" s="105">
        <v>-8.4035000000000001E-6</v>
      </c>
      <c r="J166" s="105">
        <v>-3.1950000000000002E-7</v>
      </c>
      <c r="K166" s="105">
        <v>6.9536999999999995E-4</v>
      </c>
      <c r="L166" s="105">
        <v>1.8893999999999999E-5</v>
      </c>
      <c r="M166" s="132">
        <v>1.56</v>
      </c>
      <c r="N166">
        <v>0</v>
      </c>
      <c r="O166">
        <v>0</v>
      </c>
      <c r="P166">
        <v>0</v>
      </c>
      <c r="Q166">
        <v>1</v>
      </c>
      <c r="R166">
        <v>6.9537E-6</v>
      </c>
      <c r="S166">
        <v>1.889E-7</v>
      </c>
      <c r="T166">
        <v>3</v>
      </c>
      <c r="U166">
        <v>0</v>
      </c>
      <c r="V166">
        <v>0</v>
      </c>
      <c r="W166" s="133" t="s">
        <v>422</v>
      </c>
      <c r="X166" t="s">
        <v>203</v>
      </c>
      <c r="Y166" t="s">
        <v>204</v>
      </c>
      <c r="AD166">
        <f t="shared" si="20"/>
        <v>494</v>
      </c>
      <c r="AE166">
        <v>165</v>
      </c>
      <c r="AF166" t="str">
        <f t="shared" ca="1" si="14"/>
        <v>28-0.6</v>
      </c>
      <c r="AG166">
        <f t="shared" ca="1" si="15"/>
        <v>200</v>
      </c>
      <c r="AH166">
        <f t="shared" ca="1" si="16"/>
        <v>976</v>
      </c>
      <c r="AI166" s="105">
        <f t="shared" ca="1" si="17"/>
        <v>-8.4035000000000001E-6</v>
      </c>
      <c r="AJ166" s="105">
        <f t="shared" ca="1" si="18"/>
        <v>-3.1950000000000002E-7</v>
      </c>
      <c r="AK166" s="105">
        <f ca="1">AVERAGE(INDIRECT("K"&amp;AD166):INDIRECT("K"&amp;AD167-1))</f>
        <v>2.1360666666666666E-3</v>
      </c>
      <c r="AL166" s="105">
        <f ca="1">AVERAGE(INDIRECT("L"&amp;AD166):INDIRECT("L"&amp;AD167-1))</f>
        <v>3.3466666666666669E-5</v>
      </c>
      <c r="AM166" s="105">
        <f t="shared" ca="1" si="19"/>
        <v>2.1363288188437244E-3</v>
      </c>
      <c r="AO166" s="105">
        <f ca="1">STDEV(INDIRECT("K"&amp;AD166):INDIRECT("K"&amp;AD167-1))</f>
        <v>1.327905619136015E-6</v>
      </c>
    </row>
    <row r="167" spans="1:41" ht="14.25" customHeight="1">
      <c r="A167" t="s">
        <v>423</v>
      </c>
      <c r="B167" t="s">
        <v>200</v>
      </c>
      <c r="C167">
        <v>0</v>
      </c>
      <c r="D167">
        <v>200</v>
      </c>
      <c r="E167">
        <v>976</v>
      </c>
      <c r="F167" t="s">
        <v>201</v>
      </c>
      <c r="G167" s="105">
        <v>8.3310000000000003E-4</v>
      </c>
      <c r="H167" s="105">
        <v>2.4167000000000001E-5</v>
      </c>
      <c r="I167" s="105">
        <v>-8.4035000000000001E-6</v>
      </c>
      <c r="J167" s="105">
        <v>-3.1950000000000002E-7</v>
      </c>
      <c r="K167" s="105">
        <v>8.4150000000000002E-4</v>
      </c>
      <c r="L167" s="105">
        <v>2.4487000000000001E-5</v>
      </c>
      <c r="M167" s="132">
        <v>1.67</v>
      </c>
      <c r="N167">
        <v>0</v>
      </c>
      <c r="O167">
        <v>0</v>
      </c>
      <c r="P167">
        <v>0</v>
      </c>
      <c r="Q167">
        <v>1</v>
      </c>
      <c r="R167">
        <v>8.4149999999999999E-6</v>
      </c>
      <c r="S167">
        <v>2.4489999999999998E-7</v>
      </c>
      <c r="T167">
        <v>3</v>
      </c>
      <c r="U167">
        <v>0</v>
      </c>
      <c r="V167">
        <v>0</v>
      </c>
      <c r="W167" s="133" t="s">
        <v>424</v>
      </c>
      <c r="X167" t="s">
        <v>203</v>
      </c>
      <c r="Y167" t="s">
        <v>204</v>
      </c>
      <c r="AD167">
        <f t="shared" si="20"/>
        <v>497</v>
      </c>
      <c r="AE167">
        <v>166</v>
      </c>
      <c r="AF167" t="str">
        <f t="shared" ca="1" si="14"/>
        <v>28-0.4</v>
      </c>
      <c r="AG167">
        <f t="shared" ca="1" si="15"/>
        <v>200</v>
      </c>
      <c r="AH167">
        <f t="shared" ca="1" si="16"/>
        <v>976</v>
      </c>
      <c r="AI167" s="105">
        <f t="shared" ca="1" si="17"/>
        <v>-8.4035000000000001E-6</v>
      </c>
      <c r="AJ167" s="105">
        <f t="shared" ca="1" si="18"/>
        <v>-3.1950000000000002E-7</v>
      </c>
      <c r="AK167" s="105">
        <f ca="1">AVERAGE(INDIRECT("K"&amp;AD167):INDIRECT("K"&amp;AD168-1))</f>
        <v>2.322066666666667E-3</v>
      </c>
      <c r="AL167" s="105">
        <f ca="1">AVERAGE(INDIRECT("L"&amp;AD167):INDIRECT("L"&amp;AD168-1))</f>
        <v>3.4733333333333335E-5</v>
      </c>
      <c r="AM167" s="105">
        <f t="shared" ca="1" si="19"/>
        <v>2.3223264216920259E-3</v>
      </c>
      <c r="AO167" s="105">
        <f ca="1">STDEV(INDIRECT("K"&amp;AD167):INDIRECT("K"&amp;AD168-1))</f>
        <v>2.3072349974229527E-6</v>
      </c>
    </row>
    <row r="168" spans="1:41" ht="14.25" customHeight="1">
      <c r="A168" t="s">
        <v>423</v>
      </c>
      <c r="B168" t="s">
        <v>200</v>
      </c>
      <c r="C168">
        <v>0</v>
      </c>
      <c r="D168">
        <v>200</v>
      </c>
      <c r="E168">
        <v>976</v>
      </c>
      <c r="F168" t="s">
        <v>201</v>
      </c>
      <c r="G168" s="105">
        <v>8.3341000000000003E-4</v>
      </c>
      <c r="H168" s="105">
        <v>2.4664E-5</v>
      </c>
      <c r="I168" s="105">
        <v>-8.4035000000000001E-6</v>
      </c>
      <c r="J168" s="105">
        <v>-3.1950000000000002E-7</v>
      </c>
      <c r="K168" s="105">
        <v>8.4181999999999996E-4</v>
      </c>
      <c r="L168" s="105">
        <v>2.4983000000000001E-5</v>
      </c>
      <c r="M168" s="132">
        <v>1.7</v>
      </c>
      <c r="N168">
        <v>0</v>
      </c>
      <c r="O168">
        <v>0</v>
      </c>
      <c r="P168">
        <v>0</v>
      </c>
      <c r="Q168">
        <v>1</v>
      </c>
      <c r="R168">
        <v>8.4182000000000001E-6</v>
      </c>
      <c r="S168">
        <v>2.4979999999999997E-7</v>
      </c>
      <c r="T168">
        <v>3</v>
      </c>
      <c r="U168">
        <v>0</v>
      </c>
      <c r="V168">
        <v>0</v>
      </c>
      <c r="W168" s="133" t="s">
        <v>425</v>
      </c>
      <c r="X168" t="s">
        <v>203</v>
      </c>
      <c r="Y168" t="s">
        <v>204</v>
      </c>
      <c r="AD168">
        <f t="shared" si="20"/>
        <v>500</v>
      </c>
      <c r="AE168">
        <v>167</v>
      </c>
      <c r="AF168" t="str">
        <f t="shared" ca="1" si="14"/>
        <v>28-0.2</v>
      </c>
      <c r="AG168">
        <f t="shared" ca="1" si="15"/>
        <v>200</v>
      </c>
      <c r="AH168">
        <f t="shared" ca="1" si="16"/>
        <v>976</v>
      </c>
      <c r="AI168" s="105">
        <f t="shared" ca="1" si="17"/>
        <v>-8.4035000000000001E-6</v>
      </c>
      <c r="AJ168" s="105">
        <f t="shared" ca="1" si="18"/>
        <v>-3.1950000000000002E-7</v>
      </c>
      <c r="AK168" s="105">
        <f ca="1">AVERAGE(INDIRECT("K"&amp;AD168):INDIRECT("K"&amp;AD169-1))</f>
        <v>2.2790666666666665E-3</v>
      </c>
      <c r="AL168" s="105">
        <f ca="1">AVERAGE(INDIRECT("L"&amp;AD168):INDIRECT("L"&amp;AD169-1))</f>
        <v>3.2066666666666662E-5</v>
      </c>
      <c r="AM168" s="105">
        <f t="shared" ca="1" si="19"/>
        <v>2.2792922459005166E-3</v>
      </c>
      <c r="AO168" s="105">
        <f ca="1">STDEV(INDIRECT("K"&amp;AD168):INDIRECT("K"&amp;AD169-1))</f>
        <v>1.1372481406154484E-6</v>
      </c>
    </row>
    <row r="169" spans="1:41" ht="14.25" customHeight="1">
      <c r="A169" t="s">
        <v>423</v>
      </c>
      <c r="B169" t="s">
        <v>200</v>
      </c>
      <c r="C169">
        <v>0</v>
      </c>
      <c r="D169">
        <v>200</v>
      </c>
      <c r="E169">
        <v>976</v>
      </c>
      <c r="F169" t="s">
        <v>201</v>
      </c>
      <c r="G169" s="105">
        <v>8.3321000000000003E-4</v>
      </c>
      <c r="H169" s="105">
        <v>2.4556999999999999E-5</v>
      </c>
      <c r="I169" s="105">
        <v>-8.4035000000000001E-6</v>
      </c>
      <c r="J169" s="105">
        <v>-3.1950000000000002E-7</v>
      </c>
      <c r="K169" s="105">
        <v>8.4161000000000001E-4</v>
      </c>
      <c r="L169" s="105">
        <v>2.4876999999999999E-5</v>
      </c>
      <c r="M169" s="132">
        <v>1.69</v>
      </c>
      <c r="N169">
        <v>0</v>
      </c>
      <c r="O169">
        <v>0</v>
      </c>
      <c r="P169">
        <v>0</v>
      </c>
      <c r="Q169">
        <v>1</v>
      </c>
      <c r="R169">
        <v>8.4161000000000006E-6</v>
      </c>
      <c r="S169">
        <v>2.488E-7</v>
      </c>
      <c r="T169">
        <v>3</v>
      </c>
      <c r="U169">
        <v>0</v>
      </c>
      <c r="V169">
        <v>0</v>
      </c>
      <c r="W169" s="133" t="s">
        <v>426</v>
      </c>
      <c r="X169" t="s">
        <v>203</v>
      </c>
      <c r="Y169" t="s">
        <v>204</v>
      </c>
      <c r="AD169">
        <f t="shared" si="20"/>
        <v>503</v>
      </c>
      <c r="AE169">
        <v>168</v>
      </c>
      <c r="AF169" t="str">
        <f t="shared" ca="1" si="14"/>
        <v>28-&lt;0.2</v>
      </c>
      <c r="AG169">
        <f t="shared" ca="1" si="15"/>
        <v>200</v>
      </c>
      <c r="AH169">
        <f t="shared" ca="1" si="16"/>
        <v>976</v>
      </c>
      <c r="AI169" s="105">
        <f t="shared" ca="1" si="17"/>
        <v>-8.4035000000000001E-6</v>
      </c>
      <c r="AJ169" s="105">
        <f t="shared" ca="1" si="18"/>
        <v>-3.1950000000000002E-7</v>
      </c>
      <c r="AK169" s="105">
        <f ca="1">AVERAGE(INDIRECT("K"&amp;AD169):INDIRECT("K"&amp;AD170-1))</f>
        <v>3.1267333333333332E-3</v>
      </c>
      <c r="AL169" s="105">
        <f ca="1">AVERAGE(INDIRECT("L"&amp;AD169):INDIRECT("L"&amp;AD170-1))</f>
        <v>3.8600000000000003E-5</v>
      </c>
      <c r="AM169" s="105">
        <f t="shared" ca="1" si="19"/>
        <v>3.1269715857004162E-3</v>
      </c>
      <c r="AO169" s="105">
        <f ca="1">STDEV(INDIRECT("K"&amp;AD169):INDIRECT("K"&amp;AD170-1))</f>
        <v>9.814954576222937E-7</v>
      </c>
    </row>
    <row r="170" spans="1:41" ht="14.25" customHeight="1">
      <c r="A170" t="s">
        <v>427</v>
      </c>
      <c r="B170" t="s">
        <v>200</v>
      </c>
      <c r="C170">
        <v>0</v>
      </c>
      <c r="D170">
        <v>200</v>
      </c>
      <c r="E170">
        <v>976</v>
      </c>
      <c r="F170" t="s">
        <v>201</v>
      </c>
      <c r="G170" s="105">
        <v>6.6111999999999996E-4</v>
      </c>
      <c r="H170" s="105">
        <v>1.9854E-5</v>
      </c>
      <c r="I170" s="105">
        <v>-8.4035000000000001E-6</v>
      </c>
      <c r="J170" s="105">
        <v>-3.1950000000000002E-7</v>
      </c>
      <c r="K170" s="105">
        <v>6.6952999999999999E-4</v>
      </c>
      <c r="L170" s="105">
        <v>2.0174E-5</v>
      </c>
      <c r="M170" s="132">
        <v>1.73</v>
      </c>
      <c r="N170">
        <v>0</v>
      </c>
      <c r="O170">
        <v>0</v>
      </c>
      <c r="P170">
        <v>0</v>
      </c>
      <c r="Q170">
        <v>1</v>
      </c>
      <c r="R170">
        <v>6.6953000000000001E-6</v>
      </c>
      <c r="S170">
        <v>2.0170000000000001E-7</v>
      </c>
      <c r="T170">
        <v>3</v>
      </c>
      <c r="U170">
        <v>0</v>
      </c>
      <c r="V170">
        <v>0</v>
      </c>
      <c r="W170" s="133" t="s">
        <v>428</v>
      </c>
      <c r="X170" t="s">
        <v>203</v>
      </c>
      <c r="Y170" t="s">
        <v>204</v>
      </c>
      <c r="AD170">
        <f t="shared" si="20"/>
        <v>506</v>
      </c>
      <c r="AE170">
        <v>169</v>
      </c>
      <c r="AF170" t="str">
        <f t="shared" ca="1" si="14"/>
        <v>29-ALL</v>
      </c>
      <c r="AG170">
        <f t="shared" ca="1" si="15"/>
        <v>200</v>
      </c>
      <c r="AH170">
        <f t="shared" ca="1" si="16"/>
        <v>976</v>
      </c>
      <c r="AI170" s="105">
        <f t="shared" ca="1" si="17"/>
        <v>-8.4035000000000001E-6</v>
      </c>
      <c r="AJ170" s="105">
        <f t="shared" ca="1" si="18"/>
        <v>-3.1950000000000002E-7</v>
      </c>
      <c r="AK170" s="105">
        <f ca="1">AVERAGE(INDIRECT("K"&amp;AD170):INDIRECT("K"&amp;AD171-1))</f>
        <v>1.5761333333333333E-3</v>
      </c>
      <c r="AL170" s="105">
        <f ca="1">AVERAGE(INDIRECT("L"&amp;AD170):INDIRECT("L"&amp;AD171-1))</f>
        <v>2.1633333333333332E-5</v>
      </c>
      <c r="AM170" s="105">
        <f t="shared" ca="1" si="19"/>
        <v>1.5762817912909975E-3</v>
      </c>
      <c r="AO170" s="105">
        <f ca="1">STDEV(INDIRECT("K"&amp;AD170):INDIRECT("K"&amp;AD171-1))</f>
        <v>3.0550504633034943E-7</v>
      </c>
    </row>
    <row r="171" spans="1:41" ht="14.25" customHeight="1">
      <c r="A171" t="s">
        <v>427</v>
      </c>
      <c r="B171" t="s">
        <v>200</v>
      </c>
      <c r="C171">
        <v>0</v>
      </c>
      <c r="D171">
        <v>200</v>
      </c>
      <c r="E171">
        <v>976</v>
      </c>
      <c r="F171" t="s">
        <v>201</v>
      </c>
      <c r="G171" s="105">
        <v>6.6104E-4</v>
      </c>
      <c r="H171" s="105">
        <v>1.9775E-5</v>
      </c>
      <c r="I171" s="105">
        <v>-8.4035000000000001E-6</v>
      </c>
      <c r="J171" s="105">
        <v>-3.1950000000000002E-7</v>
      </c>
      <c r="K171" s="105">
        <v>6.6945000000000004E-4</v>
      </c>
      <c r="L171" s="105">
        <v>2.0095E-5</v>
      </c>
      <c r="M171" s="132">
        <v>1.72</v>
      </c>
      <c r="N171">
        <v>0</v>
      </c>
      <c r="O171">
        <v>0</v>
      </c>
      <c r="P171">
        <v>0</v>
      </c>
      <c r="Q171">
        <v>1</v>
      </c>
      <c r="R171">
        <v>6.6945E-6</v>
      </c>
      <c r="S171">
        <v>2.0090000000000001E-7</v>
      </c>
      <c r="T171">
        <v>3</v>
      </c>
      <c r="U171">
        <v>0</v>
      </c>
      <c r="V171">
        <v>0</v>
      </c>
      <c r="W171" s="133" t="s">
        <v>429</v>
      </c>
      <c r="X171" t="s">
        <v>203</v>
      </c>
      <c r="Y171" t="s">
        <v>204</v>
      </c>
      <c r="AD171">
        <f t="shared" si="20"/>
        <v>509</v>
      </c>
      <c r="AE171">
        <v>170</v>
      </c>
      <c r="AF171" t="str">
        <f t="shared" ca="1" si="14"/>
        <v>29-0.8</v>
      </c>
      <c r="AG171">
        <f t="shared" ca="1" si="15"/>
        <v>200</v>
      </c>
      <c r="AH171">
        <f t="shared" ca="1" si="16"/>
        <v>976</v>
      </c>
      <c r="AI171" s="105">
        <f t="shared" ca="1" si="17"/>
        <v>-8.4035000000000001E-6</v>
      </c>
      <c r="AJ171" s="105">
        <f t="shared" ca="1" si="18"/>
        <v>-3.1950000000000002E-7</v>
      </c>
      <c r="AK171" s="105">
        <f ca="1">AVERAGE(INDIRECT("K"&amp;AD171):INDIRECT("K"&amp;AD172-1))</f>
        <v>1.7838999999999999E-3</v>
      </c>
      <c r="AL171" s="105">
        <f ca="1">AVERAGE(INDIRECT("L"&amp;AD171):INDIRECT("L"&amp;AD172-1))</f>
        <v>2.8399999999999999E-5</v>
      </c>
      <c r="AM171" s="105">
        <f t="shared" ca="1" si="19"/>
        <v>1.7841260521611133E-3</v>
      </c>
      <c r="AO171" s="105">
        <f ca="1">STDEV(INDIRECT("K"&amp;AD171):INDIRECT("K"&amp;AD172-1))</f>
        <v>6.0000000000001458E-7</v>
      </c>
    </row>
    <row r="172" spans="1:41" ht="14.25" customHeight="1">
      <c r="A172" t="s">
        <v>427</v>
      </c>
      <c r="B172" t="s">
        <v>200</v>
      </c>
      <c r="C172">
        <v>0</v>
      </c>
      <c r="D172">
        <v>200</v>
      </c>
      <c r="E172">
        <v>976</v>
      </c>
      <c r="F172" t="s">
        <v>201</v>
      </c>
      <c r="G172" s="105">
        <v>6.6133999999999995E-4</v>
      </c>
      <c r="H172" s="105">
        <v>1.9947000000000001E-5</v>
      </c>
      <c r="I172" s="105">
        <v>-8.4035000000000001E-6</v>
      </c>
      <c r="J172" s="105">
        <v>-3.1950000000000002E-7</v>
      </c>
      <c r="K172" s="105">
        <v>6.6974999999999999E-4</v>
      </c>
      <c r="L172" s="105">
        <v>2.0265999999999999E-5</v>
      </c>
      <c r="M172" s="132">
        <v>1.73</v>
      </c>
      <c r="N172">
        <v>0</v>
      </c>
      <c r="O172">
        <v>0</v>
      </c>
      <c r="P172">
        <v>0</v>
      </c>
      <c r="Q172">
        <v>1</v>
      </c>
      <c r="R172">
        <v>6.6974999999999998E-6</v>
      </c>
      <c r="S172">
        <v>2.0270000000000001E-7</v>
      </c>
      <c r="T172">
        <v>3</v>
      </c>
      <c r="U172">
        <v>0</v>
      </c>
      <c r="V172">
        <v>0</v>
      </c>
      <c r="W172" s="133" t="s">
        <v>430</v>
      </c>
      <c r="X172" t="s">
        <v>203</v>
      </c>
      <c r="Y172" t="s">
        <v>204</v>
      </c>
      <c r="AD172">
        <f t="shared" si="20"/>
        <v>512</v>
      </c>
      <c r="AE172">
        <v>171</v>
      </c>
      <c r="AF172" t="str">
        <f t="shared" ca="1" si="14"/>
        <v>29-0.6</v>
      </c>
      <c r="AG172">
        <f t="shared" ca="1" si="15"/>
        <v>200</v>
      </c>
      <c r="AH172">
        <f t="shared" ca="1" si="16"/>
        <v>976</v>
      </c>
      <c r="AI172" s="105">
        <f t="shared" ca="1" si="17"/>
        <v>-8.4035000000000001E-6</v>
      </c>
      <c r="AJ172" s="105">
        <f t="shared" ca="1" si="18"/>
        <v>-3.1950000000000002E-7</v>
      </c>
      <c r="AK172" s="105">
        <f ca="1">AVERAGE(INDIRECT("K"&amp;AD172):INDIRECT("K"&amp;AD173-1))</f>
        <v>1.8256333333333333E-3</v>
      </c>
      <c r="AL172" s="105">
        <f ca="1">AVERAGE(INDIRECT("L"&amp;AD172):INDIRECT("L"&amp;AD173-1))</f>
        <v>2.4733333333333333E-5</v>
      </c>
      <c r="AM172" s="105">
        <f t="shared" ca="1" si="19"/>
        <v>1.8258008668952798E-3</v>
      </c>
      <c r="AO172" s="105">
        <f ca="1">STDEV(INDIRECT("K"&amp;AD172):INDIRECT("K"&amp;AD173-1))</f>
        <v>2.4826061575154199E-6</v>
      </c>
    </row>
    <row r="173" spans="1:41" ht="14.25" customHeight="1">
      <c r="A173" t="s">
        <v>431</v>
      </c>
      <c r="B173" t="s">
        <v>200</v>
      </c>
      <c r="C173">
        <v>0</v>
      </c>
      <c r="D173">
        <v>200</v>
      </c>
      <c r="E173">
        <v>976</v>
      </c>
      <c r="F173" t="s">
        <v>201</v>
      </c>
      <c r="G173" s="105">
        <v>6.0716999999999998E-4</v>
      </c>
      <c r="H173" s="105">
        <v>1.6988000000000001E-5</v>
      </c>
      <c r="I173" s="105">
        <v>-8.4035000000000001E-6</v>
      </c>
      <c r="J173" s="105">
        <v>-3.1950000000000002E-7</v>
      </c>
      <c r="K173" s="105">
        <v>6.1558000000000001E-4</v>
      </c>
      <c r="L173" s="105">
        <v>1.7306999999999999E-5</v>
      </c>
      <c r="M173" s="132">
        <v>1.61</v>
      </c>
      <c r="N173">
        <v>0</v>
      </c>
      <c r="O173">
        <v>0</v>
      </c>
      <c r="P173">
        <v>0</v>
      </c>
      <c r="Q173">
        <v>1</v>
      </c>
      <c r="R173">
        <v>6.1558000000000004E-6</v>
      </c>
      <c r="S173">
        <v>1.7310000000000001E-7</v>
      </c>
      <c r="T173">
        <v>3</v>
      </c>
      <c r="U173">
        <v>0</v>
      </c>
      <c r="V173">
        <v>0</v>
      </c>
      <c r="W173" s="133" t="s">
        <v>432</v>
      </c>
      <c r="X173" t="s">
        <v>203</v>
      </c>
      <c r="Y173" t="s">
        <v>204</v>
      </c>
      <c r="AD173">
        <f t="shared" si="20"/>
        <v>515</v>
      </c>
      <c r="AE173">
        <v>172</v>
      </c>
      <c r="AF173" t="str">
        <f t="shared" ca="1" si="14"/>
        <v>29-0.4</v>
      </c>
      <c r="AG173">
        <f t="shared" ca="1" si="15"/>
        <v>200</v>
      </c>
      <c r="AH173">
        <f t="shared" ca="1" si="16"/>
        <v>976</v>
      </c>
      <c r="AI173" s="105">
        <f t="shared" ca="1" si="17"/>
        <v>-8.4035000000000001E-6</v>
      </c>
      <c r="AJ173" s="105">
        <f t="shared" ca="1" si="18"/>
        <v>-3.1950000000000002E-7</v>
      </c>
      <c r="AK173" s="105">
        <f ca="1">AVERAGE(INDIRECT("K"&amp;AD173):INDIRECT("K"&amp;AD174-1))</f>
        <v>1.3487000000000002E-3</v>
      </c>
      <c r="AL173" s="105">
        <f ca="1">AVERAGE(INDIRECT("L"&amp;AD173):INDIRECT("L"&amp;AD174-1))</f>
        <v>2.0899999999999996E-5</v>
      </c>
      <c r="AM173" s="105">
        <f t="shared" ca="1" si="19"/>
        <v>1.348861927700534E-3</v>
      </c>
      <c r="AO173" s="105">
        <f ca="1">STDEV(INDIRECT("K"&amp;AD173):INDIRECT("K"&amp;AD174-1))</f>
        <v>2.6557421006064809E-19</v>
      </c>
    </row>
    <row r="174" spans="1:41" ht="14.25" customHeight="1">
      <c r="A174" t="s">
        <v>431</v>
      </c>
      <c r="B174" t="s">
        <v>200</v>
      </c>
      <c r="C174">
        <v>0</v>
      </c>
      <c r="D174">
        <v>200</v>
      </c>
      <c r="E174">
        <v>976</v>
      </c>
      <c r="F174" t="s">
        <v>201</v>
      </c>
      <c r="G174" s="105">
        <v>6.0723000000000005E-4</v>
      </c>
      <c r="H174" s="105">
        <v>1.6928000000000001E-5</v>
      </c>
      <c r="I174" s="105">
        <v>-8.4035000000000001E-6</v>
      </c>
      <c r="J174" s="105">
        <v>-3.1950000000000002E-7</v>
      </c>
      <c r="K174" s="105">
        <v>6.1563000000000004E-4</v>
      </c>
      <c r="L174" s="105">
        <v>1.7248000000000002E-5</v>
      </c>
      <c r="M174" s="132">
        <v>1.6</v>
      </c>
      <c r="N174">
        <v>0</v>
      </c>
      <c r="O174">
        <v>0</v>
      </c>
      <c r="P174">
        <v>0</v>
      </c>
      <c r="Q174">
        <v>1</v>
      </c>
      <c r="R174">
        <v>6.1562999999999998E-6</v>
      </c>
      <c r="S174">
        <v>1.7249999999999999E-7</v>
      </c>
      <c r="T174">
        <v>3</v>
      </c>
      <c r="U174">
        <v>0</v>
      </c>
      <c r="V174">
        <v>0</v>
      </c>
      <c r="W174" s="133" t="s">
        <v>433</v>
      </c>
      <c r="X174" t="s">
        <v>203</v>
      </c>
      <c r="Y174" t="s">
        <v>204</v>
      </c>
      <c r="AD174">
        <f t="shared" si="20"/>
        <v>518</v>
      </c>
      <c r="AE174">
        <v>173</v>
      </c>
      <c r="AF174" t="str">
        <f t="shared" ca="1" si="14"/>
        <v>29-0.2</v>
      </c>
      <c r="AG174">
        <f t="shared" ca="1" si="15"/>
        <v>200</v>
      </c>
      <c r="AH174">
        <f t="shared" ca="1" si="16"/>
        <v>976</v>
      </c>
      <c r="AI174" s="105">
        <f t="shared" ca="1" si="17"/>
        <v>-8.4035000000000001E-6</v>
      </c>
      <c r="AJ174" s="105">
        <f t="shared" ca="1" si="18"/>
        <v>-3.1950000000000002E-7</v>
      </c>
      <c r="AK174" s="105">
        <f ca="1">AVERAGE(INDIRECT("K"&amp;AD174):INDIRECT("K"&amp;AD175-1))</f>
        <v>1.6095E-3</v>
      </c>
      <c r="AL174" s="105">
        <f ca="1">AVERAGE(INDIRECT("L"&amp;AD174):INDIRECT("L"&amp;AD175-1))</f>
        <v>2.23E-5</v>
      </c>
      <c r="AM174" s="105">
        <f t="shared" ca="1" si="19"/>
        <v>1.6096544784518197E-3</v>
      </c>
      <c r="AO174" s="105">
        <f ca="1">STDEV(INDIRECT("K"&amp;AD174):INDIRECT("K"&amp;AD175-1))</f>
        <v>3.6055512754639263E-7</v>
      </c>
    </row>
    <row r="175" spans="1:41" ht="14.25" customHeight="1">
      <c r="A175" t="s">
        <v>431</v>
      </c>
      <c r="B175" t="s">
        <v>200</v>
      </c>
      <c r="C175">
        <v>0</v>
      </c>
      <c r="D175">
        <v>200</v>
      </c>
      <c r="E175">
        <v>976</v>
      </c>
      <c r="F175" t="s">
        <v>201</v>
      </c>
      <c r="G175" s="105">
        <v>6.0716000000000003E-4</v>
      </c>
      <c r="H175" s="105">
        <v>1.7478000000000001E-5</v>
      </c>
      <c r="I175" s="105">
        <v>-8.4035000000000001E-6</v>
      </c>
      <c r="J175" s="105">
        <v>-3.1950000000000002E-7</v>
      </c>
      <c r="K175" s="105">
        <v>6.1556000000000002E-4</v>
      </c>
      <c r="L175" s="105">
        <v>1.7798000000000001E-5</v>
      </c>
      <c r="M175" s="132">
        <v>1.66</v>
      </c>
      <c r="N175">
        <v>0</v>
      </c>
      <c r="O175">
        <v>0</v>
      </c>
      <c r="P175">
        <v>0</v>
      </c>
      <c r="Q175">
        <v>1</v>
      </c>
      <c r="R175">
        <v>6.1556E-6</v>
      </c>
      <c r="S175">
        <v>1.7800000000000001E-7</v>
      </c>
      <c r="T175">
        <v>3</v>
      </c>
      <c r="U175">
        <v>0</v>
      </c>
      <c r="V175">
        <v>0</v>
      </c>
      <c r="W175" s="133" t="s">
        <v>434</v>
      </c>
      <c r="X175" t="s">
        <v>203</v>
      </c>
      <c r="Y175" t="s">
        <v>204</v>
      </c>
      <c r="AD175">
        <f t="shared" si="20"/>
        <v>521</v>
      </c>
      <c r="AE175">
        <v>174</v>
      </c>
      <c r="AF175" t="str">
        <f t="shared" ca="1" si="14"/>
        <v>29-&lt;0.2</v>
      </c>
      <c r="AG175">
        <f t="shared" ca="1" si="15"/>
        <v>200</v>
      </c>
      <c r="AH175">
        <f t="shared" ca="1" si="16"/>
        <v>976</v>
      </c>
      <c r="AI175" s="105">
        <f t="shared" ca="1" si="17"/>
        <v>-8.4035000000000001E-6</v>
      </c>
      <c r="AJ175" s="105">
        <f t="shared" ca="1" si="18"/>
        <v>-3.1950000000000002E-7</v>
      </c>
      <c r="AK175" s="105">
        <f ca="1">AVERAGE(INDIRECT("K"&amp;AD175):INDIRECT("K"&amp;AD176-1))</f>
        <v>2.9989333333333332E-3</v>
      </c>
      <c r="AL175" s="105">
        <f ca="1">AVERAGE(INDIRECT("L"&amp;AD175):INDIRECT("L"&amp;AD176-1))</f>
        <v>3.4033333333333338E-5</v>
      </c>
      <c r="AM175" s="105">
        <f t="shared" ca="1" si="19"/>
        <v>2.999126440408199E-3</v>
      </c>
      <c r="AO175" s="105">
        <f ca="1">STDEV(INDIRECT("K"&amp;AD175):INDIRECT("K"&amp;AD176-1))</f>
        <v>1.0598742063721666E-6</v>
      </c>
    </row>
    <row r="176" spans="1:41" ht="14.25" customHeight="1">
      <c r="A176" t="s">
        <v>435</v>
      </c>
      <c r="B176" t="s">
        <v>200</v>
      </c>
      <c r="C176">
        <v>0</v>
      </c>
      <c r="D176">
        <v>200</v>
      </c>
      <c r="E176">
        <v>976</v>
      </c>
      <c r="F176" t="s">
        <v>201</v>
      </c>
      <c r="G176" s="105">
        <v>7.4352000000000001E-4</v>
      </c>
      <c r="H176" s="105">
        <v>1.9711000000000002E-5</v>
      </c>
      <c r="I176" s="105">
        <v>-8.4035000000000001E-6</v>
      </c>
      <c r="J176" s="105">
        <v>-3.1950000000000002E-7</v>
      </c>
      <c r="K176" s="105">
        <v>7.5193000000000005E-4</v>
      </c>
      <c r="L176" s="105">
        <v>2.003E-5</v>
      </c>
      <c r="M176" s="132">
        <v>1.53</v>
      </c>
      <c r="N176">
        <v>0</v>
      </c>
      <c r="O176">
        <v>0</v>
      </c>
      <c r="P176">
        <v>0</v>
      </c>
      <c r="Q176">
        <v>1</v>
      </c>
      <c r="R176">
        <v>7.5193000000000002E-6</v>
      </c>
      <c r="S176">
        <v>2.0029999999999999E-7</v>
      </c>
      <c r="T176">
        <v>3</v>
      </c>
      <c r="U176">
        <v>0</v>
      </c>
      <c r="V176">
        <v>0</v>
      </c>
      <c r="W176" s="133" t="s">
        <v>436</v>
      </c>
      <c r="X176" t="s">
        <v>203</v>
      </c>
      <c r="Y176" t="s">
        <v>204</v>
      </c>
      <c r="AD176">
        <f t="shared" si="20"/>
        <v>524</v>
      </c>
      <c r="AE176">
        <v>175</v>
      </c>
      <c r="AF176" t="str">
        <f t="shared" ca="1" si="14"/>
        <v>30-ALL</v>
      </c>
      <c r="AG176">
        <f t="shared" ca="1" si="15"/>
        <v>200</v>
      </c>
      <c r="AH176">
        <f t="shared" ca="1" si="16"/>
        <v>976</v>
      </c>
      <c r="AI176" s="105">
        <f t="shared" ca="1" si="17"/>
        <v>-8.4035000000000001E-6</v>
      </c>
      <c r="AJ176" s="105">
        <f t="shared" ca="1" si="18"/>
        <v>-3.1950000000000002E-7</v>
      </c>
      <c r="AK176" s="105">
        <f ca="1">AVERAGE(INDIRECT("K"&amp;AD176):INDIRECT("K"&amp;AD177-1))</f>
        <v>1.6699333333333333E-3</v>
      </c>
      <c r="AL176" s="105">
        <f ca="1">AVERAGE(INDIRECT("L"&amp;AD176):INDIRECT("L"&amp;AD177-1))</f>
        <v>2.5900000000000003E-5</v>
      </c>
      <c r="AM176" s="105">
        <f t="shared" ca="1" si="19"/>
        <v>1.6701341705916259E-3</v>
      </c>
      <c r="AO176" s="105">
        <f ca="1">STDEV(INDIRECT("K"&amp;AD176):INDIRECT("K"&amp;AD177-1))</f>
        <v>1.2858201014657586E-6</v>
      </c>
    </row>
    <row r="177" spans="1:41" ht="14.25" customHeight="1">
      <c r="A177" t="s">
        <v>435</v>
      </c>
      <c r="B177" t="s">
        <v>200</v>
      </c>
      <c r="C177">
        <v>0</v>
      </c>
      <c r="D177">
        <v>200</v>
      </c>
      <c r="E177">
        <v>976</v>
      </c>
      <c r="F177" t="s">
        <v>201</v>
      </c>
      <c r="G177" s="105">
        <v>7.4354E-4</v>
      </c>
      <c r="H177" s="105">
        <v>1.9599E-5</v>
      </c>
      <c r="I177" s="105">
        <v>-8.4035000000000001E-6</v>
      </c>
      <c r="J177" s="105">
        <v>-3.1950000000000002E-7</v>
      </c>
      <c r="K177" s="105">
        <v>7.5195000000000004E-4</v>
      </c>
      <c r="L177" s="105">
        <v>1.9919E-5</v>
      </c>
      <c r="M177" s="132">
        <v>1.52</v>
      </c>
      <c r="N177">
        <v>0</v>
      </c>
      <c r="O177">
        <v>0</v>
      </c>
      <c r="P177">
        <v>0</v>
      </c>
      <c r="Q177">
        <v>1</v>
      </c>
      <c r="R177">
        <v>7.5194999999999997E-6</v>
      </c>
      <c r="S177">
        <v>1.9920000000000001E-7</v>
      </c>
      <c r="T177">
        <v>3</v>
      </c>
      <c r="U177">
        <v>0</v>
      </c>
      <c r="V177">
        <v>0</v>
      </c>
      <c r="W177" s="133" t="s">
        <v>437</v>
      </c>
      <c r="X177" t="s">
        <v>203</v>
      </c>
      <c r="Y177" t="s">
        <v>204</v>
      </c>
      <c r="AD177">
        <f t="shared" si="20"/>
        <v>527</v>
      </c>
      <c r="AE177">
        <v>176</v>
      </c>
      <c r="AF177" t="str">
        <f t="shared" ca="1" si="14"/>
        <v>30-0.8</v>
      </c>
      <c r="AG177">
        <f t="shared" ca="1" si="15"/>
        <v>200</v>
      </c>
      <c r="AH177">
        <f t="shared" ca="1" si="16"/>
        <v>976</v>
      </c>
      <c r="AI177" s="105">
        <f t="shared" ca="1" si="17"/>
        <v>-8.4035000000000001E-6</v>
      </c>
      <c r="AJ177" s="105">
        <f t="shared" ca="1" si="18"/>
        <v>-3.1950000000000002E-7</v>
      </c>
      <c r="AK177" s="105">
        <f ca="1">AVERAGE(INDIRECT("K"&amp;AD177):INDIRECT("K"&amp;AD178-1))</f>
        <v>2.3251000000000001E-3</v>
      </c>
      <c r="AL177" s="105">
        <f ca="1">AVERAGE(INDIRECT("L"&amp;AD177):INDIRECT("L"&amp;AD178-1))</f>
        <v>3.6966666666666666E-5</v>
      </c>
      <c r="AM177" s="105">
        <f t="shared" ca="1" si="19"/>
        <v>2.3253938471674953E-3</v>
      </c>
      <c r="AO177" s="105">
        <f ca="1">STDEV(INDIRECT("K"&amp;AD177):INDIRECT("K"&amp;AD178-1))</f>
        <v>2.2649503305813013E-6</v>
      </c>
    </row>
    <row r="178" spans="1:41" ht="14.25" customHeight="1">
      <c r="A178" t="s">
        <v>435</v>
      </c>
      <c r="B178" t="s">
        <v>200</v>
      </c>
      <c r="C178">
        <v>0</v>
      </c>
      <c r="D178">
        <v>200</v>
      </c>
      <c r="E178">
        <v>976</v>
      </c>
      <c r="F178" t="s">
        <v>201</v>
      </c>
      <c r="G178" s="105">
        <v>7.4321000000000001E-4</v>
      </c>
      <c r="H178" s="105">
        <v>1.8757E-5</v>
      </c>
      <c r="I178" s="105">
        <v>-8.4035000000000001E-6</v>
      </c>
      <c r="J178" s="105">
        <v>-3.1950000000000002E-7</v>
      </c>
      <c r="K178" s="105">
        <v>7.5161E-4</v>
      </c>
      <c r="L178" s="105">
        <v>1.9077E-5</v>
      </c>
      <c r="M178" s="132">
        <v>1.45</v>
      </c>
      <c r="N178">
        <v>0</v>
      </c>
      <c r="O178">
        <v>0</v>
      </c>
      <c r="P178">
        <v>0</v>
      </c>
      <c r="Q178">
        <v>1</v>
      </c>
      <c r="R178">
        <v>7.5160999999999999E-6</v>
      </c>
      <c r="S178">
        <v>1.9079999999999999E-7</v>
      </c>
      <c r="T178">
        <v>3</v>
      </c>
      <c r="U178">
        <v>0</v>
      </c>
      <c r="V178">
        <v>0</v>
      </c>
      <c r="W178" s="133" t="s">
        <v>438</v>
      </c>
      <c r="X178" t="s">
        <v>203</v>
      </c>
      <c r="Y178" t="s">
        <v>204</v>
      </c>
      <c r="AD178">
        <f t="shared" si="20"/>
        <v>530</v>
      </c>
      <c r="AE178">
        <v>177</v>
      </c>
      <c r="AF178" t="str">
        <f t="shared" ca="1" si="14"/>
        <v>30-0.6</v>
      </c>
      <c r="AG178">
        <f t="shared" ca="1" si="15"/>
        <v>200</v>
      </c>
      <c r="AH178">
        <f t="shared" ca="1" si="16"/>
        <v>976</v>
      </c>
      <c r="AI178" s="105">
        <f t="shared" ca="1" si="17"/>
        <v>-8.4035000000000001E-6</v>
      </c>
      <c r="AJ178" s="105">
        <f t="shared" ca="1" si="18"/>
        <v>-3.1950000000000002E-7</v>
      </c>
      <c r="AK178" s="105">
        <f ca="1">AVERAGE(INDIRECT("K"&amp;AD178):INDIRECT("K"&amp;AD179-1))</f>
        <v>1.7241000000000001E-3</v>
      </c>
      <c r="AL178" s="105">
        <f ca="1">AVERAGE(INDIRECT("L"&amp;AD178):INDIRECT("L"&amp;AD179-1))</f>
        <v>2.5166666666666664E-5</v>
      </c>
      <c r="AM178" s="105">
        <f t="shared" ca="1" si="19"/>
        <v>1.7242836689799945E-3</v>
      </c>
      <c r="AO178" s="105">
        <f ca="1">STDEV(INDIRECT("K"&amp;AD178):INDIRECT("K"&amp;AD179-1))</f>
        <v>2.6457513110648599E-7</v>
      </c>
    </row>
    <row r="179" spans="1:41" ht="14.25" customHeight="1">
      <c r="A179" t="s">
        <v>439</v>
      </c>
      <c r="B179" t="s">
        <v>200</v>
      </c>
      <c r="C179">
        <v>0</v>
      </c>
      <c r="D179">
        <v>200</v>
      </c>
      <c r="E179">
        <v>976</v>
      </c>
      <c r="F179" t="s">
        <v>201</v>
      </c>
      <c r="G179" s="105">
        <v>1.1797000000000001E-3</v>
      </c>
      <c r="H179" s="105">
        <v>3.0300000000000001E-5</v>
      </c>
      <c r="I179" s="105">
        <v>-8.4035000000000001E-6</v>
      </c>
      <c r="J179" s="105">
        <v>-3.1950000000000002E-7</v>
      </c>
      <c r="K179" s="105">
        <v>1.1881000000000001E-3</v>
      </c>
      <c r="L179" s="105">
        <v>3.0599999999999998E-5</v>
      </c>
      <c r="M179" s="132">
        <v>1.48</v>
      </c>
      <c r="N179">
        <v>0</v>
      </c>
      <c r="O179">
        <v>0</v>
      </c>
      <c r="P179">
        <v>0</v>
      </c>
      <c r="Q179">
        <v>1</v>
      </c>
      <c r="R179">
        <v>1.1881E-5</v>
      </c>
      <c r="S179">
        <v>3.0629999999999998E-7</v>
      </c>
      <c r="T179">
        <v>3</v>
      </c>
      <c r="U179">
        <v>0</v>
      </c>
      <c r="V179">
        <v>0</v>
      </c>
      <c r="W179" s="133" t="s">
        <v>440</v>
      </c>
      <c r="X179" t="s">
        <v>203</v>
      </c>
      <c r="Y179" t="s">
        <v>204</v>
      </c>
      <c r="AD179">
        <f t="shared" si="20"/>
        <v>533</v>
      </c>
      <c r="AE179">
        <v>178</v>
      </c>
      <c r="AF179" t="str">
        <f t="shared" ca="1" si="14"/>
        <v>30-0.4</v>
      </c>
      <c r="AG179">
        <f t="shared" ca="1" si="15"/>
        <v>200</v>
      </c>
      <c r="AH179">
        <f t="shared" ca="1" si="16"/>
        <v>976</v>
      </c>
      <c r="AI179" s="105">
        <f t="shared" ca="1" si="17"/>
        <v>-8.4035000000000001E-6</v>
      </c>
      <c r="AJ179" s="105">
        <f t="shared" ca="1" si="18"/>
        <v>-3.1950000000000002E-7</v>
      </c>
      <c r="AK179" s="105">
        <f ca="1">AVERAGE(INDIRECT("K"&amp;AD179):INDIRECT("K"&amp;AD180-1))</f>
        <v>1.2807666666666666E-3</v>
      </c>
      <c r="AL179" s="105">
        <f ca="1">AVERAGE(INDIRECT("L"&amp;AD179):INDIRECT("L"&amp;AD180-1))</f>
        <v>1.9799999999999997E-5</v>
      </c>
      <c r="AM179" s="105">
        <f t="shared" ca="1" si="19"/>
        <v>1.2809197064782962E-3</v>
      </c>
      <c r="AO179" s="105">
        <f ca="1">STDEV(INDIRECT("K"&amp;AD179):INDIRECT("K"&amp;AD180-1))</f>
        <v>1.1547005383786537E-7</v>
      </c>
    </row>
    <row r="180" spans="1:41" ht="14.25" customHeight="1">
      <c r="A180" t="s">
        <v>439</v>
      </c>
      <c r="B180" t="s">
        <v>200</v>
      </c>
      <c r="C180">
        <v>0</v>
      </c>
      <c r="D180">
        <v>200</v>
      </c>
      <c r="E180">
        <v>976</v>
      </c>
      <c r="F180" t="s">
        <v>201</v>
      </c>
      <c r="G180" s="105">
        <v>1.1799E-3</v>
      </c>
      <c r="H180" s="105">
        <v>3.0199999999999999E-5</v>
      </c>
      <c r="I180" s="105">
        <v>-8.4035000000000001E-6</v>
      </c>
      <c r="J180" s="105">
        <v>-3.1950000000000002E-7</v>
      </c>
      <c r="K180" s="105">
        <v>1.1883E-3</v>
      </c>
      <c r="L180" s="105">
        <v>3.0599999999999998E-5</v>
      </c>
      <c r="M180" s="132">
        <v>1.47</v>
      </c>
      <c r="N180">
        <v>0</v>
      </c>
      <c r="O180">
        <v>0</v>
      </c>
      <c r="P180">
        <v>0</v>
      </c>
      <c r="Q180">
        <v>1</v>
      </c>
      <c r="R180">
        <v>1.1883E-5</v>
      </c>
      <c r="S180">
        <v>3.0569999999999999E-7</v>
      </c>
      <c r="T180">
        <v>3</v>
      </c>
      <c r="U180">
        <v>0</v>
      </c>
      <c r="V180">
        <v>0</v>
      </c>
      <c r="W180" s="133" t="s">
        <v>441</v>
      </c>
      <c r="X180" t="s">
        <v>203</v>
      </c>
      <c r="Y180" t="s">
        <v>204</v>
      </c>
      <c r="AD180">
        <f t="shared" si="20"/>
        <v>536</v>
      </c>
      <c r="AE180">
        <v>179</v>
      </c>
      <c r="AF180" t="str">
        <f t="shared" ca="1" si="14"/>
        <v>30-0.2</v>
      </c>
      <c r="AG180">
        <f t="shared" ca="1" si="15"/>
        <v>200</v>
      </c>
      <c r="AH180">
        <f t="shared" ca="1" si="16"/>
        <v>976</v>
      </c>
      <c r="AI180" s="105">
        <f t="shared" ca="1" si="17"/>
        <v>-8.4035000000000001E-6</v>
      </c>
      <c r="AJ180" s="105">
        <f t="shared" ca="1" si="18"/>
        <v>-3.1950000000000002E-7</v>
      </c>
      <c r="AK180" s="105">
        <f ca="1">AVERAGE(INDIRECT("K"&amp;AD180):INDIRECT("K"&amp;AD181-1))</f>
        <v>1.4209999999999997E-3</v>
      </c>
      <c r="AL180" s="105">
        <f ca="1">AVERAGE(INDIRECT("L"&amp;AD180):INDIRECT("L"&amp;AD181-1))</f>
        <v>2.0566666666666664E-5</v>
      </c>
      <c r="AM180" s="105">
        <f t="shared" ca="1" si="19"/>
        <v>1.4211488267517154E-3</v>
      </c>
      <c r="AO180" s="105">
        <f ca="1">STDEV(INDIRECT("K"&amp;AD180):INDIRECT("K"&amp;AD181-1))</f>
        <v>1.0000000000005664E-7</v>
      </c>
    </row>
    <row r="181" spans="1:41" ht="14.25" customHeight="1">
      <c r="A181" t="s">
        <v>439</v>
      </c>
      <c r="B181" t="s">
        <v>200</v>
      </c>
      <c r="C181">
        <v>0</v>
      </c>
      <c r="D181">
        <v>200</v>
      </c>
      <c r="E181">
        <v>976</v>
      </c>
      <c r="F181" t="s">
        <v>201</v>
      </c>
      <c r="G181" s="105">
        <v>1.1797000000000001E-3</v>
      </c>
      <c r="H181" s="105">
        <v>2.9899999999999998E-5</v>
      </c>
      <c r="I181" s="105">
        <v>-8.4035000000000001E-6</v>
      </c>
      <c r="J181" s="105">
        <v>-3.1950000000000002E-7</v>
      </c>
      <c r="K181" s="105">
        <v>1.1881000000000001E-3</v>
      </c>
      <c r="L181" s="105">
        <v>3.0199999999999999E-5</v>
      </c>
      <c r="M181" s="132">
        <v>1.46</v>
      </c>
      <c r="N181">
        <v>0</v>
      </c>
      <c r="O181">
        <v>0</v>
      </c>
      <c r="P181">
        <v>0</v>
      </c>
      <c r="Q181">
        <v>1</v>
      </c>
      <c r="R181">
        <v>1.1881E-5</v>
      </c>
      <c r="S181">
        <v>3.0219999999999999E-7</v>
      </c>
      <c r="T181">
        <v>3</v>
      </c>
      <c r="U181">
        <v>0</v>
      </c>
      <c r="V181">
        <v>0</v>
      </c>
      <c r="W181" s="133" t="s">
        <v>442</v>
      </c>
      <c r="X181" t="s">
        <v>203</v>
      </c>
      <c r="Y181" t="s">
        <v>204</v>
      </c>
      <c r="AD181">
        <f t="shared" si="20"/>
        <v>539</v>
      </c>
      <c r="AE181">
        <v>180</v>
      </c>
      <c r="AF181" t="str">
        <f t="shared" ca="1" si="14"/>
        <v>30-&lt;0.2</v>
      </c>
      <c r="AG181">
        <f t="shared" ca="1" si="15"/>
        <v>200</v>
      </c>
      <c r="AH181">
        <f t="shared" ca="1" si="16"/>
        <v>976</v>
      </c>
      <c r="AI181" s="105">
        <f t="shared" ca="1" si="17"/>
        <v>-8.4035000000000001E-6</v>
      </c>
      <c r="AJ181" s="105">
        <f t="shared" ca="1" si="18"/>
        <v>-3.1950000000000002E-7</v>
      </c>
      <c r="AK181" s="105">
        <f ca="1">AVERAGE(INDIRECT("K"&amp;AD181):INDIRECT("K"&amp;AD182-1))</f>
        <v>2.7041999999999999E-3</v>
      </c>
      <c r="AL181" s="105">
        <f ca="1">AVERAGE(INDIRECT("L"&amp;AD181):INDIRECT("L"&amp;AD182-1))</f>
        <v>3.6300000000000001E-5</v>
      </c>
      <c r="AM181" s="105">
        <f t="shared" ca="1" si="19"/>
        <v>2.7044436267003235E-3</v>
      </c>
      <c r="AO181" s="105">
        <f ca="1">STDEV(INDIRECT("K"&amp;AD181):INDIRECT("K"&amp;AD182-1))</f>
        <v>2.6457513110644501E-7</v>
      </c>
    </row>
    <row r="182" spans="1:41" ht="14.25" customHeight="1">
      <c r="A182" t="s">
        <v>443</v>
      </c>
      <c r="B182" t="s">
        <v>200</v>
      </c>
      <c r="C182">
        <v>0</v>
      </c>
      <c r="D182">
        <v>200</v>
      </c>
      <c r="E182">
        <v>976</v>
      </c>
      <c r="F182" t="s">
        <v>201</v>
      </c>
      <c r="G182" s="105">
        <v>5.8410000000000005E-4</v>
      </c>
      <c r="H182" s="105">
        <v>1.3628000000000001E-5</v>
      </c>
      <c r="I182" s="105">
        <v>-8.4035000000000001E-6</v>
      </c>
      <c r="J182" s="105">
        <v>-3.1950000000000002E-7</v>
      </c>
      <c r="K182" s="105">
        <v>5.9250000000000004E-4</v>
      </c>
      <c r="L182" s="105">
        <v>1.3947E-5</v>
      </c>
      <c r="M182" s="132">
        <v>1.35</v>
      </c>
      <c r="N182">
        <v>0</v>
      </c>
      <c r="O182">
        <v>0</v>
      </c>
      <c r="P182">
        <v>0</v>
      </c>
      <c r="Q182">
        <v>1</v>
      </c>
      <c r="R182">
        <v>5.925E-6</v>
      </c>
      <c r="S182">
        <v>1.395E-7</v>
      </c>
      <c r="T182">
        <v>3</v>
      </c>
      <c r="U182">
        <v>0</v>
      </c>
      <c r="V182">
        <v>0</v>
      </c>
      <c r="W182" s="133" t="s">
        <v>444</v>
      </c>
      <c r="X182" t="s">
        <v>203</v>
      </c>
      <c r="Y182" t="s">
        <v>204</v>
      </c>
      <c r="AD182">
        <f t="shared" si="20"/>
        <v>542</v>
      </c>
      <c r="AE182">
        <v>181</v>
      </c>
      <c r="AF182" t="str">
        <f t="shared" ca="1" si="14"/>
        <v>31-ALL</v>
      </c>
      <c r="AG182">
        <f t="shared" ca="1" si="15"/>
        <v>200</v>
      </c>
      <c r="AH182">
        <f t="shared" ca="1" si="16"/>
        <v>976</v>
      </c>
      <c r="AI182" s="105">
        <f t="shared" ca="1" si="17"/>
        <v>-8.1211999999999994E-6</v>
      </c>
      <c r="AJ182" s="105">
        <f t="shared" ca="1" si="18"/>
        <v>-2.0809999999999999E-7</v>
      </c>
      <c r="AK182" s="105">
        <f ca="1">AVERAGE(INDIRECT("K"&amp;AD182):INDIRECT("K"&amp;AD183-1))</f>
        <v>1.9556666666666668E-3</v>
      </c>
      <c r="AL182" s="105">
        <f ca="1">AVERAGE(INDIRECT("L"&amp;AD182):INDIRECT("L"&amp;AD183-1))</f>
        <v>4.373333333333333E-5</v>
      </c>
      <c r="AM182" s="105">
        <f t="shared" ca="1" si="19"/>
        <v>1.9561555959472028E-3</v>
      </c>
      <c r="AO182" s="105">
        <f ca="1">STDEV(INDIRECT("K"&amp;AD182):INDIRECT("K"&amp;AD183-1))</f>
        <v>1.1547005383799055E-7</v>
      </c>
    </row>
    <row r="183" spans="1:41" ht="14.25" customHeight="1">
      <c r="A183" t="s">
        <v>443</v>
      </c>
      <c r="B183" t="s">
        <v>200</v>
      </c>
      <c r="C183">
        <v>0</v>
      </c>
      <c r="D183">
        <v>200</v>
      </c>
      <c r="E183">
        <v>976</v>
      </c>
      <c r="F183" t="s">
        <v>201</v>
      </c>
      <c r="G183" s="105">
        <v>5.8677999999999996E-4</v>
      </c>
      <c r="H183" s="105">
        <v>1.3215E-5</v>
      </c>
      <c r="I183" s="105">
        <v>-8.4035000000000001E-6</v>
      </c>
      <c r="J183" s="105">
        <v>-3.1950000000000002E-7</v>
      </c>
      <c r="K183" s="105">
        <v>5.9517999999999995E-4</v>
      </c>
      <c r="L183" s="105">
        <v>1.3535E-5</v>
      </c>
      <c r="M183" s="132">
        <v>1.3</v>
      </c>
      <c r="N183">
        <v>0</v>
      </c>
      <c r="O183">
        <v>0</v>
      </c>
      <c r="P183">
        <v>0</v>
      </c>
      <c r="Q183">
        <v>1</v>
      </c>
      <c r="R183">
        <v>5.9518000000000003E-6</v>
      </c>
      <c r="S183">
        <v>1.353E-7</v>
      </c>
      <c r="T183">
        <v>3</v>
      </c>
      <c r="U183">
        <v>0</v>
      </c>
      <c r="V183">
        <v>0</v>
      </c>
      <c r="W183" s="133" t="s">
        <v>445</v>
      </c>
      <c r="X183" t="s">
        <v>203</v>
      </c>
      <c r="Y183" t="s">
        <v>204</v>
      </c>
      <c r="AD183">
        <f t="shared" si="20"/>
        <v>545</v>
      </c>
      <c r="AE183">
        <v>182</v>
      </c>
      <c r="AF183" t="str">
        <f t="shared" ca="1" si="14"/>
        <v>31-0.8</v>
      </c>
      <c r="AG183">
        <f t="shared" ca="1" si="15"/>
        <v>200</v>
      </c>
      <c r="AH183">
        <f t="shared" ca="1" si="16"/>
        <v>976</v>
      </c>
      <c r="AI183" s="105">
        <f t="shared" ca="1" si="17"/>
        <v>-8.1211999999999994E-6</v>
      </c>
      <c r="AJ183" s="105">
        <f t="shared" ca="1" si="18"/>
        <v>-2.0809999999999999E-7</v>
      </c>
      <c r="AK183" s="105">
        <f ca="1">AVERAGE(INDIRECT("K"&amp;AD183):INDIRECT("K"&amp;AD184-1))</f>
        <v>3.2029333333333334E-3</v>
      </c>
      <c r="AL183" s="105">
        <f ca="1">AVERAGE(INDIRECT("L"&amp;AD183):INDIRECT("L"&amp;AD184-1))</f>
        <v>7.446666666666667E-5</v>
      </c>
      <c r="AM183" s="105">
        <f t="shared" ca="1" si="19"/>
        <v>3.203798873559672E-3</v>
      </c>
      <c r="AO183" s="105">
        <f ca="1">STDEV(INDIRECT("K"&amp;AD183):INDIRECT("K"&amp;AD184-1))</f>
        <v>3.0550504633037309E-7</v>
      </c>
    </row>
    <row r="184" spans="1:41" ht="14.25" customHeight="1">
      <c r="A184" t="s">
        <v>443</v>
      </c>
      <c r="B184" t="s">
        <v>200</v>
      </c>
      <c r="C184">
        <v>0</v>
      </c>
      <c r="D184">
        <v>200</v>
      </c>
      <c r="E184">
        <v>976</v>
      </c>
      <c r="F184" t="s">
        <v>201</v>
      </c>
      <c r="G184" s="105">
        <v>5.8487000000000003E-4</v>
      </c>
      <c r="H184" s="105">
        <v>1.3515E-5</v>
      </c>
      <c r="I184" s="105">
        <v>-8.4035000000000001E-6</v>
      </c>
      <c r="J184" s="105">
        <v>-3.1950000000000002E-7</v>
      </c>
      <c r="K184" s="105">
        <v>5.9327000000000002E-4</v>
      </c>
      <c r="L184" s="105">
        <v>1.3834E-5</v>
      </c>
      <c r="M184" s="132">
        <v>1.34</v>
      </c>
      <c r="N184">
        <v>0</v>
      </c>
      <c r="O184">
        <v>0</v>
      </c>
      <c r="P184">
        <v>0</v>
      </c>
      <c r="Q184">
        <v>1</v>
      </c>
      <c r="R184">
        <v>5.9327E-6</v>
      </c>
      <c r="S184">
        <v>1.3829999999999999E-7</v>
      </c>
      <c r="T184">
        <v>3</v>
      </c>
      <c r="U184">
        <v>0</v>
      </c>
      <c r="V184">
        <v>0</v>
      </c>
      <c r="W184" s="133" t="s">
        <v>446</v>
      </c>
      <c r="X184" t="s">
        <v>203</v>
      </c>
      <c r="Y184" t="s">
        <v>204</v>
      </c>
      <c r="AD184">
        <f t="shared" si="20"/>
        <v>548</v>
      </c>
      <c r="AE184">
        <v>183</v>
      </c>
      <c r="AF184" t="str">
        <f t="shared" ca="1" si="14"/>
        <v>31-0.6</v>
      </c>
      <c r="AG184">
        <f t="shared" ca="1" si="15"/>
        <v>200</v>
      </c>
      <c r="AH184">
        <f t="shared" ca="1" si="16"/>
        <v>976</v>
      </c>
      <c r="AI184" s="105">
        <f t="shared" ca="1" si="17"/>
        <v>-8.1211999999999994E-6</v>
      </c>
      <c r="AJ184" s="105">
        <f t="shared" ca="1" si="18"/>
        <v>-2.0809999999999999E-7</v>
      </c>
      <c r="AK184" s="105">
        <f ca="1">AVERAGE(INDIRECT("K"&amp;AD184):INDIRECT("K"&amp;AD185-1))</f>
        <v>2.0481333333333333E-3</v>
      </c>
      <c r="AL184" s="105">
        <f ca="1">AVERAGE(INDIRECT("L"&amp;AD184):INDIRECT("L"&amp;AD185-1))</f>
        <v>5.1799999999999992E-5</v>
      </c>
      <c r="AM184" s="105">
        <f t="shared" ca="1" si="19"/>
        <v>2.0487882738611891E-3</v>
      </c>
      <c r="AO184" s="105">
        <f ca="1">STDEV(INDIRECT("K"&amp;AD184):INDIRECT("K"&amp;AD185-1))</f>
        <v>2.0816659994652286E-7</v>
      </c>
    </row>
    <row r="185" spans="1:41" ht="14.25" customHeight="1">
      <c r="A185" t="s">
        <v>447</v>
      </c>
      <c r="B185" t="s">
        <v>200</v>
      </c>
      <c r="C185">
        <v>0</v>
      </c>
      <c r="D185">
        <v>200</v>
      </c>
      <c r="E185">
        <v>976</v>
      </c>
      <c r="F185" t="s">
        <v>201</v>
      </c>
      <c r="G185" s="105">
        <v>8.9389999999999999E-4</v>
      </c>
      <c r="H185" s="105">
        <v>1.9381999999999998E-5</v>
      </c>
      <c r="I185" s="105">
        <v>-8.4035000000000001E-6</v>
      </c>
      <c r="J185" s="105">
        <v>-3.1950000000000002E-7</v>
      </c>
      <c r="K185" s="105">
        <v>9.0229999999999998E-4</v>
      </c>
      <c r="L185" s="105">
        <v>1.9701E-5</v>
      </c>
      <c r="M185" s="132">
        <v>1.25</v>
      </c>
      <c r="N185">
        <v>0</v>
      </c>
      <c r="O185">
        <v>0</v>
      </c>
      <c r="P185">
        <v>0</v>
      </c>
      <c r="Q185">
        <v>1</v>
      </c>
      <c r="R185">
        <v>9.0229999999999998E-6</v>
      </c>
      <c r="S185">
        <v>1.97E-7</v>
      </c>
      <c r="T185">
        <v>3</v>
      </c>
      <c r="U185">
        <v>0</v>
      </c>
      <c r="V185">
        <v>0</v>
      </c>
      <c r="W185" s="133" t="s">
        <v>448</v>
      </c>
      <c r="X185" t="s">
        <v>203</v>
      </c>
      <c r="Y185" t="s">
        <v>204</v>
      </c>
      <c r="AD185">
        <f t="shared" si="20"/>
        <v>551</v>
      </c>
      <c r="AE185">
        <v>184</v>
      </c>
      <c r="AF185" t="str">
        <f t="shared" ca="1" si="14"/>
        <v>31-0.4</v>
      </c>
      <c r="AG185">
        <f t="shared" ca="1" si="15"/>
        <v>200</v>
      </c>
      <c r="AH185">
        <f t="shared" ca="1" si="16"/>
        <v>976</v>
      </c>
      <c r="AI185" s="105">
        <f t="shared" ca="1" si="17"/>
        <v>-8.1211999999999994E-6</v>
      </c>
      <c r="AJ185" s="105">
        <f t="shared" ca="1" si="18"/>
        <v>-2.0809999999999999E-7</v>
      </c>
      <c r="AK185" s="105">
        <f ca="1">AVERAGE(INDIRECT("K"&amp;AD185):INDIRECT("K"&amp;AD186-1))</f>
        <v>1.4317333333333333E-3</v>
      </c>
      <c r="AL185" s="105">
        <f ca="1">AVERAGE(INDIRECT("L"&amp;AD185):INDIRECT("L"&amp;AD186-1))</f>
        <v>3.3566666666666672E-5</v>
      </c>
      <c r="AM185" s="105">
        <f t="shared" ca="1" si="19"/>
        <v>1.432126760761382E-3</v>
      </c>
      <c r="AO185" s="105">
        <f ca="1">STDEV(INDIRECT("K"&amp;AD185):INDIRECT("K"&amp;AD186-1))</f>
        <v>2.5166114784228543E-7</v>
      </c>
    </row>
    <row r="186" spans="1:41" ht="14.25" customHeight="1">
      <c r="A186" t="s">
        <v>447</v>
      </c>
      <c r="B186" t="s">
        <v>200</v>
      </c>
      <c r="C186">
        <v>0</v>
      </c>
      <c r="D186">
        <v>200</v>
      </c>
      <c r="E186">
        <v>976</v>
      </c>
      <c r="F186" t="s">
        <v>201</v>
      </c>
      <c r="G186" s="105">
        <v>8.9404000000000003E-4</v>
      </c>
      <c r="H186" s="105">
        <v>1.9507000000000001E-5</v>
      </c>
      <c r="I186" s="105">
        <v>-8.4035000000000001E-6</v>
      </c>
      <c r="J186" s="105">
        <v>-3.1950000000000002E-7</v>
      </c>
      <c r="K186" s="105">
        <v>9.0244000000000001E-4</v>
      </c>
      <c r="L186" s="105">
        <v>1.9826E-5</v>
      </c>
      <c r="M186" s="132">
        <v>1.26</v>
      </c>
      <c r="N186">
        <v>0</v>
      </c>
      <c r="O186">
        <v>0</v>
      </c>
      <c r="P186">
        <v>0</v>
      </c>
      <c r="Q186">
        <v>1</v>
      </c>
      <c r="R186">
        <v>9.0243999999999995E-6</v>
      </c>
      <c r="S186">
        <v>1.983E-7</v>
      </c>
      <c r="T186">
        <v>3</v>
      </c>
      <c r="U186">
        <v>0</v>
      </c>
      <c r="V186">
        <v>0</v>
      </c>
      <c r="W186" s="133" t="s">
        <v>449</v>
      </c>
      <c r="X186" t="s">
        <v>203</v>
      </c>
      <c r="Y186" t="s">
        <v>204</v>
      </c>
      <c r="AD186">
        <f t="shared" si="20"/>
        <v>554</v>
      </c>
      <c r="AE186">
        <v>185</v>
      </c>
      <c r="AF186" t="str">
        <f t="shared" ca="1" si="14"/>
        <v>31-0.2</v>
      </c>
      <c r="AG186">
        <f t="shared" ca="1" si="15"/>
        <v>200</v>
      </c>
      <c r="AH186">
        <f t="shared" ca="1" si="16"/>
        <v>976</v>
      </c>
      <c r="AI186" s="105">
        <f t="shared" ca="1" si="17"/>
        <v>-8.1211999999999994E-6</v>
      </c>
      <c r="AJ186" s="105">
        <f t="shared" ca="1" si="18"/>
        <v>-2.0809999999999999E-7</v>
      </c>
      <c r="AK186" s="105">
        <f ca="1">AVERAGE(INDIRECT("K"&amp;AD186):INDIRECT("K"&amp;AD187-1))</f>
        <v>1.7333666666666664E-3</v>
      </c>
      <c r="AL186" s="105">
        <f ca="1">AVERAGE(INDIRECT("L"&amp;AD186):INDIRECT("L"&amp;AD187-1))</f>
        <v>3.9133333333333334E-5</v>
      </c>
      <c r="AM186" s="105">
        <f t="shared" ca="1" si="19"/>
        <v>1.7338083570247571E-3</v>
      </c>
      <c r="AO186" s="105">
        <f ca="1">STDEV(INDIRECT("K"&amp;AD186):INDIRECT("K"&amp;AD187-1))</f>
        <v>5.773502691899528E-8</v>
      </c>
    </row>
    <row r="187" spans="1:41" ht="14.25" customHeight="1">
      <c r="A187" t="s">
        <v>447</v>
      </c>
      <c r="B187" t="s">
        <v>200</v>
      </c>
      <c r="C187">
        <v>0</v>
      </c>
      <c r="D187">
        <v>200</v>
      </c>
      <c r="E187">
        <v>976</v>
      </c>
      <c r="F187" t="s">
        <v>201</v>
      </c>
      <c r="G187" s="105">
        <v>8.9384999999999996E-4</v>
      </c>
      <c r="H187" s="105">
        <v>1.9425000000000001E-5</v>
      </c>
      <c r="I187" s="105">
        <v>-8.4035000000000001E-6</v>
      </c>
      <c r="J187" s="105">
        <v>-3.1950000000000002E-7</v>
      </c>
      <c r="K187" s="105">
        <v>9.0224999999999995E-4</v>
      </c>
      <c r="L187" s="105">
        <v>1.9743999999999999E-5</v>
      </c>
      <c r="M187" s="132">
        <v>1.25</v>
      </c>
      <c r="N187">
        <v>0</v>
      </c>
      <c r="O187">
        <v>0</v>
      </c>
      <c r="P187">
        <v>0</v>
      </c>
      <c r="Q187">
        <v>1</v>
      </c>
      <c r="R187">
        <v>9.0225000000000004E-6</v>
      </c>
      <c r="S187">
        <v>1.9740000000000001E-7</v>
      </c>
      <c r="T187">
        <v>3</v>
      </c>
      <c r="U187">
        <v>0</v>
      </c>
      <c r="V187">
        <v>0</v>
      </c>
      <c r="W187" s="133" t="s">
        <v>450</v>
      </c>
      <c r="X187" t="s">
        <v>203</v>
      </c>
      <c r="Y187" t="s">
        <v>204</v>
      </c>
      <c r="AD187">
        <f t="shared" si="20"/>
        <v>557</v>
      </c>
      <c r="AE187">
        <v>186</v>
      </c>
      <c r="AF187" t="str">
        <f t="shared" ca="1" si="14"/>
        <v>31-&lt;0.2</v>
      </c>
      <c r="AG187">
        <f t="shared" ca="1" si="15"/>
        <v>200</v>
      </c>
      <c r="AH187">
        <f t="shared" ca="1" si="16"/>
        <v>976</v>
      </c>
      <c r="AI187" s="105">
        <f t="shared" ca="1" si="17"/>
        <v>-8.1211999999999994E-6</v>
      </c>
      <c r="AJ187" s="105">
        <f t="shared" ca="1" si="18"/>
        <v>-2.0809999999999999E-7</v>
      </c>
      <c r="AK187" s="105">
        <f ca="1">AVERAGE(INDIRECT("K"&amp;AD187):INDIRECT("K"&amp;AD188-1))</f>
        <v>3.7505333333333335E-3</v>
      </c>
      <c r="AL187" s="105">
        <f ca="1">AVERAGE(INDIRECT("L"&amp;AD187):INDIRECT("L"&amp;AD188-1))</f>
        <v>7.5333333333333326E-5</v>
      </c>
      <c r="AM187" s="105">
        <f t="shared" ca="1" si="19"/>
        <v>3.7512898309189011E-3</v>
      </c>
      <c r="AO187" s="105">
        <f ca="1">STDEV(INDIRECT("K"&amp;AD187):INDIRECT("K"&amp;AD188-1))</f>
        <v>2.081665999467659E-7</v>
      </c>
    </row>
    <row r="188" spans="1:41" ht="14.25" customHeight="1">
      <c r="A188" t="s">
        <v>451</v>
      </c>
      <c r="B188" t="s">
        <v>200</v>
      </c>
      <c r="C188">
        <v>0</v>
      </c>
      <c r="D188">
        <v>200</v>
      </c>
      <c r="E188">
        <v>976</v>
      </c>
      <c r="F188" t="s">
        <v>201</v>
      </c>
      <c r="G188" s="105">
        <v>5.3359000000000002E-4</v>
      </c>
      <c r="H188" s="105">
        <v>1.2466000000000001E-5</v>
      </c>
      <c r="I188" s="105">
        <v>-8.4035000000000001E-6</v>
      </c>
      <c r="J188" s="105">
        <v>-3.1950000000000002E-7</v>
      </c>
      <c r="K188" s="105">
        <v>5.4199000000000001E-4</v>
      </c>
      <c r="L188" s="105">
        <v>1.2785999999999999E-5</v>
      </c>
      <c r="M188" s="132">
        <v>1.35</v>
      </c>
      <c r="N188">
        <v>0</v>
      </c>
      <c r="O188">
        <v>0</v>
      </c>
      <c r="P188">
        <v>0</v>
      </c>
      <c r="Q188">
        <v>1</v>
      </c>
      <c r="R188">
        <v>5.4199000000000004E-6</v>
      </c>
      <c r="S188">
        <v>1.279E-7</v>
      </c>
      <c r="T188">
        <v>3</v>
      </c>
      <c r="U188">
        <v>0</v>
      </c>
      <c r="V188">
        <v>0</v>
      </c>
      <c r="W188" s="133" t="s">
        <v>452</v>
      </c>
      <c r="X188" t="s">
        <v>203</v>
      </c>
      <c r="Y188" t="s">
        <v>204</v>
      </c>
      <c r="AD188">
        <f t="shared" si="20"/>
        <v>560</v>
      </c>
      <c r="AE188">
        <v>187</v>
      </c>
      <c r="AF188" t="str">
        <f t="shared" ca="1" si="14"/>
        <v>32-ALL</v>
      </c>
      <c r="AG188">
        <f t="shared" ca="1" si="15"/>
        <v>200</v>
      </c>
      <c r="AH188">
        <f t="shared" ca="1" si="16"/>
        <v>976</v>
      </c>
      <c r="AI188" s="105">
        <f t="shared" ca="1" si="17"/>
        <v>-8.1211999999999994E-6</v>
      </c>
      <c r="AJ188" s="105">
        <f t="shared" ca="1" si="18"/>
        <v>-2.0809999999999999E-7</v>
      </c>
      <c r="AK188" s="105">
        <f ca="1">AVERAGE(INDIRECT("K"&amp;AD188):INDIRECT("K"&amp;AD189-1))</f>
        <v>1.4934E-3</v>
      </c>
      <c r="AL188" s="105">
        <f ca="1">AVERAGE(INDIRECT("L"&amp;AD188):INDIRECT("L"&amp;AD189-1))</f>
        <v>3.8099999999999998E-5</v>
      </c>
      <c r="AM188" s="105">
        <f t="shared" ca="1" si="19"/>
        <v>1.4938859293801517E-3</v>
      </c>
      <c r="AO188" s="105">
        <f ca="1">STDEV(INDIRECT("K"&amp;AD188):INDIRECT("K"&amp;AD189-1))</f>
        <v>3.6055512754639268E-7</v>
      </c>
    </row>
    <row r="189" spans="1:41" ht="14.25" customHeight="1">
      <c r="A189" t="s">
        <v>451</v>
      </c>
      <c r="B189" t="s">
        <v>200</v>
      </c>
      <c r="C189">
        <v>0</v>
      </c>
      <c r="D189">
        <v>200</v>
      </c>
      <c r="E189">
        <v>976</v>
      </c>
      <c r="F189" t="s">
        <v>201</v>
      </c>
      <c r="G189" s="105">
        <v>5.3355000000000004E-4</v>
      </c>
      <c r="H189" s="105">
        <v>1.2561999999999999E-5</v>
      </c>
      <c r="I189" s="105">
        <v>-8.4035000000000001E-6</v>
      </c>
      <c r="J189" s="105">
        <v>-3.1950000000000002E-7</v>
      </c>
      <c r="K189" s="105">
        <v>5.4195000000000003E-4</v>
      </c>
      <c r="L189" s="105">
        <v>1.2882E-5</v>
      </c>
      <c r="M189" s="132">
        <v>1.36</v>
      </c>
      <c r="N189">
        <v>0</v>
      </c>
      <c r="O189">
        <v>0</v>
      </c>
      <c r="P189">
        <v>0</v>
      </c>
      <c r="Q189">
        <v>1</v>
      </c>
      <c r="R189">
        <v>5.4195000000000004E-6</v>
      </c>
      <c r="S189">
        <v>1.2879999999999999E-7</v>
      </c>
      <c r="T189">
        <v>3</v>
      </c>
      <c r="U189">
        <v>0</v>
      </c>
      <c r="V189">
        <v>0</v>
      </c>
      <c r="W189" s="133" t="s">
        <v>453</v>
      </c>
      <c r="X189" t="s">
        <v>203</v>
      </c>
      <c r="Y189" t="s">
        <v>204</v>
      </c>
      <c r="AD189">
        <f t="shared" si="20"/>
        <v>563</v>
      </c>
      <c r="AE189">
        <v>188</v>
      </c>
      <c r="AF189" t="str">
        <f t="shared" ca="1" si="14"/>
        <v>32-0.8</v>
      </c>
      <c r="AG189">
        <f t="shared" ca="1" si="15"/>
        <v>200</v>
      </c>
      <c r="AH189">
        <f t="shared" ca="1" si="16"/>
        <v>976</v>
      </c>
      <c r="AI189" s="105">
        <f t="shared" ca="1" si="17"/>
        <v>-8.1211999999999994E-6</v>
      </c>
      <c r="AJ189" s="105">
        <f t="shared" ca="1" si="18"/>
        <v>-2.0809999999999999E-7</v>
      </c>
      <c r="AK189" s="105">
        <f ca="1">AVERAGE(INDIRECT("K"&amp;AD189):INDIRECT("K"&amp;AD190-1))</f>
        <v>9.2918333333333336E-4</v>
      </c>
      <c r="AL189" s="105">
        <f ca="1">AVERAGE(INDIRECT("L"&amp;AD189):INDIRECT("L"&amp;AD190-1))</f>
        <v>2.5559333333333334E-5</v>
      </c>
      <c r="AM189" s="105">
        <f t="shared" ca="1" si="19"/>
        <v>9.2953480110477256E-4</v>
      </c>
      <c r="AO189" s="105">
        <f ca="1">STDEV(INDIRECT("K"&amp;AD189):INDIRECT("K"&amp;AD190-1))</f>
        <v>6.6583281184789312E-8</v>
      </c>
    </row>
    <row r="190" spans="1:41" ht="14.25" customHeight="1">
      <c r="A190" t="s">
        <v>451</v>
      </c>
      <c r="B190" t="s">
        <v>200</v>
      </c>
      <c r="C190">
        <v>0</v>
      </c>
      <c r="D190">
        <v>200</v>
      </c>
      <c r="E190">
        <v>976</v>
      </c>
      <c r="F190" t="s">
        <v>201</v>
      </c>
      <c r="G190" s="105">
        <v>5.3319999999999995E-4</v>
      </c>
      <c r="H190" s="105">
        <v>1.2167000000000001E-5</v>
      </c>
      <c r="I190" s="105">
        <v>-8.4035000000000001E-6</v>
      </c>
      <c r="J190" s="105">
        <v>-3.1950000000000002E-7</v>
      </c>
      <c r="K190" s="105">
        <v>5.4160000000000005E-4</v>
      </c>
      <c r="L190" s="105">
        <v>1.2486999999999999E-5</v>
      </c>
      <c r="M190" s="132">
        <v>1.32</v>
      </c>
      <c r="N190">
        <v>0</v>
      </c>
      <c r="O190">
        <v>0</v>
      </c>
      <c r="P190">
        <v>0</v>
      </c>
      <c r="Q190">
        <v>1</v>
      </c>
      <c r="R190">
        <v>5.4160000000000003E-6</v>
      </c>
      <c r="S190">
        <v>1.2489999999999999E-7</v>
      </c>
      <c r="T190">
        <v>3</v>
      </c>
      <c r="U190">
        <v>0</v>
      </c>
      <c r="V190">
        <v>0</v>
      </c>
      <c r="W190" s="133" t="s">
        <v>454</v>
      </c>
      <c r="X190" t="s">
        <v>203</v>
      </c>
      <c r="Y190" t="s">
        <v>204</v>
      </c>
      <c r="AD190">
        <f t="shared" si="20"/>
        <v>566</v>
      </c>
      <c r="AE190">
        <v>189</v>
      </c>
      <c r="AF190" t="str">
        <f t="shared" ca="1" si="14"/>
        <v>32-0.6</v>
      </c>
      <c r="AG190">
        <f t="shared" ca="1" si="15"/>
        <v>200</v>
      </c>
      <c r="AH190">
        <f t="shared" ca="1" si="16"/>
        <v>976</v>
      </c>
      <c r="AI190" s="105">
        <f t="shared" ca="1" si="17"/>
        <v>-8.1211999999999994E-6</v>
      </c>
      <c r="AJ190" s="105">
        <f t="shared" ca="1" si="18"/>
        <v>-2.0809999999999999E-7</v>
      </c>
      <c r="AK190" s="105">
        <f ca="1">AVERAGE(INDIRECT("K"&amp;AD190):INDIRECT("K"&amp;AD191-1))</f>
        <v>9.3863333333333318E-4</v>
      </c>
      <c r="AL190" s="105">
        <f ca="1">AVERAGE(INDIRECT("L"&amp;AD190):INDIRECT("L"&amp;AD191-1))</f>
        <v>2.5155333333333333E-5</v>
      </c>
      <c r="AM190" s="105">
        <f t="shared" ca="1" si="19"/>
        <v>9.3897035375966763E-4</v>
      </c>
      <c r="AO190" s="105">
        <f ca="1">STDEV(INDIRECT("K"&amp;AD190):INDIRECT("K"&amp;AD191-1))</f>
        <v>3.9119475115771079E-7</v>
      </c>
    </row>
    <row r="191" spans="1:41" ht="14.25" customHeight="1">
      <c r="A191" t="s">
        <v>455</v>
      </c>
      <c r="B191" t="s">
        <v>200</v>
      </c>
      <c r="C191">
        <v>0</v>
      </c>
      <c r="D191">
        <v>200</v>
      </c>
      <c r="E191">
        <v>976</v>
      </c>
      <c r="F191" t="s">
        <v>201</v>
      </c>
      <c r="G191" s="105">
        <v>2.5134000000000002E-4</v>
      </c>
      <c r="H191" s="105">
        <v>6.7668000000000002E-6</v>
      </c>
      <c r="I191" s="105">
        <v>-8.4035000000000001E-6</v>
      </c>
      <c r="J191" s="105">
        <v>-3.1950000000000002E-7</v>
      </c>
      <c r="K191" s="105">
        <v>2.5974E-4</v>
      </c>
      <c r="L191" s="105">
        <v>7.0863000000000002E-6</v>
      </c>
      <c r="M191" s="132">
        <v>1.56</v>
      </c>
      <c r="N191">
        <v>0</v>
      </c>
      <c r="O191">
        <v>0</v>
      </c>
      <c r="P191">
        <v>0</v>
      </c>
      <c r="Q191">
        <v>1</v>
      </c>
      <c r="R191">
        <v>2.5973999999999999E-6</v>
      </c>
      <c r="S191">
        <v>7.0900000000000006E-8</v>
      </c>
      <c r="T191">
        <v>2</v>
      </c>
      <c r="U191">
        <v>0</v>
      </c>
      <c r="V191">
        <v>0</v>
      </c>
      <c r="W191" s="133" t="s">
        <v>456</v>
      </c>
      <c r="X191" t="s">
        <v>203</v>
      </c>
      <c r="Y191" t="s">
        <v>204</v>
      </c>
      <c r="AD191">
        <f t="shared" si="20"/>
        <v>569</v>
      </c>
      <c r="AE191">
        <v>190</v>
      </c>
      <c r="AF191" t="str">
        <f t="shared" ca="1" si="14"/>
        <v>32-0.4</v>
      </c>
      <c r="AG191">
        <f t="shared" ca="1" si="15"/>
        <v>200</v>
      </c>
      <c r="AH191">
        <f t="shared" ca="1" si="16"/>
        <v>976</v>
      </c>
      <c r="AI191" s="105">
        <f t="shared" ca="1" si="17"/>
        <v>-8.1211999999999994E-6</v>
      </c>
      <c r="AJ191" s="105">
        <f t="shared" ca="1" si="18"/>
        <v>-2.0809999999999999E-7</v>
      </c>
      <c r="AK191" s="105">
        <f ca="1">AVERAGE(INDIRECT("K"&amp;AD191):INDIRECT("K"&amp;AD192-1))</f>
        <v>1.1717000000000001E-3</v>
      </c>
      <c r="AL191" s="105">
        <f ca="1">AVERAGE(INDIRECT("L"&amp;AD191):INDIRECT("L"&amp;AD192-1))</f>
        <v>3.1233333333333331E-5</v>
      </c>
      <c r="AM191" s="105">
        <f t="shared" ca="1" si="19"/>
        <v>1.1721162105828549E-3</v>
      </c>
      <c r="AO191" s="105">
        <f ca="1">STDEV(INDIRECT("K"&amp;AD191):INDIRECT("K"&amp;AD192-1))</f>
        <v>4.5825756949551237E-7</v>
      </c>
    </row>
    <row r="192" spans="1:41" ht="14.25" customHeight="1">
      <c r="A192" t="s">
        <v>455</v>
      </c>
      <c r="B192" t="s">
        <v>200</v>
      </c>
      <c r="C192">
        <v>0</v>
      </c>
      <c r="D192">
        <v>200</v>
      </c>
      <c r="E192">
        <v>976</v>
      </c>
      <c r="F192" t="s">
        <v>201</v>
      </c>
      <c r="G192" s="105">
        <v>2.5119999999999998E-4</v>
      </c>
      <c r="H192" s="105">
        <v>7.1717000000000003E-6</v>
      </c>
      <c r="I192" s="105">
        <v>-8.4035000000000001E-6</v>
      </c>
      <c r="J192" s="105">
        <v>-3.1950000000000002E-7</v>
      </c>
      <c r="K192" s="105">
        <v>2.5961000000000002E-4</v>
      </c>
      <c r="L192" s="105">
        <v>7.4912000000000004E-6</v>
      </c>
      <c r="M192" s="132">
        <v>1.65</v>
      </c>
      <c r="N192">
        <v>0</v>
      </c>
      <c r="O192">
        <v>0</v>
      </c>
      <c r="P192">
        <v>0</v>
      </c>
      <c r="Q192">
        <v>1</v>
      </c>
      <c r="R192">
        <v>2.5961E-6</v>
      </c>
      <c r="S192">
        <v>7.4900000000000002E-8</v>
      </c>
      <c r="T192">
        <v>2</v>
      </c>
      <c r="U192">
        <v>0</v>
      </c>
      <c r="V192">
        <v>0</v>
      </c>
      <c r="W192" s="133" t="s">
        <v>457</v>
      </c>
      <c r="X192" t="s">
        <v>203</v>
      </c>
      <c r="Y192" t="s">
        <v>204</v>
      </c>
      <c r="AD192">
        <f t="shared" si="20"/>
        <v>572</v>
      </c>
      <c r="AE192">
        <v>191</v>
      </c>
      <c r="AF192" t="str">
        <f t="shared" ca="1" si="14"/>
        <v>32-0.2</v>
      </c>
      <c r="AG192">
        <f t="shared" ca="1" si="15"/>
        <v>200</v>
      </c>
      <c r="AH192">
        <f t="shared" ca="1" si="16"/>
        <v>976</v>
      </c>
      <c r="AI192" s="105">
        <f t="shared" ca="1" si="17"/>
        <v>-8.1211999999999994E-6</v>
      </c>
      <c r="AJ192" s="105">
        <f t="shared" ca="1" si="18"/>
        <v>-2.0809999999999999E-7</v>
      </c>
      <c r="AK192" s="105">
        <f ca="1">AVERAGE(INDIRECT("K"&amp;AD192):INDIRECT("K"&amp;AD193-1))</f>
        <v>1.4106666666666666E-3</v>
      </c>
      <c r="AL192" s="105">
        <f ca="1">AVERAGE(INDIRECT("L"&amp;AD192):INDIRECT("L"&amp;AD193-1))</f>
        <v>3.6300000000000008E-5</v>
      </c>
      <c r="AM192" s="105">
        <f t="shared" ca="1" si="19"/>
        <v>1.4111336345096605E-3</v>
      </c>
      <c r="AO192" s="105">
        <f ca="1">STDEV(INDIRECT("K"&amp;AD192):INDIRECT("K"&amp;AD193-1))</f>
        <v>5.773502691899528E-8</v>
      </c>
    </row>
    <row r="193" spans="1:41" ht="14.25" customHeight="1">
      <c r="A193" t="s">
        <v>455</v>
      </c>
      <c r="B193" t="s">
        <v>200</v>
      </c>
      <c r="C193">
        <v>0</v>
      </c>
      <c r="D193">
        <v>200</v>
      </c>
      <c r="E193">
        <v>976</v>
      </c>
      <c r="F193" t="s">
        <v>201</v>
      </c>
      <c r="G193" s="105">
        <v>2.5105E-4</v>
      </c>
      <c r="H193" s="105">
        <v>6.9036000000000003E-6</v>
      </c>
      <c r="I193" s="105">
        <v>-8.4035000000000001E-6</v>
      </c>
      <c r="J193" s="105">
        <v>-3.1950000000000002E-7</v>
      </c>
      <c r="K193" s="105">
        <v>2.5944999999999999E-4</v>
      </c>
      <c r="L193" s="105">
        <v>7.2231999999999997E-6</v>
      </c>
      <c r="M193" s="132">
        <v>1.59</v>
      </c>
      <c r="N193">
        <v>0</v>
      </c>
      <c r="O193">
        <v>0</v>
      </c>
      <c r="P193">
        <v>0</v>
      </c>
      <c r="Q193">
        <v>1</v>
      </c>
      <c r="R193">
        <v>2.5944999999999999E-6</v>
      </c>
      <c r="S193">
        <v>7.2199999999999998E-8</v>
      </c>
      <c r="T193">
        <v>2</v>
      </c>
      <c r="U193">
        <v>0</v>
      </c>
      <c r="V193">
        <v>0</v>
      </c>
      <c r="W193" s="133" t="s">
        <v>458</v>
      </c>
      <c r="X193" t="s">
        <v>203</v>
      </c>
      <c r="Y193" t="s">
        <v>204</v>
      </c>
      <c r="AD193">
        <f t="shared" si="20"/>
        <v>575</v>
      </c>
      <c r="AE193">
        <v>192</v>
      </c>
      <c r="AF193" t="str">
        <f t="shared" ca="1" si="14"/>
        <v>32-&lt;0.2</v>
      </c>
      <c r="AG193">
        <f t="shared" ca="1" si="15"/>
        <v>200</v>
      </c>
      <c r="AH193">
        <f t="shared" ca="1" si="16"/>
        <v>976</v>
      </c>
      <c r="AI193" s="105">
        <f t="shared" ca="1" si="17"/>
        <v>-8.1211999999999994E-6</v>
      </c>
      <c r="AJ193" s="105">
        <f t="shared" ca="1" si="18"/>
        <v>-2.0809999999999999E-7</v>
      </c>
      <c r="AK193" s="105">
        <f ca="1">AVERAGE(INDIRECT("K"&amp;AD193):INDIRECT("K"&amp;AD194-1))</f>
        <v>2.1475999999999999E-3</v>
      </c>
      <c r="AL193" s="105">
        <f ca="1">AVERAGE(INDIRECT("L"&amp;AD193):INDIRECT("L"&amp;AD194-1))</f>
        <v>5.2500000000000002E-5</v>
      </c>
      <c r="AM193" s="105">
        <f t="shared" ca="1" si="19"/>
        <v>2.1482416088512949E-3</v>
      </c>
      <c r="AO193" s="105">
        <f ca="1">STDEV(INDIRECT("K"&amp;AD193):INDIRECT("K"&amp;AD194-1))</f>
        <v>2.0000000000011328E-7</v>
      </c>
    </row>
    <row r="194" spans="1:41" ht="14.25" customHeight="1">
      <c r="A194" t="s">
        <v>459</v>
      </c>
      <c r="B194" t="s">
        <v>200</v>
      </c>
      <c r="C194">
        <v>0</v>
      </c>
      <c r="D194">
        <v>200</v>
      </c>
      <c r="E194">
        <v>976</v>
      </c>
      <c r="F194" t="s">
        <v>201</v>
      </c>
      <c r="G194" s="105">
        <v>4.0581999999999999E-4</v>
      </c>
      <c r="H194" s="105">
        <v>9.6693000000000007E-6</v>
      </c>
      <c r="I194" s="105">
        <v>-8.4035000000000001E-6</v>
      </c>
      <c r="J194" s="105">
        <v>-3.1950000000000002E-7</v>
      </c>
      <c r="K194" s="105">
        <v>4.1421999999999997E-4</v>
      </c>
      <c r="L194" s="105">
        <v>9.9888E-6</v>
      </c>
      <c r="M194" s="132">
        <v>1.38</v>
      </c>
      <c r="N194">
        <v>0</v>
      </c>
      <c r="O194">
        <v>0</v>
      </c>
      <c r="P194">
        <v>0</v>
      </c>
      <c r="Q194">
        <v>1</v>
      </c>
      <c r="R194">
        <v>4.1421999999999999E-6</v>
      </c>
      <c r="S194">
        <v>9.9900000000000001E-8</v>
      </c>
      <c r="T194">
        <v>3</v>
      </c>
      <c r="U194">
        <v>0</v>
      </c>
      <c r="V194">
        <v>0</v>
      </c>
      <c r="W194" s="133" t="s">
        <v>460</v>
      </c>
      <c r="X194" t="s">
        <v>203</v>
      </c>
      <c r="Y194" t="s">
        <v>204</v>
      </c>
      <c r="AD194">
        <f t="shared" si="20"/>
        <v>578</v>
      </c>
      <c r="AE194">
        <v>193</v>
      </c>
      <c r="AF194" t="str">
        <f t="shared" ref="AF194:AF257" ca="1" si="21">INDIRECT("A"&amp;AD194)</f>
        <v>33-ALL</v>
      </c>
      <c r="AG194">
        <f t="shared" ref="AG194:AG257" ca="1" si="22">INDIRECT("D"&amp;AD194)</f>
        <v>200</v>
      </c>
      <c r="AH194">
        <f t="shared" ref="AH194:AH257" ca="1" si="23">INDIRECT("E"&amp;AD194)</f>
        <v>976</v>
      </c>
      <c r="AI194" s="105">
        <f t="shared" ref="AI194:AI257" ca="1" si="24">INDIRECT("I"&amp;AD194)</f>
        <v>-8.1211999999999994E-6</v>
      </c>
      <c r="AJ194" s="105">
        <f t="shared" ref="AJ194:AJ257" ca="1" si="25">INDIRECT("J"&amp;AD194)</f>
        <v>-2.0809999999999999E-7</v>
      </c>
      <c r="AK194" s="105">
        <f ca="1">AVERAGE(INDIRECT("K"&amp;AD194):INDIRECT("K"&amp;AD195-1))</f>
        <v>3.2515999999999999E-3</v>
      </c>
      <c r="AL194" s="105">
        <f ca="1">AVERAGE(INDIRECT("L"&amp;AD194):INDIRECT("L"&amp;AD195-1))</f>
        <v>6.5300000000000002E-5</v>
      </c>
      <c r="AM194" s="105">
        <f t="shared" ref="AM194:AM257" ca="1" si="26">(ABS(AK194)/AK194*SQRT((AK194)^2+(AL194)^2))</f>
        <v>3.2522556249470918E-3</v>
      </c>
      <c r="AO194" s="105">
        <f ca="1">STDEV(INDIRECT("K"&amp;AD194):INDIRECT("K"&amp;AD195-1))</f>
        <v>4.0000000000000972E-7</v>
      </c>
    </row>
    <row r="195" spans="1:41" ht="14.25" customHeight="1">
      <c r="A195" t="s">
        <v>459</v>
      </c>
      <c r="B195" t="s">
        <v>200</v>
      </c>
      <c r="C195">
        <v>0</v>
      </c>
      <c r="D195">
        <v>200</v>
      </c>
      <c r="E195">
        <v>976</v>
      </c>
      <c r="F195" t="s">
        <v>201</v>
      </c>
      <c r="G195" s="105">
        <v>4.0573999999999997E-4</v>
      </c>
      <c r="H195" s="105">
        <v>9.9720000000000004E-6</v>
      </c>
      <c r="I195" s="105">
        <v>-8.4035000000000001E-6</v>
      </c>
      <c r="J195" s="105">
        <v>-3.1950000000000002E-7</v>
      </c>
      <c r="K195" s="105">
        <v>4.1415000000000001E-4</v>
      </c>
      <c r="L195" s="105">
        <v>1.0292000000000001E-5</v>
      </c>
      <c r="M195" s="132">
        <v>1.42</v>
      </c>
      <c r="N195">
        <v>0</v>
      </c>
      <c r="O195">
        <v>0</v>
      </c>
      <c r="P195">
        <v>0</v>
      </c>
      <c r="Q195">
        <v>1</v>
      </c>
      <c r="R195">
        <v>4.1415000000000001E-6</v>
      </c>
      <c r="S195">
        <v>1.029E-7</v>
      </c>
      <c r="T195">
        <v>3</v>
      </c>
      <c r="U195">
        <v>0</v>
      </c>
      <c r="V195">
        <v>0</v>
      </c>
      <c r="W195" s="133" t="s">
        <v>461</v>
      </c>
      <c r="X195" t="s">
        <v>203</v>
      </c>
      <c r="Y195" t="s">
        <v>204</v>
      </c>
      <c r="AD195">
        <f t="shared" ref="AD195:AD258" si="27">AD194+3</f>
        <v>581</v>
      </c>
      <c r="AE195">
        <v>194</v>
      </c>
      <c r="AF195" t="str">
        <f t="shared" ca="1" si="21"/>
        <v>33-0.8</v>
      </c>
      <c r="AG195">
        <f t="shared" ca="1" si="22"/>
        <v>200</v>
      </c>
      <c r="AH195">
        <f t="shared" ca="1" si="23"/>
        <v>976</v>
      </c>
      <c r="AI195" s="105">
        <f t="shared" ca="1" si="24"/>
        <v>-8.1211999999999994E-6</v>
      </c>
      <c r="AJ195" s="105">
        <f t="shared" ca="1" si="25"/>
        <v>-2.0809999999999999E-7</v>
      </c>
      <c r="AK195" s="105">
        <f ca="1">AVERAGE(INDIRECT("K"&amp;AD195):INDIRECT("K"&amp;AD196-1))</f>
        <v>2.2747666666666669E-3</v>
      </c>
      <c r="AL195" s="105">
        <f ca="1">AVERAGE(INDIRECT("L"&amp;AD195):INDIRECT("L"&amp;AD196-1))</f>
        <v>4.88E-5</v>
      </c>
      <c r="AM195" s="105">
        <f t="shared" ca="1" si="26"/>
        <v>2.2752900535487289E-3</v>
      </c>
      <c r="AO195" s="105">
        <f ca="1">STDEV(INDIRECT("K"&amp;AD195):INDIRECT("K"&amp;AD196-1))</f>
        <v>4.7258156262523791E-7</v>
      </c>
    </row>
    <row r="196" spans="1:41" ht="14.25" customHeight="1">
      <c r="A196" t="s">
        <v>459</v>
      </c>
      <c r="B196" t="s">
        <v>200</v>
      </c>
      <c r="C196">
        <v>0</v>
      </c>
      <c r="D196">
        <v>200</v>
      </c>
      <c r="E196">
        <v>976</v>
      </c>
      <c r="F196" t="s">
        <v>201</v>
      </c>
      <c r="G196" s="105">
        <v>4.0573999999999997E-4</v>
      </c>
      <c r="H196" s="105">
        <v>9.6870000000000006E-6</v>
      </c>
      <c r="I196" s="105">
        <v>-8.4035000000000001E-6</v>
      </c>
      <c r="J196" s="105">
        <v>-3.1950000000000002E-7</v>
      </c>
      <c r="K196" s="105">
        <v>4.1414000000000002E-4</v>
      </c>
      <c r="L196" s="105">
        <v>1.0006E-5</v>
      </c>
      <c r="M196" s="132">
        <v>1.38</v>
      </c>
      <c r="N196">
        <v>0</v>
      </c>
      <c r="O196">
        <v>0</v>
      </c>
      <c r="P196">
        <v>0</v>
      </c>
      <c r="Q196">
        <v>1</v>
      </c>
      <c r="R196">
        <v>4.1413999999999999E-6</v>
      </c>
      <c r="S196">
        <v>1.001E-7</v>
      </c>
      <c r="T196">
        <v>3</v>
      </c>
      <c r="U196">
        <v>0</v>
      </c>
      <c r="V196">
        <v>0</v>
      </c>
      <c r="W196" s="133" t="s">
        <v>462</v>
      </c>
      <c r="X196" t="s">
        <v>203</v>
      </c>
      <c r="Y196" t="s">
        <v>204</v>
      </c>
      <c r="AD196">
        <f t="shared" si="27"/>
        <v>584</v>
      </c>
      <c r="AE196">
        <v>195</v>
      </c>
      <c r="AF196" t="str">
        <f t="shared" ca="1" si="21"/>
        <v>33-0.6</v>
      </c>
      <c r="AG196">
        <f t="shared" ca="1" si="22"/>
        <v>200</v>
      </c>
      <c r="AH196">
        <f t="shared" ca="1" si="23"/>
        <v>976</v>
      </c>
      <c r="AI196" s="105">
        <f t="shared" ca="1" si="24"/>
        <v>-8.1211999999999994E-6</v>
      </c>
      <c r="AJ196" s="105">
        <f t="shared" ca="1" si="25"/>
        <v>-2.0809999999999999E-7</v>
      </c>
      <c r="AK196" s="105">
        <f ca="1">AVERAGE(INDIRECT("K"&amp;AD196):INDIRECT("K"&amp;AD197-1))</f>
        <v>1.6226000000000001E-3</v>
      </c>
      <c r="AL196" s="105">
        <f ca="1">AVERAGE(INDIRECT("L"&amp;AD196):INDIRECT("L"&amp;AD197-1))</f>
        <v>4.0733333333333332E-5</v>
      </c>
      <c r="AM196" s="105">
        <f t="shared" ca="1" si="26"/>
        <v>1.6231111990385762E-3</v>
      </c>
      <c r="AO196" s="105">
        <f ca="1">STDEV(INDIRECT("K"&amp;AD196):INDIRECT("K"&amp;AD197-1))</f>
        <v>1.8193405398660546E-6</v>
      </c>
    </row>
    <row r="197" spans="1:41" ht="14.25" customHeight="1">
      <c r="A197" t="s">
        <v>463</v>
      </c>
      <c r="B197" t="s">
        <v>200</v>
      </c>
      <c r="C197">
        <v>0</v>
      </c>
      <c r="D197">
        <v>200</v>
      </c>
      <c r="E197">
        <v>976</v>
      </c>
      <c r="F197" t="s">
        <v>201</v>
      </c>
      <c r="G197" s="105">
        <v>1.1207999999999999E-3</v>
      </c>
      <c r="H197" s="105">
        <v>2.4300000000000001E-5</v>
      </c>
      <c r="I197" s="105">
        <v>-8.4035000000000001E-6</v>
      </c>
      <c r="J197" s="105">
        <v>-3.1950000000000002E-7</v>
      </c>
      <c r="K197" s="105">
        <v>1.1291999999999999E-3</v>
      </c>
      <c r="L197" s="105">
        <v>2.4600000000000002E-5</v>
      </c>
      <c r="M197" s="132">
        <v>1.25</v>
      </c>
      <c r="N197">
        <v>0</v>
      </c>
      <c r="O197">
        <v>0</v>
      </c>
      <c r="P197">
        <v>0</v>
      </c>
      <c r="Q197">
        <v>1</v>
      </c>
      <c r="R197">
        <v>1.1292E-5</v>
      </c>
      <c r="S197">
        <v>2.4639999999999998E-7</v>
      </c>
      <c r="T197">
        <v>3</v>
      </c>
      <c r="U197">
        <v>0</v>
      </c>
      <c r="V197">
        <v>0</v>
      </c>
      <c r="W197" s="133" t="s">
        <v>464</v>
      </c>
      <c r="X197" t="s">
        <v>203</v>
      </c>
      <c r="Y197" t="s">
        <v>204</v>
      </c>
      <c r="AD197">
        <f t="shared" si="27"/>
        <v>587</v>
      </c>
      <c r="AE197">
        <v>196</v>
      </c>
      <c r="AF197" t="str">
        <f t="shared" ca="1" si="21"/>
        <v>33-0.4</v>
      </c>
      <c r="AG197">
        <f t="shared" ca="1" si="22"/>
        <v>200</v>
      </c>
      <c r="AH197">
        <f t="shared" ca="1" si="23"/>
        <v>976</v>
      </c>
      <c r="AI197" s="105">
        <f t="shared" ca="1" si="24"/>
        <v>-8.1211999999999994E-6</v>
      </c>
      <c r="AJ197" s="105">
        <f t="shared" ca="1" si="25"/>
        <v>-2.0809999999999999E-7</v>
      </c>
      <c r="AK197" s="105">
        <f ca="1">AVERAGE(INDIRECT("K"&amp;AD197):INDIRECT("K"&amp;AD198-1))</f>
        <v>1.0899333333333333E-3</v>
      </c>
      <c r="AL197" s="105">
        <f ca="1">AVERAGE(INDIRECT("L"&amp;AD197):INDIRECT("L"&amp;AD198-1))</f>
        <v>2.6133333333333333E-5</v>
      </c>
      <c r="AM197" s="105">
        <f t="shared" ca="1" si="26"/>
        <v>1.0902465878058149E-3</v>
      </c>
      <c r="AO197" s="105">
        <f ca="1">STDEV(INDIRECT("K"&amp;AD197):INDIRECT("K"&amp;AD198-1))</f>
        <v>1.3316656236958837E-6</v>
      </c>
    </row>
    <row r="198" spans="1:41" ht="14.25" customHeight="1">
      <c r="A198" t="s">
        <v>463</v>
      </c>
      <c r="B198" t="s">
        <v>200</v>
      </c>
      <c r="C198">
        <v>0</v>
      </c>
      <c r="D198">
        <v>200</v>
      </c>
      <c r="E198">
        <v>976</v>
      </c>
      <c r="F198" t="s">
        <v>201</v>
      </c>
      <c r="G198" s="105">
        <v>1.1206E-3</v>
      </c>
      <c r="H198" s="105">
        <v>2.4499999999999999E-5</v>
      </c>
      <c r="I198" s="105">
        <v>-8.4035000000000001E-6</v>
      </c>
      <c r="J198" s="105">
        <v>-3.1950000000000002E-7</v>
      </c>
      <c r="K198" s="105">
        <v>1.129E-3</v>
      </c>
      <c r="L198" s="105">
        <v>2.4899999999999999E-5</v>
      </c>
      <c r="M198" s="132">
        <v>1.26</v>
      </c>
      <c r="N198">
        <v>0</v>
      </c>
      <c r="O198">
        <v>0</v>
      </c>
      <c r="P198">
        <v>0</v>
      </c>
      <c r="Q198">
        <v>1</v>
      </c>
      <c r="R198">
        <v>1.129E-5</v>
      </c>
      <c r="S198">
        <v>2.487E-7</v>
      </c>
      <c r="T198">
        <v>3</v>
      </c>
      <c r="U198">
        <v>0</v>
      </c>
      <c r="V198">
        <v>0</v>
      </c>
      <c r="W198" s="133" t="s">
        <v>465</v>
      </c>
      <c r="X198" t="s">
        <v>203</v>
      </c>
      <c r="Y198" t="s">
        <v>204</v>
      </c>
      <c r="AD198">
        <f t="shared" si="27"/>
        <v>590</v>
      </c>
      <c r="AE198">
        <v>197</v>
      </c>
      <c r="AF198" t="str">
        <f t="shared" ca="1" si="21"/>
        <v>33-0.2</v>
      </c>
      <c r="AG198">
        <f t="shared" ca="1" si="22"/>
        <v>200</v>
      </c>
      <c r="AH198">
        <f t="shared" ca="1" si="23"/>
        <v>976</v>
      </c>
      <c r="AI198" s="105">
        <f t="shared" ca="1" si="24"/>
        <v>-8.1211999999999994E-6</v>
      </c>
      <c r="AJ198" s="105">
        <f t="shared" ca="1" si="25"/>
        <v>-2.0809999999999999E-7</v>
      </c>
      <c r="AK198" s="105">
        <f ca="1">AVERAGE(INDIRECT("K"&amp;AD198):INDIRECT("K"&amp;AD199-1))</f>
        <v>1.5913666666666666E-3</v>
      </c>
      <c r="AL198" s="105">
        <f ca="1">AVERAGE(INDIRECT("L"&amp;AD198):INDIRECT("L"&amp;AD199-1))</f>
        <v>3.5066666666666667E-5</v>
      </c>
      <c r="AM198" s="105">
        <f t="shared" ca="1" si="26"/>
        <v>1.5917529767174581E-3</v>
      </c>
      <c r="AO198" s="105">
        <f ca="1">STDEV(INDIRECT("K"&amp;AD198):INDIRECT("K"&amp;AD199-1))</f>
        <v>2.0816659994664438E-7</v>
      </c>
    </row>
    <row r="199" spans="1:41" ht="14.25" customHeight="1">
      <c r="A199" t="s">
        <v>463</v>
      </c>
      <c r="B199" t="s">
        <v>200</v>
      </c>
      <c r="C199">
        <v>0</v>
      </c>
      <c r="D199">
        <v>200</v>
      </c>
      <c r="E199">
        <v>976</v>
      </c>
      <c r="F199" t="s">
        <v>201</v>
      </c>
      <c r="G199" s="105">
        <v>1.1201E-3</v>
      </c>
      <c r="H199" s="105">
        <v>2.4199999999999999E-5</v>
      </c>
      <c r="I199" s="105">
        <v>-8.4035000000000001E-6</v>
      </c>
      <c r="J199" s="105">
        <v>-3.1950000000000002E-7</v>
      </c>
      <c r="K199" s="105">
        <v>1.1284999999999999E-3</v>
      </c>
      <c r="L199" s="105">
        <v>2.4499999999999999E-5</v>
      </c>
      <c r="M199" s="132">
        <v>1.24</v>
      </c>
      <c r="N199">
        <v>0</v>
      </c>
      <c r="O199">
        <v>0</v>
      </c>
      <c r="P199">
        <v>0</v>
      </c>
      <c r="Q199">
        <v>1</v>
      </c>
      <c r="R199">
        <v>1.1285E-5</v>
      </c>
      <c r="S199">
        <v>2.4499999999999998E-7</v>
      </c>
      <c r="T199">
        <v>3</v>
      </c>
      <c r="U199">
        <v>0</v>
      </c>
      <c r="V199">
        <v>0</v>
      </c>
      <c r="W199" s="133" t="s">
        <v>466</v>
      </c>
      <c r="X199" t="s">
        <v>203</v>
      </c>
      <c r="Y199" t="s">
        <v>204</v>
      </c>
      <c r="AD199">
        <f t="shared" si="27"/>
        <v>593</v>
      </c>
      <c r="AE199">
        <v>198</v>
      </c>
      <c r="AF199" t="str">
        <f t="shared" ca="1" si="21"/>
        <v>33-&lt;0.2</v>
      </c>
      <c r="AG199">
        <f t="shared" ca="1" si="22"/>
        <v>200</v>
      </c>
      <c r="AH199">
        <f t="shared" ca="1" si="23"/>
        <v>976</v>
      </c>
      <c r="AI199" s="105">
        <f t="shared" ca="1" si="24"/>
        <v>-8.1211999999999994E-6</v>
      </c>
      <c r="AJ199" s="105">
        <f t="shared" ca="1" si="25"/>
        <v>-2.0809999999999999E-7</v>
      </c>
      <c r="AK199" s="105">
        <f ca="1">AVERAGE(INDIRECT("K"&amp;AD199):INDIRECT("K"&amp;AD200-1))</f>
        <v>4.7235999999999997E-3</v>
      </c>
      <c r="AL199" s="105">
        <f ca="1">AVERAGE(INDIRECT("L"&amp;AD199):INDIRECT("L"&amp;AD200-1))</f>
        <v>9.2666666666666665E-5</v>
      </c>
      <c r="AM199" s="105">
        <f t="shared" ca="1" si="26"/>
        <v>4.7245088708892389E-3</v>
      </c>
      <c r="AO199" s="105">
        <f ca="1">STDEV(INDIRECT("K"&amp;AD199):INDIRECT("K"&amp;AD200-1))</f>
        <v>9.8488578017966201E-7</v>
      </c>
    </row>
    <row r="200" spans="1:41" ht="14.25" customHeight="1">
      <c r="A200" t="s">
        <v>467</v>
      </c>
      <c r="B200" t="s">
        <v>200</v>
      </c>
      <c r="C200">
        <v>0</v>
      </c>
      <c r="D200">
        <v>200</v>
      </c>
      <c r="E200">
        <v>976</v>
      </c>
      <c r="F200" t="s">
        <v>201</v>
      </c>
      <c r="G200" s="105">
        <v>1.1724999999999999E-3</v>
      </c>
      <c r="H200" s="105">
        <v>2.8600000000000001E-5</v>
      </c>
      <c r="I200" s="105">
        <v>-8.4035000000000001E-6</v>
      </c>
      <c r="J200" s="105">
        <v>-3.1950000000000002E-7</v>
      </c>
      <c r="K200" s="105">
        <v>1.1808999999999999E-3</v>
      </c>
      <c r="L200" s="105">
        <v>2.8900000000000001E-5</v>
      </c>
      <c r="M200" s="132">
        <v>1.4</v>
      </c>
      <c r="N200">
        <v>0</v>
      </c>
      <c r="O200">
        <v>0</v>
      </c>
      <c r="P200">
        <v>0</v>
      </c>
      <c r="Q200">
        <v>1</v>
      </c>
      <c r="R200">
        <v>1.1809E-5</v>
      </c>
      <c r="S200">
        <v>2.8910000000000001E-7</v>
      </c>
      <c r="T200">
        <v>3</v>
      </c>
      <c r="U200">
        <v>0</v>
      </c>
      <c r="V200">
        <v>0</v>
      </c>
      <c r="W200" s="133" t="s">
        <v>468</v>
      </c>
      <c r="X200" t="s">
        <v>203</v>
      </c>
      <c r="Y200" t="s">
        <v>204</v>
      </c>
      <c r="AD200">
        <f t="shared" si="27"/>
        <v>596</v>
      </c>
      <c r="AE200">
        <v>199</v>
      </c>
      <c r="AF200" t="str">
        <f t="shared" ca="1" si="21"/>
        <v>34-ALL</v>
      </c>
      <c r="AG200">
        <f t="shared" ca="1" si="22"/>
        <v>200</v>
      </c>
      <c r="AH200">
        <f t="shared" ca="1" si="23"/>
        <v>976</v>
      </c>
      <c r="AI200" s="105">
        <f t="shared" ca="1" si="24"/>
        <v>-8.1211999999999994E-6</v>
      </c>
      <c r="AJ200" s="105">
        <f t="shared" ca="1" si="25"/>
        <v>-2.0809999999999999E-7</v>
      </c>
      <c r="AK200" s="105">
        <f ca="1">AVERAGE(INDIRECT("K"&amp;AD200):INDIRECT("K"&amp;AD201-1))</f>
        <v>1.9808666666666663E-3</v>
      </c>
      <c r="AL200" s="105">
        <f ca="1">AVERAGE(INDIRECT("L"&amp;AD200):INDIRECT("L"&amp;AD201-1))</f>
        <v>4.7866666666666667E-5</v>
      </c>
      <c r="AM200" s="105">
        <f t="shared" ca="1" si="26"/>
        <v>1.9814449194688424E-3</v>
      </c>
      <c r="AO200" s="105">
        <f ca="1">STDEV(INDIRECT("K"&amp;AD200):INDIRECT("K"&amp;AD201-1))</f>
        <v>4.041451884327523E-7</v>
      </c>
    </row>
    <row r="201" spans="1:41" ht="14.25" customHeight="1">
      <c r="A201" t="s">
        <v>467</v>
      </c>
      <c r="B201" t="s">
        <v>200</v>
      </c>
      <c r="C201">
        <v>0</v>
      </c>
      <c r="D201">
        <v>200</v>
      </c>
      <c r="E201">
        <v>976</v>
      </c>
      <c r="F201" t="s">
        <v>201</v>
      </c>
      <c r="G201" s="105">
        <v>1.1716999999999999E-3</v>
      </c>
      <c r="H201" s="105">
        <v>2.8399999999999999E-5</v>
      </c>
      <c r="I201" s="105">
        <v>-8.4035000000000001E-6</v>
      </c>
      <c r="J201" s="105">
        <v>-3.1950000000000002E-7</v>
      </c>
      <c r="K201" s="105">
        <v>1.1800999999999999E-3</v>
      </c>
      <c r="L201" s="105">
        <v>2.8799999999999999E-5</v>
      </c>
      <c r="M201" s="132">
        <v>1.4</v>
      </c>
      <c r="N201">
        <v>0</v>
      </c>
      <c r="O201">
        <v>0</v>
      </c>
      <c r="P201">
        <v>0</v>
      </c>
      <c r="Q201">
        <v>1</v>
      </c>
      <c r="R201">
        <v>1.1800999999999999E-5</v>
      </c>
      <c r="S201">
        <v>2.8760000000000001E-7</v>
      </c>
      <c r="T201">
        <v>3</v>
      </c>
      <c r="U201">
        <v>0</v>
      </c>
      <c r="V201">
        <v>0</v>
      </c>
      <c r="W201" s="133" t="s">
        <v>469</v>
      </c>
      <c r="X201" t="s">
        <v>203</v>
      </c>
      <c r="Y201" t="s">
        <v>204</v>
      </c>
      <c r="AD201">
        <f t="shared" si="27"/>
        <v>599</v>
      </c>
      <c r="AE201">
        <v>200</v>
      </c>
      <c r="AF201" t="str">
        <f t="shared" ca="1" si="21"/>
        <v>34-0.8</v>
      </c>
      <c r="AG201">
        <f t="shared" ca="1" si="22"/>
        <v>200</v>
      </c>
      <c r="AH201">
        <f t="shared" ca="1" si="23"/>
        <v>976</v>
      </c>
      <c r="AI201" s="105">
        <f t="shared" ca="1" si="24"/>
        <v>-8.1211999999999994E-6</v>
      </c>
      <c r="AJ201" s="105">
        <f t="shared" ca="1" si="25"/>
        <v>-2.0809999999999999E-7</v>
      </c>
      <c r="AK201" s="105">
        <f ca="1">AVERAGE(INDIRECT("K"&amp;AD201):INDIRECT("K"&amp;AD202-1))</f>
        <v>1.3115333333333333E-3</v>
      </c>
      <c r="AL201" s="105">
        <f ca="1">AVERAGE(INDIRECT("L"&amp;AD201):INDIRECT("L"&amp;AD202-1))</f>
        <v>2.8799999999999999E-5</v>
      </c>
      <c r="AM201" s="105">
        <f t="shared" ca="1" si="26"/>
        <v>1.3118495052575369E-3</v>
      </c>
      <c r="AO201" s="105">
        <f ca="1">STDEV(INDIRECT("K"&amp;AD201):INDIRECT("K"&amp;AD202-1))</f>
        <v>9.0737717258783046E-7</v>
      </c>
    </row>
    <row r="202" spans="1:41" ht="14.25" customHeight="1">
      <c r="A202" t="s">
        <v>467</v>
      </c>
      <c r="B202" t="s">
        <v>200</v>
      </c>
      <c r="C202">
        <v>0</v>
      </c>
      <c r="D202">
        <v>200</v>
      </c>
      <c r="E202">
        <v>976</v>
      </c>
      <c r="F202" t="s">
        <v>201</v>
      </c>
      <c r="G202" s="105">
        <v>1.1719E-3</v>
      </c>
      <c r="H202" s="105">
        <v>2.8500000000000002E-5</v>
      </c>
      <c r="I202" s="105">
        <v>-8.4035000000000001E-6</v>
      </c>
      <c r="J202" s="105">
        <v>-3.1950000000000002E-7</v>
      </c>
      <c r="K202" s="105">
        <v>1.1804000000000001E-3</v>
      </c>
      <c r="L202" s="105">
        <v>2.8799999999999999E-5</v>
      </c>
      <c r="M202" s="132">
        <v>1.4</v>
      </c>
      <c r="N202">
        <v>0</v>
      </c>
      <c r="O202">
        <v>0</v>
      </c>
      <c r="P202">
        <v>0</v>
      </c>
      <c r="Q202">
        <v>1</v>
      </c>
      <c r="R202">
        <v>1.1804000000000001E-5</v>
      </c>
      <c r="S202">
        <v>2.8830000000000001E-7</v>
      </c>
      <c r="T202">
        <v>3</v>
      </c>
      <c r="U202">
        <v>0</v>
      </c>
      <c r="V202">
        <v>0</v>
      </c>
      <c r="W202" s="133" t="s">
        <v>470</v>
      </c>
      <c r="X202" t="s">
        <v>203</v>
      </c>
      <c r="Y202" t="s">
        <v>204</v>
      </c>
      <c r="AD202">
        <f t="shared" si="27"/>
        <v>602</v>
      </c>
      <c r="AE202">
        <v>201</v>
      </c>
      <c r="AF202" t="str">
        <f t="shared" ca="1" si="21"/>
        <v>34-0.6</v>
      </c>
      <c r="AG202">
        <f t="shared" ca="1" si="22"/>
        <v>200</v>
      </c>
      <c r="AH202">
        <f t="shared" ca="1" si="23"/>
        <v>976</v>
      </c>
      <c r="AI202" s="105">
        <f t="shared" ca="1" si="24"/>
        <v>-8.1211999999999994E-6</v>
      </c>
      <c r="AJ202" s="105">
        <f t="shared" ca="1" si="25"/>
        <v>-2.0809999999999999E-7</v>
      </c>
      <c r="AK202" s="105">
        <f ca="1">AVERAGE(INDIRECT("K"&amp;AD202):INDIRECT("K"&amp;AD203-1))</f>
        <v>7.9325666666666664E-4</v>
      </c>
      <c r="AL202" s="105">
        <f ca="1">AVERAGE(INDIRECT("L"&amp;AD202):INDIRECT("L"&amp;AD203-1))</f>
        <v>1.8817666666666664E-5</v>
      </c>
      <c r="AM202" s="105">
        <f t="shared" ca="1" si="26"/>
        <v>7.9347983199945852E-4</v>
      </c>
      <c r="AO202" s="105">
        <f ca="1">STDEV(INDIRECT("K"&amp;AD202):INDIRECT("K"&amp;AD203-1))</f>
        <v>5.3799008664968212E-7</v>
      </c>
    </row>
    <row r="203" spans="1:41" ht="14.25" customHeight="1">
      <c r="A203" t="s">
        <v>471</v>
      </c>
      <c r="B203" t="s">
        <v>200</v>
      </c>
      <c r="C203">
        <v>0</v>
      </c>
      <c r="D203">
        <v>200</v>
      </c>
      <c r="E203">
        <v>976</v>
      </c>
      <c r="F203" t="s">
        <v>201</v>
      </c>
      <c r="G203" s="105">
        <v>1.7495E-3</v>
      </c>
      <c r="H203" s="105">
        <v>4.4400000000000002E-5</v>
      </c>
      <c r="I203" s="105">
        <v>-8.4035000000000001E-6</v>
      </c>
      <c r="J203" s="105">
        <v>-3.1950000000000002E-7</v>
      </c>
      <c r="K203" s="105">
        <v>1.7579E-3</v>
      </c>
      <c r="L203" s="105">
        <v>4.4700000000000002E-5</v>
      </c>
      <c r="M203" s="132">
        <v>1.46</v>
      </c>
      <c r="N203">
        <v>0</v>
      </c>
      <c r="O203">
        <v>0</v>
      </c>
      <c r="P203">
        <v>0</v>
      </c>
      <c r="Q203">
        <v>1</v>
      </c>
      <c r="R203">
        <v>1.7578999999999999E-5</v>
      </c>
      <c r="S203">
        <v>4.475E-7</v>
      </c>
      <c r="T203">
        <v>3</v>
      </c>
      <c r="U203">
        <v>0</v>
      </c>
      <c r="V203">
        <v>0</v>
      </c>
      <c r="W203" s="133" t="s">
        <v>472</v>
      </c>
      <c r="X203" t="s">
        <v>203</v>
      </c>
      <c r="Y203" t="s">
        <v>204</v>
      </c>
      <c r="AD203">
        <f t="shared" si="27"/>
        <v>605</v>
      </c>
      <c r="AE203">
        <v>202</v>
      </c>
      <c r="AF203" t="str">
        <f t="shared" ca="1" si="21"/>
        <v>34-0.4</v>
      </c>
      <c r="AG203">
        <f t="shared" ca="1" si="22"/>
        <v>200</v>
      </c>
      <c r="AH203">
        <f t="shared" ca="1" si="23"/>
        <v>976</v>
      </c>
      <c r="AI203" s="105">
        <f t="shared" ca="1" si="24"/>
        <v>-8.1211999999999994E-6</v>
      </c>
      <c r="AJ203" s="105">
        <f t="shared" ca="1" si="25"/>
        <v>-2.0809999999999999E-7</v>
      </c>
      <c r="AK203" s="105">
        <f ca="1">AVERAGE(INDIRECT("K"&amp;AD203):INDIRECT("K"&amp;AD204-1))</f>
        <v>7.5842333333333341E-4</v>
      </c>
      <c r="AL203" s="105">
        <f ca="1">AVERAGE(INDIRECT("L"&amp;AD203):INDIRECT("L"&amp;AD204-1))</f>
        <v>1.9868666666666665E-5</v>
      </c>
      <c r="AM203" s="105">
        <f t="shared" ca="1" si="26"/>
        <v>7.5868354170863337E-4</v>
      </c>
      <c r="AO203" s="105">
        <f ca="1">STDEV(INDIRECT("K"&amp;AD203):INDIRECT("K"&amp;AD204-1))</f>
        <v>1.2583057392119298E-7</v>
      </c>
    </row>
    <row r="204" spans="1:41" ht="14.25" customHeight="1">
      <c r="A204" t="s">
        <v>471</v>
      </c>
      <c r="B204" t="s">
        <v>200</v>
      </c>
      <c r="C204">
        <v>0</v>
      </c>
      <c r="D204">
        <v>200</v>
      </c>
      <c r="E204">
        <v>976</v>
      </c>
      <c r="F204" t="s">
        <v>201</v>
      </c>
      <c r="G204" s="105">
        <v>1.751E-3</v>
      </c>
      <c r="H204" s="105">
        <v>4.46E-5</v>
      </c>
      <c r="I204" s="105">
        <v>-8.4035000000000001E-6</v>
      </c>
      <c r="J204" s="105">
        <v>-3.1950000000000002E-7</v>
      </c>
      <c r="K204" s="105">
        <v>1.7593999999999999E-3</v>
      </c>
      <c r="L204" s="105">
        <v>4.49E-5</v>
      </c>
      <c r="M204" s="132">
        <v>1.46</v>
      </c>
      <c r="N204">
        <v>0</v>
      </c>
      <c r="O204">
        <v>0</v>
      </c>
      <c r="P204">
        <v>0</v>
      </c>
      <c r="Q204">
        <v>1</v>
      </c>
      <c r="R204">
        <v>1.7594000000000001E-5</v>
      </c>
      <c r="S204">
        <v>4.4910000000000002E-7</v>
      </c>
      <c r="T204">
        <v>3</v>
      </c>
      <c r="U204">
        <v>0</v>
      </c>
      <c r="V204">
        <v>0</v>
      </c>
      <c r="W204" s="133" t="s">
        <v>473</v>
      </c>
      <c r="X204" t="s">
        <v>203</v>
      </c>
      <c r="Y204" t="s">
        <v>204</v>
      </c>
      <c r="AD204">
        <f t="shared" si="27"/>
        <v>608</v>
      </c>
      <c r="AE204">
        <v>203</v>
      </c>
      <c r="AF204" t="str">
        <f t="shared" ca="1" si="21"/>
        <v>34-0.2</v>
      </c>
      <c r="AG204">
        <f t="shared" ca="1" si="22"/>
        <v>200</v>
      </c>
      <c r="AH204">
        <f t="shared" ca="1" si="23"/>
        <v>976</v>
      </c>
      <c r="AI204" s="105">
        <f t="shared" ca="1" si="24"/>
        <v>-8.1211999999999994E-6</v>
      </c>
      <c r="AJ204" s="105">
        <f t="shared" ca="1" si="25"/>
        <v>-2.0809999999999999E-7</v>
      </c>
      <c r="AK204" s="105">
        <f ca="1">AVERAGE(INDIRECT("K"&amp;AD204):INDIRECT("K"&amp;AD205-1))</f>
        <v>1.0192999999999999E-3</v>
      </c>
      <c r="AL204" s="105">
        <f ca="1">AVERAGE(INDIRECT("L"&amp;AD204):INDIRECT("L"&amp;AD205-1))</f>
        <v>2.386666666666667E-5</v>
      </c>
      <c r="AM204" s="105">
        <f t="shared" ca="1" si="26"/>
        <v>1.0195793778700005E-3</v>
      </c>
      <c r="AO204" s="105">
        <f ca="1">STDEV(INDIRECT("K"&amp;AD204):INDIRECT("K"&amp;AD205-1))</f>
        <v>9.9999999999948221E-8</v>
      </c>
    </row>
    <row r="205" spans="1:41" ht="14.25" customHeight="1">
      <c r="A205" t="s">
        <v>471</v>
      </c>
      <c r="B205" t="s">
        <v>200</v>
      </c>
      <c r="C205">
        <v>0</v>
      </c>
      <c r="D205">
        <v>200</v>
      </c>
      <c r="E205">
        <v>976</v>
      </c>
      <c r="F205" t="s">
        <v>201</v>
      </c>
      <c r="G205" s="105">
        <v>1.7508999999999999E-3</v>
      </c>
      <c r="H205" s="105">
        <v>4.4700000000000002E-5</v>
      </c>
      <c r="I205" s="105">
        <v>-8.4035000000000001E-6</v>
      </c>
      <c r="J205" s="105">
        <v>-3.1950000000000002E-7</v>
      </c>
      <c r="K205" s="105">
        <v>1.7593000000000001E-3</v>
      </c>
      <c r="L205" s="105">
        <v>4.5000000000000003E-5</v>
      </c>
      <c r="M205" s="132">
        <v>1.47</v>
      </c>
      <c r="N205">
        <v>0</v>
      </c>
      <c r="O205">
        <v>0</v>
      </c>
      <c r="P205">
        <v>0</v>
      </c>
      <c r="Q205">
        <v>1</v>
      </c>
      <c r="R205">
        <v>1.7592999999999999E-5</v>
      </c>
      <c r="S205">
        <v>4.503E-7</v>
      </c>
      <c r="T205">
        <v>3</v>
      </c>
      <c r="U205">
        <v>0</v>
      </c>
      <c r="V205">
        <v>0</v>
      </c>
      <c r="W205" s="133" t="s">
        <v>474</v>
      </c>
      <c r="X205" t="s">
        <v>203</v>
      </c>
      <c r="Y205" t="s">
        <v>204</v>
      </c>
      <c r="AD205">
        <f t="shared" si="27"/>
        <v>611</v>
      </c>
      <c r="AE205">
        <v>204</v>
      </c>
      <c r="AF205" t="str">
        <f t="shared" ca="1" si="21"/>
        <v>34-&lt;0.2</v>
      </c>
      <c r="AG205">
        <f t="shared" ca="1" si="22"/>
        <v>200</v>
      </c>
      <c r="AH205">
        <f t="shared" ca="1" si="23"/>
        <v>976</v>
      </c>
      <c r="AI205" s="105">
        <f t="shared" ca="1" si="24"/>
        <v>-8.1211999999999994E-6</v>
      </c>
      <c r="AJ205" s="105">
        <f t="shared" ca="1" si="25"/>
        <v>-2.0809999999999999E-7</v>
      </c>
      <c r="AK205" s="105">
        <f ca="1">AVERAGE(INDIRECT("K"&amp;AD205):INDIRECT("K"&amp;AD206-1))</f>
        <v>3.7933333333333339E-3</v>
      </c>
      <c r="AL205" s="105">
        <f ca="1">AVERAGE(INDIRECT("L"&amp;AD205):INDIRECT("L"&amp;AD206-1))</f>
        <v>8.5600000000000007E-5</v>
      </c>
      <c r="AM205" s="105">
        <f t="shared" ca="1" si="26"/>
        <v>3.7942990311489394E-3</v>
      </c>
      <c r="AO205" s="105">
        <f ca="1">STDEV(INDIRECT("K"&amp;AD205):INDIRECT("K"&amp;AD206-1))</f>
        <v>3.2145502536641155E-7</v>
      </c>
    </row>
    <row r="206" spans="1:41" ht="14.25" customHeight="1">
      <c r="A206" t="s">
        <v>475</v>
      </c>
      <c r="B206" t="s">
        <v>200</v>
      </c>
      <c r="C206">
        <v>0</v>
      </c>
      <c r="D206">
        <v>200</v>
      </c>
      <c r="E206">
        <v>976</v>
      </c>
      <c r="F206" t="s">
        <v>201</v>
      </c>
      <c r="G206" s="105">
        <v>1.1682999999999999E-3</v>
      </c>
      <c r="H206" s="105">
        <v>3.2299999999999999E-5</v>
      </c>
      <c r="I206" s="105">
        <v>-8.4035000000000001E-6</v>
      </c>
      <c r="J206" s="105">
        <v>-3.1950000000000002E-7</v>
      </c>
      <c r="K206" s="105">
        <v>1.1766999999999999E-3</v>
      </c>
      <c r="L206" s="105">
        <v>3.2700000000000002E-5</v>
      </c>
      <c r="M206" s="132">
        <v>1.59</v>
      </c>
      <c r="N206">
        <v>0</v>
      </c>
      <c r="O206">
        <v>0</v>
      </c>
      <c r="P206">
        <v>0</v>
      </c>
      <c r="Q206">
        <v>1</v>
      </c>
      <c r="R206">
        <v>1.1766999999999999E-5</v>
      </c>
      <c r="S206">
        <v>3.2660000000000003E-7</v>
      </c>
      <c r="T206">
        <v>3</v>
      </c>
      <c r="U206">
        <v>0</v>
      </c>
      <c r="V206">
        <v>0</v>
      </c>
      <c r="W206" s="133" t="s">
        <v>476</v>
      </c>
      <c r="X206" t="s">
        <v>203</v>
      </c>
      <c r="Y206" t="s">
        <v>204</v>
      </c>
      <c r="AD206">
        <f t="shared" si="27"/>
        <v>614</v>
      </c>
      <c r="AE206">
        <v>205</v>
      </c>
      <c r="AF206" t="str">
        <f t="shared" ca="1" si="21"/>
        <v>35-ALL</v>
      </c>
      <c r="AG206">
        <f t="shared" ca="1" si="22"/>
        <v>200</v>
      </c>
      <c r="AH206">
        <f t="shared" ca="1" si="23"/>
        <v>976</v>
      </c>
      <c r="AI206" s="105">
        <f t="shared" ca="1" si="24"/>
        <v>-8.1211999999999994E-6</v>
      </c>
      <c r="AJ206" s="105">
        <f t="shared" ca="1" si="25"/>
        <v>-2.0809999999999999E-7</v>
      </c>
      <c r="AK206" s="105">
        <f ca="1">AVERAGE(INDIRECT("K"&amp;AD206):INDIRECT("K"&amp;AD207-1))</f>
        <v>8.6386666666666667E-4</v>
      </c>
      <c r="AL206" s="105">
        <f ca="1">AVERAGE(INDIRECT("L"&amp;AD206):INDIRECT("L"&amp;AD207-1))</f>
        <v>1.9253333333333334E-5</v>
      </c>
      <c r="AM206" s="105">
        <f t="shared" ca="1" si="26"/>
        <v>8.6408119330432269E-4</v>
      </c>
      <c r="AO206" s="105">
        <f ca="1">STDEV(INDIRECT("K"&amp;AD206):INDIRECT("K"&amp;AD207-1))</f>
        <v>1.0214368964026366E-7</v>
      </c>
    </row>
    <row r="207" spans="1:41" ht="14.25" customHeight="1">
      <c r="A207" t="s">
        <v>475</v>
      </c>
      <c r="B207" t="s">
        <v>200</v>
      </c>
      <c r="C207">
        <v>0</v>
      </c>
      <c r="D207">
        <v>200</v>
      </c>
      <c r="E207">
        <v>976</v>
      </c>
      <c r="F207" t="s">
        <v>201</v>
      </c>
      <c r="G207" s="105">
        <v>1.1693999999999999E-3</v>
      </c>
      <c r="H207" s="105">
        <v>3.2499999999999997E-5</v>
      </c>
      <c r="I207" s="105">
        <v>-8.4035000000000001E-6</v>
      </c>
      <c r="J207" s="105">
        <v>-3.1950000000000002E-7</v>
      </c>
      <c r="K207" s="105">
        <v>1.1777999999999999E-3</v>
      </c>
      <c r="L207" s="105">
        <v>3.29E-5</v>
      </c>
      <c r="M207" s="132">
        <v>1.6</v>
      </c>
      <c r="N207">
        <v>0</v>
      </c>
      <c r="O207">
        <v>0</v>
      </c>
      <c r="P207">
        <v>0</v>
      </c>
      <c r="Q207">
        <v>1</v>
      </c>
      <c r="R207">
        <v>1.1778E-5</v>
      </c>
      <c r="S207">
        <v>3.2870000000000003E-7</v>
      </c>
      <c r="T207">
        <v>3</v>
      </c>
      <c r="U207">
        <v>0</v>
      </c>
      <c r="V207">
        <v>0</v>
      </c>
      <c r="W207" s="133" t="s">
        <v>477</v>
      </c>
      <c r="X207" t="s">
        <v>203</v>
      </c>
      <c r="Y207" t="s">
        <v>204</v>
      </c>
      <c r="AD207">
        <f t="shared" si="27"/>
        <v>617</v>
      </c>
      <c r="AE207">
        <v>206</v>
      </c>
      <c r="AF207" t="str">
        <f t="shared" ca="1" si="21"/>
        <v>35-0.8</v>
      </c>
      <c r="AG207">
        <f t="shared" ca="1" si="22"/>
        <v>200</v>
      </c>
      <c r="AH207">
        <f t="shared" ca="1" si="23"/>
        <v>976</v>
      </c>
      <c r="AI207" s="105">
        <f t="shared" ca="1" si="24"/>
        <v>-8.1211999999999994E-6</v>
      </c>
      <c r="AJ207" s="105">
        <f t="shared" ca="1" si="25"/>
        <v>-2.0809999999999999E-7</v>
      </c>
      <c r="AK207" s="105">
        <f ca="1">AVERAGE(INDIRECT("K"&amp;AD207):INDIRECT("K"&amp;AD208-1))</f>
        <v>6.5127333333333344E-4</v>
      </c>
      <c r="AL207" s="105">
        <f ca="1">AVERAGE(INDIRECT("L"&amp;AD207):INDIRECT("L"&amp;AD208-1))</f>
        <v>1.5322333333333334E-5</v>
      </c>
      <c r="AM207" s="105">
        <f t="shared" ca="1" si="26"/>
        <v>6.5145355061576649E-4</v>
      </c>
      <c r="AO207" s="105">
        <f ca="1">STDEV(INDIRECT("K"&amp;AD207):INDIRECT("K"&amp;AD208-1))</f>
        <v>6.3010581122012842E-7</v>
      </c>
    </row>
    <row r="208" spans="1:41" ht="14.25" customHeight="1">
      <c r="A208" t="s">
        <v>475</v>
      </c>
      <c r="B208" t="s">
        <v>200</v>
      </c>
      <c r="C208">
        <v>0</v>
      </c>
      <c r="D208">
        <v>200</v>
      </c>
      <c r="E208">
        <v>976</v>
      </c>
      <c r="F208" t="s">
        <v>201</v>
      </c>
      <c r="G208" s="105">
        <v>1.1682000000000001E-3</v>
      </c>
      <c r="H208" s="105">
        <v>3.2400000000000001E-5</v>
      </c>
      <c r="I208" s="105">
        <v>-8.4035000000000001E-6</v>
      </c>
      <c r="J208" s="105">
        <v>-3.1950000000000002E-7</v>
      </c>
      <c r="K208" s="105">
        <v>1.1766000000000001E-3</v>
      </c>
      <c r="L208" s="105">
        <v>3.2700000000000002E-5</v>
      </c>
      <c r="M208" s="132">
        <v>1.59</v>
      </c>
      <c r="N208">
        <v>0</v>
      </c>
      <c r="O208">
        <v>0</v>
      </c>
      <c r="P208">
        <v>0</v>
      </c>
      <c r="Q208">
        <v>1</v>
      </c>
      <c r="R208">
        <v>1.1766000000000001E-5</v>
      </c>
      <c r="S208">
        <v>3.2710000000000001E-7</v>
      </c>
      <c r="T208">
        <v>3</v>
      </c>
      <c r="U208">
        <v>0</v>
      </c>
      <c r="V208">
        <v>0</v>
      </c>
      <c r="W208" s="133" t="s">
        <v>478</v>
      </c>
      <c r="X208" t="s">
        <v>203</v>
      </c>
      <c r="Y208" t="s">
        <v>204</v>
      </c>
      <c r="AD208">
        <f t="shared" si="27"/>
        <v>620</v>
      </c>
      <c r="AE208">
        <v>207</v>
      </c>
      <c r="AF208" t="str">
        <f t="shared" ca="1" si="21"/>
        <v>35-0.6</v>
      </c>
      <c r="AG208">
        <f t="shared" ca="1" si="22"/>
        <v>200</v>
      </c>
      <c r="AH208">
        <f t="shared" ca="1" si="23"/>
        <v>976</v>
      </c>
      <c r="AI208" s="105">
        <f t="shared" ca="1" si="24"/>
        <v>-8.1211999999999994E-6</v>
      </c>
      <c r="AJ208" s="105">
        <f t="shared" ca="1" si="25"/>
        <v>-2.0809999999999999E-7</v>
      </c>
      <c r="AK208" s="105">
        <f ca="1">AVERAGE(INDIRECT("K"&amp;AD208):INDIRECT("K"&amp;AD209-1))</f>
        <v>3.7230666666666668E-4</v>
      </c>
      <c r="AL208" s="105">
        <f ca="1">AVERAGE(INDIRECT("L"&amp;AD208):INDIRECT("L"&amp;AD209-1))</f>
        <v>9.3708666666666669E-6</v>
      </c>
      <c r="AM208" s="105">
        <f t="shared" ca="1" si="26"/>
        <v>3.7242457919225589E-4</v>
      </c>
      <c r="AO208" s="105">
        <f ca="1">STDEV(INDIRECT("K"&amp;AD208):INDIRECT("K"&amp;AD209-1))</f>
        <v>3.0550504633023119E-8</v>
      </c>
    </row>
    <row r="209" spans="1:41" ht="14.25" customHeight="1">
      <c r="A209" t="s">
        <v>479</v>
      </c>
      <c r="B209" t="s">
        <v>200</v>
      </c>
      <c r="C209">
        <v>0</v>
      </c>
      <c r="D209">
        <v>200</v>
      </c>
      <c r="E209">
        <v>976</v>
      </c>
      <c r="F209" t="s">
        <v>201</v>
      </c>
      <c r="G209" s="105">
        <v>8.1063999999999995E-4</v>
      </c>
      <c r="H209" s="105">
        <v>1.9973E-5</v>
      </c>
      <c r="I209" s="105">
        <v>-8.4035000000000001E-6</v>
      </c>
      <c r="J209" s="105">
        <v>-3.1950000000000002E-7</v>
      </c>
      <c r="K209" s="105">
        <v>8.1904999999999999E-4</v>
      </c>
      <c r="L209" s="105">
        <v>2.0292000000000002E-5</v>
      </c>
      <c r="M209" s="132">
        <v>1.42</v>
      </c>
      <c r="N209">
        <v>0</v>
      </c>
      <c r="O209">
        <v>0</v>
      </c>
      <c r="P209">
        <v>0</v>
      </c>
      <c r="Q209">
        <v>1</v>
      </c>
      <c r="R209">
        <v>8.1905000000000006E-6</v>
      </c>
      <c r="S209">
        <v>2.029E-7</v>
      </c>
      <c r="T209">
        <v>3</v>
      </c>
      <c r="U209">
        <v>0</v>
      </c>
      <c r="V209">
        <v>0</v>
      </c>
      <c r="W209" s="133" t="s">
        <v>480</v>
      </c>
      <c r="X209" t="s">
        <v>203</v>
      </c>
      <c r="Y209" t="s">
        <v>204</v>
      </c>
      <c r="AD209">
        <f t="shared" si="27"/>
        <v>623</v>
      </c>
      <c r="AE209">
        <v>208</v>
      </c>
      <c r="AF209" t="str">
        <f t="shared" ca="1" si="21"/>
        <v>35-0.4</v>
      </c>
      <c r="AG209">
        <f t="shared" ca="1" si="22"/>
        <v>200</v>
      </c>
      <c r="AH209">
        <f t="shared" ca="1" si="23"/>
        <v>976</v>
      </c>
      <c r="AI209" s="105">
        <f t="shared" ca="1" si="24"/>
        <v>-8.1211999999999994E-6</v>
      </c>
      <c r="AJ209" s="105">
        <f t="shared" ca="1" si="25"/>
        <v>-2.0809999999999999E-7</v>
      </c>
      <c r="AK209" s="105">
        <f ca="1">AVERAGE(INDIRECT("K"&amp;AD209):INDIRECT("K"&amp;AD210-1))</f>
        <v>5.0379999999999999E-4</v>
      </c>
      <c r="AL209" s="105">
        <f ca="1">AVERAGE(INDIRECT("L"&amp;AD209):INDIRECT("L"&amp;AD210-1))</f>
        <v>1.04392E-5</v>
      </c>
      <c r="AM209" s="105">
        <f t="shared" ca="1" si="26"/>
        <v>5.0390814331248901E-4</v>
      </c>
      <c r="AO209" s="105">
        <f ca="1">STDEV(INDIRECT("K"&amp;AD209):INDIRECT("K"&amp;AD210-1))</f>
        <v>5.4147945482724131E-7</v>
      </c>
    </row>
    <row r="210" spans="1:41" ht="14.25" customHeight="1">
      <c r="A210" t="s">
        <v>479</v>
      </c>
      <c r="B210" t="s">
        <v>200</v>
      </c>
      <c r="C210">
        <v>0</v>
      </c>
      <c r="D210">
        <v>200</v>
      </c>
      <c r="E210">
        <v>976</v>
      </c>
      <c r="F210" t="s">
        <v>201</v>
      </c>
      <c r="G210" s="105">
        <v>8.1041000000000001E-4</v>
      </c>
      <c r="H210" s="105">
        <v>1.98E-5</v>
      </c>
      <c r="I210" s="105">
        <v>-8.4035000000000001E-6</v>
      </c>
      <c r="J210" s="105">
        <v>-3.1950000000000002E-7</v>
      </c>
      <c r="K210" s="105">
        <v>8.1881E-4</v>
      </c>
      <c r="L210" s="105">
        <v>2.012E-5</v>
      </c>
      <c r="M210" s="132">
        <v>1.41</v>
      </c>
      <c r="N210">
        <v>0</v>
      </c>
      <c r="O210">
        <v>0</v>
      </c>
      <c r="P210">
        <v>0</v>
      </c>
      <c r="Q210">
        <v>1</v>
      </c>
      <c r="R210">
        <v>8.1881000000000004E-6</v>
      </c>
      <c r="S210">
        <v>2.012E-7</v>
      </c>
      <c r="T210">
        <v>3</v>
      </c>
      <c r="U210">
        <v>0</v>
      </c>
      <c r="V210">
        <v>0</v>
      </c>
      <c r="W210" s="133" t="s">
        <v>481</v>
      </c>
      <c r="X210" t="s">
        <v>203</v>
      </c>
      <c r="Y210" t="s">
        <v>204</v>
      </c>
      <c r="AD210">
        <f t="shared" si="27"/>
        <v>626</v>
      </c>
      <c r="AE210">
        <v>209</v>
      </c>
      <c r="AF210" t="str">
        <f t="shared" ca="1" si="21"/>
        <v>35-0.2</v>
      </c>
      <c r="AG210">
        <f t="shared" ca="1" si="22"/>
        <v>200</v>
      </c>
      <c r="AH210">
        <f t="shared" ca="1" si="23"/>
        <v>976</v>
      </c>
      <c r="AI210" s="105">
        <f t="shared" ca="1" si="24"/>
        <v>-8.1211999999999994E-6</v>
      </c>
      <c r="AJ210" s="105">
        <f t="shared" ca="1" si="25"/>
        <v>-2.0809999999999999E-7</v>
      </c>
      <c r="AK210" s="105">
        <f ca="1">AVERAGE(INDIRECT("K"&amp;AD210):INDIRECT("K"&amp;AD211-1))</f>
        <v>6.8453333333333335E-4</v>
      </c>
      <c r="AL210" s="105">
        <f ca="1">AVERAGE(INDIRECT("L"&amp;AD210):INDIRECT("L"&amp;AD211-1))</f>
        <v>1.5578000000000002E-5</v>
      </c>
      <c r="AM210" s="105">
        <f t="shared" ca="1" si="26"/>
        <v>6.8471056551541872E-4</v>
      </c>
      <c r="AO210" s="105">
        <f ca="1">STDEV(INDIRECT("K"&amp;AD210):INDIRECT("K"&amp;AD211-1))</f>
        <v>4.0414518843306532E-8</v>
      </c>
    </row>
    <row r="211" spans="1:41" ht="14.25" customHeight="1">
      <c r="A211" t="s">
        <v>479</v>
      </c>
      <c r="B211" t="s">
        <v>200</v>
      </c>
      <c r="C211">
        <v>0</v>
      </c>
      <c r="D211">
        <v>200</v>
      </c>
      <c r="E211">
        <v>976</v>
      </c>
      <c r="F211" t="s">
        <v>201</v>
      </c>
      <c r="G211" s="105">
        <v>8.1044000000000005E-4</v>
      </c>
      <c r="H211" s="105">
        <v>1.9562E-5</v>
      </c>
      <c r="I211" s="105">
        <v>-8.4035000000000001E-6</v>
      </c>
      <c r="J211" s="105">
        <v>-3.1950000000000002E-7</v>
      </c>
      <c r="K211" s="105">
        <v>8.1884000000000004E-4</v>
      </c>
      <c r="L211" s="105">
        <v>1.9882E-5</v>
      </c>
      <c r="M211" s="132">
        <v>1.39</v>
      </c>
      <c r="N211">
        <v>0</v>
      </c>
      <c r="O211">
        <v>0</v>
      </c>
      <c r="P211">
        <v>0</v>
      </c>
      <c r="Q211">
        <v>1</v>
      </c>
      <c r="R211">
        <v>8.1883999999999994E-6</v>
      </c>
      <c r="S211">
        <v>1.9880000000000001E-7</v>
      </c>
      <c r="T211">
        <v>3</v>
      </c>
      <c r="U211">
        <v>0</v>
      </c>
      <c r="V211">
        <v>0</v>
      </c>
      <c r="W211" s="133" t="s">
        <v>482</v>
      </c>
      <c r="X211" t="s">
        <v>203</v>
      </c>
      <c r="Y211" t="s">
        <v>204</v>
      </c>
      <c r="AD211">
        <f t="shared" si="27"/>
        <v>629</v>
      </c>
      <c r="AE211">
        <v>210</v>
      </c>
      <c r="AF211" t="str">
        <f t="shared" ca="1" si="21"/>
        <v>35-&lt;0.2</v>
      </c>
      <c r="AG211">
        <f t="shared" ca="1" si="22"/>
        <v>200</v>
      </c>
      <c r="AH211">
        <f t="shared" ca="1" si="23"/>
        <v>976</v>
      </c>
      <c r="AI211" s="105">
        <f t="shared" ca="1" si="24"/>
        <v>-8.1211999999999994E-6</v>
      </c>
      <c r="AJ211" s="105">
        <f t="shared" ca="1" si="25"/>
        <v>-2.0809999999999999E-7</v>
      </c>
      <c r="AK211" s="105">
        <f ca="1">AVERAGE(INDIRECT("K"&amp;AD211):INDIRECT("K"&amp;AD212-1))</f>
        <v>1.7859333333333333E-3</v>
      </c>
      <c r="AL211" s="105">
        <f ca="1">AVERAGE(INDIRECT("L"&amp;AD211):INDIRECT("L"&amp;AD212-1))</f>
        <v>3.68E-5</v>
      </c>
      <c r="AM211" s="105">
        <f t="shared" ca="1" si="26"/>
        <v>1.7863124337895405E-3</v>
      </c>
      <c r="AO211" s="105">
        <f ca="1">STDEV(INDIRECT("K"&amp;AD211):INDIRECT("K"&amp;AD212-1))</f>
        <v>1.5275252316528118E-7</v>
      </c>
    </row>
    <row r="212" spans="1:41" ht="14.25" customHeight="1">
      <c r="A212" t="s">
        <v>483</v>
      </c>
      <c r="B212" t="s">
        <v>200</v>
      </c>
      <c r="C212">
        <v>0</v>
      </c>
      <c r="D212">
        <v>200</v>
      </c>
      <c r="E212">
        <v>976</v>
      </c>
      <c r="F212" t="s">
        <v>201</v>
      </c>
      <c r="G212" s="105">
        <v>9.1739000000000002E-4</v>
      </c>
      <c r="H212" s="105">
        <v>2.1467999999999998E-5</v>
      </c>
      <c r="I212" s="105">
        <v>-8.4035000000000001E-6</v>
      </c>
      <c r="J212" s="105">
        <v>-3.1950000000000002E-7</v>
      </c>
      <c r="K212" s="105">
        <v>9.2579999999999995E-4</v>
      </c>
      <c r="L212" s="105">
        <v>2.1787999999999999E-5</v>
      </c>
      <c r="M212" s="132">
        <v>1.35</v>
      </c>
      <c r="N212">
        <v>0</v>
      </c>
      <c r="O212">
        <v>0</v>
      </c>
      <c r="P212">
        <v>0</v>
      </c>
      <c r="Q212">
        <v>1</v>
      </c>
      <c r="R212">
        <v>9.2580000000000001E-6</v>
      </c>
      <c r="S212">
        <v>2.1790000000000001E-7</v>
      </c>
      <c r="T212">
        <v>3</v>
      </c>
      <c r="U212">
        <v>0</v>
      </c>
      <c r="V212">
        <v>0</v>
      </c>
      <c r="W212" s="133" t="s">
        <v>484</v>
      </c>
      <c r="X212" t="s">
        <v>203</v>
      </c>
      <c r="Y212" t="s">
        <v>204</v>
      </c>
      <c r="AD212">
        <f t="shared" si="27"/>
        <v>632</v>
      </c>
      <c r="AE212">
        <v>211</v>
      </c>
      <c r="AF212" t="str">
        <f t="shared" ca="1" si="21"/>
        <v>36-ALL</v>
      </c>
      <c r="AG212">
        <f t="shared" ca="1" si="22"/>
        <v>200</v>
      </c>
      <c r="AH212">
        <f t="shared" ca="1" si="23"/>
        <v>976</v>
      </c>
      <c r="AI212" s="105">
        <f t="shared" ca="1" si="24"/>
        <v>-8.1211999999999994E-6</v>
      </c>
      <c r="AJ212" s="105">
        <f t="shared" ca="1" si="25"/>
        <v>-2.0809999999999999E-7</v>
      </c>
      <c r="AK212" s="105">
        <f ca="1">AVERAGE(INDIRECT("K"&amp;AD212):INDIRECT("K"&amp;AD213-1))</f>
        <v>2.7235000000000002E-3</v>
      </c>
      <c r="AL212" s="105">
        <f ca="1">AVERAGE(INDIRECT("L"&amp;AD212):INDIRECT("L"&amp;AD213-1))</f>
        <v>5.6333333333333332E-5</v>
      </c>
      <c r="AM212" s="105">
        <f t="shared" ca="1" si="26"/>
        <v>2.7240825417825442E-3</v>
      </c>
      <c r="AO212" s="105">
        <f ca="1">STDEV(INDIRECT("K"&amp;AD212):INDIRECT("K"&amp;AD213-1))</f>
        <v>1.7320508075686065E-7</v>
      </c>
    </row>
    <row r="213" spans="1:41" ht="14.25" customHeight="1">
      <c r="A213" t="s">
        <v>483</v>
      </c>
      <c r="B213" t="s">
        <v>200</v>
      </c>
      <c r="C213">
        <v>0</v>
      </c>
      <c r="D213">
        <v>200</v>
      </c>
      <c r="E213">
        <v>976</v>
      </c>
      <c r="F213" t="s">
        <v>201</v>
      </c>
      <c r="G213" s="105">
        <v>9.1713000000000005E-4</v>
      </c>
      <c r="H213" s="105">
        <v>2.1270000000000001E-5</v>
      </c>
      <c r="I213" s="105">
        <v>-8.4035000000000001E-6</v>
      </c>
      <c r="J213" s="105">
        <v>-3.1950000000000002E-7</v>
      </c>
      <c r="K213" s="105">
        <v>9.2553000000000004E-4</v>
      </c>
      <c r="L213" s="105">
        <v>2.1590000000000002E-5</v>
      </c>
      <c r="M213" s="132">
        <v>1.34</v>
      </c>
      <c r="N213">
        <v>0</v>
      </c>
      <c r="O213">
        <v>0</v>
      </c>
      <c r="P213">
        <v>0</v>
      </c>
      <c r="Q213">
        <v>1</v>
      </c>
      <c r="R213">
        <v>9.2552999999999993E-6</v>
      </c>
      <c r="S213">
        <v>2.1589999999999999E-7</v>
      </c>
      <c r="T213">
        <v>3</v>
      </c>
      <c r="U213">
        <v>0</v>
      </c>
      <c r="V213">
        <v>0</v>
      </c>
      <c r="W213" s="133" t="s">
        <v>485</v>
      </c>
      <c r="X213" t="s">
        <v>203</v>
      </c>
      <c r="Y213" t="s">
        <v>204</v>
      </c>
      <c r="AD213">
        <f t="shared" si="27"/>
        <v>635</v>
      </c>
      <c r="AE213">
        <v>212</v>
      </c>
      <c r="AF213" t="str">
        <f t="shared" ca="1" si="21"/>
        <v>36-0.8</v>
      </c>
      <c r="AG213">
        <f t="shared" ca="1" si="22"/>
        <v>200</v>
      </c>
      <c r="AH213">
        <f t="shared" ca="1" si="23"/>
        <v>976</v>
      </c>
      <c r="AI213" s="105">
        <f t="shared" ca="1" si="24"/>
        <v>-8.1211999999999994E-6</v>
      </c>
      <c r="AJ213" s="105">
        <f t="shared" ca="1" si="25"/>
        <v>-2.0809999999999999E-7</v>
      </c>
      <c r="AK213" s="105">
        <f ca="1">AVERAGE(INDIRECT("K"&amp;AD213):INDIRECT("K"&amp;AD214-1))</f>
        <v>2.7930666666666666E-3</v>
      </c>
      <c r="AL213" s="105">
        <f ca="1">AVERAGE(INDIRECT("L"&amp;AD213):INDIRECT("L"&amp;AD214-1))</f>
        <v>5.6799999999999998E-5</v>
      </c>
      <c r="AM213" s="105">
        <f t="shared" ca="1" si="26"/>
        <v>2.7936441513629548E-3</v>
      </c>
      <c r="AO213" s="105">
        <f ca="1">STDEV(INDIRECT("K"&amp;AD213):INDIRECT("K"&amp;AD214-1))</f>
        <v>7.5055534994639932E-7</v>
      </c>
    </row>
    <row r="214" spans="1:41" ht="14.25" customHeight="1">
      <c r="A214" t="s">
        <v>483</v>
      </c>
      <c r="B214" t="s">
        <v>200</v>
      </c>
      <c r="C214">
        <v>0</v>
      </c>
      <c r="D214">
        <v>200</v>
      </c>
      <c r="E214">
        <v>976</v>
      </c>
      <c r="F214" t="s">
        <v>201</v>
      </c>
      <c r="G214" s="105">
        <v>9.1746999999999998E-4</v>
      </c>
      <c r="H214" s="105">
        <v>2.1302999999999999E-5</v>
      </c>
      <c r="I214" s="105">
        <v>-8.4035000000000001E-6</v>
      </c>
      <c r="J214" s="105">
        <v>-3.1950000000000002E-7</v>
      </c>
      <c r="K214" s="105">
        <v>9.2588000000000002E-4</v>
      </c>
      <c r="L214" s="105">
        <v>2.1622000000000001E-5</v>
      </c>
      <c r="M214" s="132">
        <v>1.34</v>
      </c>
      <c r="N214">
        <v>0</v>
      </c>
      <c r="O214">
        <v>0</v>
      </c>
      <c r="P214">
        <v>0</v>
      </c>
      <c r="Q214">
        <v>1</v>
      </c>
      <c r="R214">
        <v>9.2588000000000002E-6</v>
      </c>
      <c r="S214">
        <v>2.1619999999999999E-7</v>
      </c>
      <c r="T214">
        <v>3</v>
      </c>
      <c r="U214">
        <v>0</v>
      </c>
      <c r="V214">
        <v>0</v>
      </c>
      <c r="W214" s="133" t="s">
        <v>486</v>
      </c>
      <c r="X214" t="s">
        <v>203</v>
      </c>
      <c r="Y214" t="s">
        <v>204</v>
      </c>
      <c r="AD214">
        <f t="shared" si="27"/>
        <v>638</v>
      </c>
      <c r="AE214">
        <v>213</v>
      </c>
      <c r="AF214" t="str">
        <f t="shared" ca="1" si="21"/>
        <v>36-0.6</v>
      </c>
      <c r="AG214">
        <f t="shared" ca="1" si="22"/>
        <v>200</v>
      </c>
      <c r="AH214">
        <f t="shared" ca="1" si="23"/>
        <v>976</v>
      </c>
      <c r="AI214" s="105">
        <f t="shared" ca="1" si="24"/>
        <v>-8.1211999999999994E-6</v>
      </c>
      <c r="AJ214" s="105">
        <f t="shared" ca="1" si="25"/>
        <v>-2.0809999999999999E-7</v>
      </c>
      <c r="AK214" s="105">
        <f ca="1">AVERAGE(INDIRECT("K"&amp;AD214):INDIRECT("K"&amp;AD215-1))</f>
        <v>1.7492E-3</v>
      </c>
      <c r="AL214" s="105">
        <f ca="1">AVERAGE(INDIRECT("L"&amp;AD214):INDIRECT("L"&amp;AD215-1))</f>
        <v>3.8233333333333332E-5</v>
      </c>
      <c r="AM214" s="105">
        <f t="shared" ca="1" si="26"/>
        <v>1.7496177947705542E-3</v>
      </c>
      <c r="AO214" s="105">
        <f ca="1">STDEV(INDIRECT("K"&amp;AD214):INDIRECT("K"&amp;AD215-1))</f>
        <v>4.0000000000000972E-7</v>
      </c>
    </row>
    <row r="215" spans="1:41" ht="14.25" customHeight="1">
      <c r="A215" t="s">
        <v>487</v>
      </c>
      <c r="B215" t="s">
        <v>200</v>
      </c>
      <c r="C215">
        <v>0</v>
      </c>
      <c r="D215">
        <v>200</v>
      </c>
      <c r="E215">
        <v>976</v>
      </c>
      <c r="F215" t="s">
        <v>201</v>
      </c>
      <c r="G215" s="105">
        <v>2.4047000000000001E-3</v>
      </c>
      <c r="H215" s="105">
        <v>4.9700000000000002E-5</v>
      </c>
      <c r="I215" s="105">
        <v>-8.4035000000000001E-6</v>
      </c>
      <c r="J215" s="105">
        <v>-3.1950000000000002E-7</v>
      </c>
      <c r="K215" s="105">
        <v>2.4131000000000001E-3</v>
      </c>
      <c r="L215" s="105">
        <v>5.0000000000000002E-5</v>
      </c>
      <c r="M215" s="132">
        <v>1.19</v>
      </c>
      <c r="N215">
        <v>0</v>
      </c>
      <c r="O215">
        <v>0</v>
      </c>
      <c r="P215">
        <v>0</v>
      </c>
      <c r="Q215">
        <v>1</v>
      </c>
      <c r="R215">
        <v>2.4131E-5</v>
      </c>
      <c r="S215">
        <v>4.9979999999999996E-7</v>
      </c>
      <c r="T215">
        <v>3</v>
      </c>
      <c r="U215">
        <v>0</v>
      </c>
      <c r="V215">
        <v>0</v>
      </c>
      <c r="W215" s="133" t="s">
        <v>488</v>
      </c>
      <c r="X215" t="s">
        <v>203</v>
      </c>
      <c r="Y215" t="s">
        <v>204</v>
      </c>
      <c r="AD215">
        <f t="shared" si="27"/>
        <v>641</v>
      </c>
      <c r="AE215">
        <v>214</v>
      </c>
      <c r="AF215" t="str">
        <f t="shared" ca="1" si="21"/>
        <v>36-0.4</v>
      </c>
      <c r="AG215">
        <f t="shared" ca="1" si="22"/>
        <v>200</v>
      </c>
      <c r="AH215">
        <f t="shared" ca="1" si="23"/>
        <v>976</v>
      </c>
      <c r="AI215" s="105">
        <f t="shared" ca="1" si="24"/>
        <v>-8.1211999999999994E-6</v>
      </c>
      <c r="AJ215" s="105">
        <f t="shared" ca="1" si="25"/>
        <v>-2.0809999999999999E-7</v>
      </c>
      <c r="AK215" s="105">
        <f ca="1">AVERAGE(INDIRECT("K"&amp;AD215):INDIRECT("K"&amp;AD216-1))</f>
        <v>1.9076666666666669E-3</v>
      </c>
      <c r="AL215" s="105">
        <f ca="1">AVERAGE(INDIRECT("L"&amp;AD215):INDIRECT("L"&amp;AD216-1))</f>
        <v>4.1166666666666667E-5</v>
      </c>
      <c r="AM215" s="105">
        <f t="shared" ca="1" si="26"/>
        <v>1.908110794884709E-3</v>
      </c>
      <c r="AO215" s="105">
        <f ca="1">STDEV(INDIRECT("K"&amp;AD215):INDIRECT("K"&amp;AD216-1))</f>
        <v>1.5275252316528118E-7</v>
      </c>
    </row>
    <row r="216" spans="1:41" ht="14.25" customHeight="1">
      <c r="A216" t="s">
        <v>487</v>
      </c>
      <c r="B216" t="s">
        <v>200</v>
      </c>
      <c r="C216">
        <v>0</v>
      </c>
      <c r="D216">
        <v>200</v>
      </c>
      <c r="E216">
        <v>976</v>
      </c>
      <c r="F216" t="s">
        <v>201</v>
      </c>
      <c r="G216" s="105">
        <v>2.4039E-3</v>
      </c>
      <c r="H216" s="105">
        <v>4.9400000000000001E-5</v>
      </c>
      <c r="I216" s="105">
        <v>-8.4035000000000001E-6</v>
      </c>
      <c r="J216" s="105">
        <v>-3.1950000000000002E-7</v>
      </c>
      <c r="K216" s="105">
        <v>2.4123E-3</v>
      </c>
      <c r="L216" s="105">
        <v>4.9700000000000002E-5</v>
      </c>
      <c r="M216" s="132">
        <v>1.18</v>
      </c>
      <c r="N216">
        <v>0</v>
      </c>
      <c r="O216">
        <v>0</v>
      </c>
      <c r="P216">
        <v>0</v>
      </c>
      <c r="Q216">
        <v>1</v>
      </c>
      <c r="R216">
        <v>2.4122999999999999E-5</v>
      </c>
      <c r="S216">
        <v>4.9699999999999996E-7</v>
      </c>
      <c r="T216">
        <v>3</v>
      </c>
      <c r="U216">
        <v>0</v>
      </c>
      <c r="V216">
        <v>0</v>
      </c>
      <c r="W216" s="133" t="s">
        <v>489</v>
      </c>
      <c r="X216" t="s">
        <v>203</v>
      </c>
      <c r="Y216" t="s">
        <v>204</v>
      </c>
      <c r="AD216">
        <f t="shared" si="27"/>
        <v>644</v>
      </c>
      <c r="AE216">
        <v>215</v>
      </c>
      <c r="AF216" t="str">
        <f t="shared" ca="1" si="21"/>
        <v>36-0.2</v>
      </c>
      <c r="AG216">
        <f t="shared" ca="1" si="22"/>
        <v>200</v>
      </c>
      <c r="AH216">
        <f t="shared" ca="1" si="23"/>
        <v>976</v>
      </c>
      <c r="AI216" s="105">
        <f t="shared" ca="1" si="24"/>
        <v>-8.1211999999999994E-6</v>
      </c>
      <c r="AJ216" s="105">
        <f t="shared" ca="1" si="25"/>
        <v>-2.0809999999999999E-7</v>
      </c>
      <c r="AK216" s="105">
        <f ca="1">AVERAGE(INDIRECT("K"&amp;AD216):INDIRECT("K"&amp;AD217-1))</f>
        <v>2.7867E-3</v>
      </c>
      <c r="AL216" s="105">
        <f ca="1">AVERAGE(INDIRECT("L"&amp;AD216):INDIRECT("L"&amp;AD217-1))</f>
        <v>5.7799999999999995E-5</v>
      </c>
      <c r="AM216" s="105">
        <f t="shared" ca="1" si="26"/>
        <v>2.7872993613890849E-3</v>
      </c>
      <c r="AO216" s="105">
        <f ca="1">STDEV(INDIRECT("K"&amp;AD216):INDIRECT("K"&amp;AD217-1))</f>
        <v>9.99999999998398E-8</v>
      </c>
    </row>
    <row r="217" spans="1:41" ht="14.25" customHeight="1">
      <c r="A217" t="s">
        <v>487</v>
      </c>
      <c r="B217" t="s">
        <v>200</v>
      </c>
      <c r="C217">
        <v>0</v>
      </c>
      <c r="D217">
        <v>200</v>
      </c>
      <c r="E217">
        <v>976</v>
      </c>
      <c r="F217" t="s">
        <v>201</v>
      </c>
      <c r="G217" s="105">
        <v>2.4034E-3</v>
      </c>
      <c r="H217" s="105">
        <v>4.9299999999999999E-5</v>
      </c>
      <c r="I217" s="105">
        <v>-8.4035000000000001E-6</v>
      </c>
      <c r="J217" s="105">
        <v>-3.1950000000000002E-7</v>
      </c>
      <c r="K217" s="105">
        <v>2.4118E-3</v>
      </c>
      <c r="L217" s="105">
        <v>4.9599999999999999E-5</v>
      </c>
      <c r="M217" s="132">
        <v>1.18</v>
      </c>
      <c r="N217">
        <v>0</v>
      </c>
      <c r="O217">
        <v>0</v>
      </c>
      <c r="P217">
        <v>0</v>
      </c>
      <c r="Q217">
        <v>1</v>
      </c>
      <c r="R217">
        <v>2.4117999999999998E-5</v>
      </c>
      <c r="S217">
        <v>4.9579999999999998E-7</v>
      </c>
      <c r="T217">
        <v>3</v>
      </c>
      <c r="U217">
        <v>0</v>
      </c>
      <c r="V217">
        <v>0</v>
      </c>
      <c r="W217" s="133" t="s">
        <v>490</v>
      </c>
      <c r="X217" t="s">
        <v>203</v>
      </c>
      <c r="Y217" t="s">
        <v>204</v>
      </c>
      <c r="AD217">
        <f t="shared" si="27"/>
        <v>647</v>
      </c>
      <c r="AE217">
        <v>216</v>
      </c>
      <c r="AF217" t="str">
        <f t="shared" ca="1" si="21"/>
        <v>36-&lt;0.2</v>
      </c>
      <c r="AG217">
        <f t="shared" ca="1" si="22"/>
        <v>200</v>
      </c>
      <c r="AH217">
        <f t="shared" ca="1" si="23"/>
        <v>976</v>
      </c>
      <c r="AI217" s="105">
        <f t="shared" ca="1" si="24"/>
        <v>-8.1211999999999994E-6</v>
      </c>
      <c r="AJ217" s="105">
        <f t="shared" ca="1" si="25"/>
        <v>-2.0809999999999999E-7</v>
      </c>
      <c r="AK217" s="105">
        <f ca="1">AVERAGE(INDIRECT("K"&amp;AD217):INDIRECT("K"&amp;AD218-1))</f>
        <v>5.3477000000000004E-3</v>
      </c>
      <c r="AL217" s="105">
        <f ca="1">AVERAGE(INDIRECT("L"&amp;AD217):INDIRECT("L"&amp;AD218-1))</f>
        <v>1.0340000000000001E-4</v>
      </c>
      <c r="AM217" s="105">
        <f t="shared" ca="1" si="26"/>
        <v>5.348699547553592E-3</v>
      </c>
      <c r="AO217" s="105">
        <f ca="1">STDEV(INDIRECT("K"&amp;AD217):INDIRECT("K"&amp;AD218-1))</f>
        <v>4.3588989435396602E-7</v>
      </c>
    </row>
    <row r="218" spans="1:41" ht="14.25" customHeight="1">
      <c r="A218" t="s">
        <v>491</v>
      </c>
      <c r="B218" t="s">
        <v>200</v>
      </c>
      <c r="C218">
        <v>0</v>
      </c>
      <c r="D218">
        <v>200</v>
      </c>
      <c r="E218">
        <v>976</v>
      </c>
      <c r="F218" t="s">
        <v>201</v>
      </c>
      <c r="G218" s="105">
        <v>7.9369E-4</v>
      </c>
      <c r="H218" s="105">
        <v>2.2993000000000002E-5</v>
      </c>
      <c r="I218" s="105">
        <v>-8.4035000000000001E-6</v>
      </c>
      <c r="J218" s="105">
        <v>-3.1950000000000002E-7</v>
      </c>
      <c r="K218" s="105">
        <v>8.0210000000000004E-4</v>
      </c>
      <c r="L218" s="105">
        <v>2.3312E-5</v>
      </c>
      <c r="M218" s="132">
        <v>1.66</v>
      </c>
      <c r="N218">
        <v>0</v>
      </c>
      <c r="O218">
        <v>0</v>
      </c>
      <c r="P218">
        <v>0</v>
      </c>
      <c r="Q218">
        <v>1</v>
      </c>
      <c r="R218">
        <v>8.0209999999999999E-6</v>
      </c>
      <c r="S218">
        <v>2.3309999999999999E-7</v>
      </c>
      <c r="T218">
        <v>3</v>
      </c>
      <c r="U218">
        <v>0</v>
      </c>
      <c r="V218">
        <v>0</v>
      </c>
      <c r="W218" s="133" t="s">
        <v>492</v>
      </c>
      <c r="X218" t="s">
        <v>203</v>
      </c>
      <c r="Y218" t="s">
        <v>204</v>
      </c>
      <c r="AD218">
        <f t="shared" si="27"/>
        <v>650</v>
      </c>
      <c r="AE218">
        <v>217</v>
      </c>
      <c r="AF218" t="str">
        <f t="shared" ca="1" si="21"/>
        <v>37-ALL</v>
      </c>
      <c r="AG218">
        <f t="shared" ca="1" si="22"/>
        <v>200</v>
      </c>
      <c r="AH218">
        <f t="shared" ca="1" si="23"/>
        <v>976</v>
      </c>
      <c r="AI218" s="105">
        <f t="shared" ca="1" si="24"/>
        <v>-8.1211999999999994E-6</v>
      </c>
      <c r="AJ218" s="105">
        <f t="shared" ca="1" si="25"/>
        <v>-2.0809999999999999E-7</v>
      </c>
      <c r="AK218" s="105">
        <f ca="1">AVERAGE(INDIRECT("K"&amp;AD218):INDIRECT("K"&amp;AD219-1))</f>
        <v>1.7374666666666665E-3</v>
      </c>
      <c r="AL218" s="105">
        <f ca="1">AVERAGE(INDIRECT("L"&amp;AD218):INDIRECT("L"&amp;AD219-1))</f>
        <v>3.2833333333333336E-5</v>
      </c>
      <c r="AM218" s="105">
        <f t="shared" ca="1" si="26"/>
        <v>1.737776868747986E-3</v>
      </c>
      <c r="AO218" s="105">
        <f ca="1">STDEV(INDIRECT("K"&amp;AD218):INDIRECT("K"&amp;AD219-1))</f>
        <v>1.5011106998931165E-6</v>
      </c>
    </row>
    <row r="219" spans="1:41" ht="14.25" customHeight="1">
      <c r="A219" t="s">
        <v>491</v>
      </c>
      <c r="B219" t="s">
        <v>200</v>
      </c>
      <c r="C219">
        <v>0</v>
      </c>
      <c r="D219">
        <v>200</v>
      </c>
      <c r="E219">
        <v>976</v>
      </c>
      <c r="F219" t="s">
        <v>201</v>
      </c>
      <c r="G219" s="105">
        <v>7.9381999999999999E-4</v>
      </c>
      <c r="H219" s="105">
        <v>2.2883000000000001E-5</v>
      </c>
      <c r="I219" s="105">
        <v>-8.4035000000000001E-6</v>
      </c>
      <c r="J219" s="105">
        <v>-3.1950000000000002E-7</v>
      </c>
      <c r="K219" s="105">
        <v>8.0221999999999997E-4</v>
      </c>
      <c r="L219" s="105">
        <v>2.3201999999999999E-5</v>
      </c>
      <c r="M219" s="132">
        <v>1.66</v>
      </c>
      <c r="N219">
        <v>0</v>
      </c>
      <c r="O219">
        <v>0</v>
      </c>
      <c r="P219">
        <v>0</v>
      </c>
      <c r="Q219">
        <v>1</v>
      </c>
      <c r="R219">
        <v>8.0221999999999992E-6</v>
      </c>
      <c r="S219">
        <v>2.3200000000000001E-7</v>
      </c>
      <c r="T219">
        <v>3</v>
      </c>
      <c r="U219">
        <v>0</v>
      </c>
      <c r="V219">
        <v>0</v>
      </c>
      <c r="W219" s="133" t="s">
        <v>493</v>
      </c>
      <c r="X219" t="s">
        <v>203</v>
      </c>
      <c r="Y219" t="s">
        <v>204</v>
      </c>
      <c r="AD219">
        <f t="shared" si="27"/>
        <v>653</v>
      </c>
      <c r="AE219">
        <v>218</v>
      </c>
      <c r="AF219" t="str">
        <f t="shared" ca="1" si="21"/>
        <v>37-0.8</v>
      </c>
      <c r="AG219">
        <f t="shared" ca="1" si="22"/>
        <v>200</v>
      </c>
      <c r="AH219">
        <f t="shared" ca="1" si="23"/>
        <v>976</v>
      </c>
      <c r="AI219" s="105">
        <f t="shared" ca="1" si="24"/>
        <v>-8.1211999999999994E-6</v>
      </c>
      <c r="AJ219" s="105">
        <f t="shared" ca="1" si="25"/>
        <v>-2.0809999999999999E-7</v>
      </c>
      <c r="AK219" s="105">
        <f ca="1">AVERAGE(INDIRECT("K"&amp;AD219):INDIRECT("K"&amp;AD220-1))</f>
        <v>3.227833333333333E-3</v>
      </c>
      <c r="AL219" s="105">
        <f ca="1">AVERAGE(INDIRECT("L"&amp;AD219):INDIRECT("L"&amp;AD220-1))</f>
        <v>5.3700000000000004E-5</v>
      </c>
      <c r="AM219" s="105">
        <f t="shared" ca="1" si="26"/>
        <v>3.2282799937083796E-3</v>
      </c>
      <c r="AO219" s="105">
        <f ca="1">STDEV(INDIRECT("K"&amp;AD219):INDIRECT("K"&amp;AD220-1))</f>
        <v>6.0277137733429638E-7</v>
      </c>
    </row>
    <row r="220" spans="1:41" ht="14.25" customHeight="1">
      <c r="A220" t="s">
        <v>491</v>
      </c>
      <c r="B220" t="s">
        <v>200</v>
      </c>
      <c r="C220">
        <v>0</v>
      </c>
      <c r="D220">
        <v>200</v>
      </c>
      <c r="E220">
        <v>976</v>
      </c>
      <c r="F220" t="s">
        <v>201</v>
      </c>
      <c r="G220" s="105">
        <v>7.9343999999999997E-4</v>
      </c>
      <c r="H220" s="105">
        <v>2.2773E-5</v>
      </c>
      <c r="I220" s="105">
        <v>-8.4035000000000001E-6</v>
      </c>
      <c r="J220" s="105">
        <v>-3.1950000000000002E-7</v>
      </c>
      <c r="K220" s="105">
        <v>8.0185E-4</v>
      </c>
      <c r="L220" s="105">
        <v>2.3093000000000001E-5</v>
      </c>
      <c r="M220" s="132">
        <v>1.65</v>
      </c>
      <c r="N220">
        <v>0</v>
      </c>
      <c r="O220">
        <v>0</v>
      </c>
      <c r="P220">
        <v>0</v>
      </c>
      <c r="Q220">
        <v>1</v>
      </c>
      <c r="R220">
        <v>8.0184999999999995E-6</v>
      </c>
      <c r="S220">
        <v>2.3090000000000001E-7</v>
      </c>
      <c r="T220">
        <v>3</v>
      </c>
      <c r="U220">
        <v>0</v>
      </c>
      <c r="V220">
        <v>0</v>
      </c>
      <c r="W220" s="133" t="s">
        <v>494</v>
      </c>
      <c r="X220" t="s">
        <v>203</v>
      </c>
      <c r="Y220" t="s">
        <v>204</v>
      </c>
      <c r="AD220">
        <f t="shared" si="27"/>
        <v>656</v>
      </c>
      <c r="AE220">
        <v>219</v>
      </c>
      <c r="AF220" t="str">
        <f t="shared" ca="1" si="21"/>
        <v>37-0.6</v>
      </c>
      <c r="AG220">
        <f t="shared" ca="1" si="22"/>
        <v>200</v>
      </c>
      <c r="AH220">
        <f t="shared" ca="1" si="23"/>
        <v>976</v>
      </c>
      <c r="AI220" s="105">
        <f t="shared" ca="1" si="24"/>
        <v>-8.1211999999999994E-6</v>
      </c>
      <c r="AJ220" s="105">
        <f t="shared" ca="1" si="25"/>
        <v>-2.0809999999999999E-7</v>
      </c>
      <c r="AK220" s="105">
        <f ca="1">AVERAGE(INDIRECT("K"&amp;AD220):INDIRECT("K"&amp;AD221-1))</f>
        <v>1.9706333333333339E-3</v>
      </c>
      <c r="AL220" s="105">
        <f ca="1">AVERAGE(INDIRECT("L"&amp;AD220):INDIRECT("L"&amp;AD221-1))</f>
        <v>3.5899999999999998E-5</v>
      </c>
      <c r="AM220" s="105">
        <f t="shared" ca="1" si="26"/>
        <v>1.9709603102154153E-3</v>
      </c>
      <c r="AO220" s="105">
        <f ca="1">STDEV(INDIRECT("K"&amp;AD220):INDIRECT("K"&amp;AD221-1))</f>
        <v>1.1547005383799055E-7</v>
      </c>
    </row>
    <row r="221" spans="1:41" ht="14.25" customHeight="1">
      <c r="A221" t="s">
        <v>495</v>
      </c>
      <c r="B221" t="s">
        <v>200</v>
      </c>
      <c r="C221">
        <v>0</v>
      </c>
      <c r="D221">
        <v>200</v>
      </c>
      <c r="E221">
        <v>976</v>
      </c>
      <c r="F221" t="s">
        <v>201</v>
      </c>
      <c r="G221" s="105">
        <v>1.9922E-3</v>
      </c>
      <c r="H221" s="105">
        <v>5.9899999999999999E-5</v>
      </c>
      <c r="I221" s="105">
        <v>-8.4035000000000001E-6</v>
      </c>
      <c r="J221" s="105">
        <v>-3.1950000000000002E-7</v>
      </c>
      <c r="K221" s="105">
        <v>2.0005999999999999E-3</v>
      </c>
      <c r="L221" s="105">
        <v>6.02E-5</v>
      </c>
      <c r="M221" s="132">
        <v>1.72</v>
      </c>
      <c r="N221">
        <v>0</v>
      </c>
      <c r="O221">
        <v>0</v>
      </c>
      <c r="P221">
        <v>0</v>
      </c>
      <c r="Q221">
        <v>1</v>
      </c>
      <c r="R221">
        <v>2.0006000000000001E-5</v>
      </c>
      <c r="S221">
        <v>6.0210000000000002E-7</v>
      </c>
      <c r="T221">
        <v>3</v>
      </c>
      <c r="U221">
        <v>0</v>
      </c>
      <c r="V221">
        <v>0</v>
      </c>
      <c r="W221" s="133" t="s">
        <v>496</v>
      </c>
      <c r="X221" t="s">
        <v>203</v>
      </c>
      <c r="Y221" t="s">
        <v>204</v>
      </c>
      <c r="AD221">
        <f t="shared" si="27"/>
        <v>659</v>
      </c>
      <c r="AE221">
        <v>220</v>
      </c>
      <c r="AF221" t="str">
        <f t="shared" ca="1" si="21"/>
        <v>37-0.4</v>
      </c>
      <c r="AG221">
        <f t="shared" ca="1" si="22"/>
        <v>200</v>
      </c>
      <c r="AH221">
        <f t="shared" ca="1" si="23"/>
        <v>976</v>
      </c>
      <c r="AI221" s="105">
        <f t="shared" ca="1" si="24"/>
        <v>-8.1211999999999994E-6</v>
      </c>
      <c r="AJ221" s="105">
        <f t="shared" ca="1" si="25"/>
        <v>-2.0809999999999999E-7</v>
      </c>
      <c r="AK221" s="105">
        <f ca="1">AVERAGE(INDIRECT("K"&amp;AD221):INDIRECT("K"&amp;AD222-1))</f>
        <v>1.1970000000000001E-3</v>
      </c>
      <c r="AL221" s="105">
        <f ca="1">AVERAGE(INDIRECT("L"&amp;AD221):INDIRECT("L"&amp;AD222-1))</f>
        <v>2.5066666666666665E-5</v>
      </c>
      <c r="AM221" s="105">
        <f t="shared" ca="1" si="26"/>
        <v>1.1972624347977255E-3</v>
      </c>
      <c r="AO221" s="105">
        <f ca="1">STDEV(INDIRECT("K"&amp;AD221):INDIRECT("K"&amp;AD222-1))</f>
        <v>2.6457513110648599E-7</v>
      </c>
    </row>
    <row r="222" spans="1:41" ht="14.25" customHeight="1">
      <c r="A222" t="s">
        <v>495</v>
      </c>
      <c r="B222" t="s">
        <v>200</v>
      </c>
      <c r="C222">
        <v>0</v>
      </c>
      <c r="D222">
        <v>200</v>
      </c>
      <c r="E222">
        <v>976</v>
      </c>
      <c r="F222" t="s">
        <v>201</v>
      </c>
      <c r="G222" s="105">
        <v>1.9922E-3</v>
      </c>
      <c r="H222" s="105">
        <v>5.9500000000000003E-5</v>
      </c>
      <c r="I222" s="105">
        <v>-8.4035000000000001E-6</v>
      </c>
      <c r="J222" s="105">
        <v>-3.1950000000000002E-7</v>
      </c>
      <c r="K222" s="105">
        <v>2.0005999999999999E-3</v>
      </c>
      <c r="L222" s="105">
        <v>5.9799999999999997E-5</v>
      </c>
      <c r="M222" s="132">
        <v>1.71</v>
      </c>
      <c r="N222">
        <v>0</v>
      </c>
      <c r="O222">
        <v>0</v>
      </c>
      <c r="P222">
        <v>0</v>
      </c>
      <c r="Q222">
        <v>1</v>
      </c>
      <c r="R222">
        <v>2.0006000000000001E-5</v>
      </c>
      <c r="S222">
        <v>5.9810000000000004E-7</v>
      </c>
      <c r="T222">
        <v>3</v>
      </c>
      <c r="U222">
        <v>0</v>
      </c>
      <c r="V222">
        <v>0</v>
      </c>
      <c r="W222" s="133" t="s">
        <v>497</v>
      </c>
      <c r="X222" t="s">
        <v>203</v>
      </c>
      <c r="Y222" t="s">
        <v>204</v>
      </c>
      <c r="AD222">
        <f t="shared" si="27"/>
        <v>662</v>
      </c>
      <c r="AE222">
        <v>221</v>
      </c>
      <c r="AF222" t="str">
        <f t="shared" ca="1" si="21"/>
        <v>37-0.2</v>
      </c>
      <c r="AG222">
        <f t="shared" ca="1" si="22"/>
        <v>200</v>
      </c>
      <c r="AH222">
        <f t="shared" ca="1" si="23"/>
        <v>976</v>
      </c>
      <c r="AI222" s="105">
        <f t="shared" ca="1" si="24"/>
        <v>-8.1211999999999994E-6</v>
      </c>
      <c r="AJ222" s="105">
        <f t="shared" ca="1" si="25"/>
        <v>-2.0809999999999999E-7</v>
      </c>
      <c r="AK222" s="105">
        <f ca="1">AVERAGE(INDIRECT("K"&amp;AD222):INDIRECT("K"&amp;AD223-1))</f>
        <v>1.3933000000000001E-3</v>
      </c>
      <c r="AL222" s="105">
        <f ca="1">AVERAGE(INDIRECT("L"&amp;AD222):INDIRECT("L"&amp;AD223-1))</f>
        <v>2.8100000000000002E-5</v>
      </c>
      <c r="AM222" s="105">
        <f t="shared" ca="1" si="26"/>
        <v>1.3935833308417549E-3</v>
      </c>
      <c r="AO222" s="105">
        <f ca="1">STDEV(INDIRECT("K"&amp;AD222):INDIRECT("K"&amp;AD223-1))</f>
        <v>6.0827625302984563E-7</v>
      </c>
    </row>
    <row r="223" spans="1:41" ht="14.25" customHeight="1">
      <c r="A223" t="s">
        <v>495</v>
      </c>
      <c r="B223" t="s">
        <v>200</v>
      </c>
      <c r="C223">
        <v>0</v>
      </c>
      <c r="D223">
        <v>200</v>
      </c>
      <c r="E223">
        <v>976</v>
      </c>
      <c r="F223" t="s">
        <v>201</v>
      </c>
      <c r="G223" s="105">
        <v>1.9911999999999998E-3</v>
      </c>
      <c r="H223" s="105">
        <v>5.9700000000000001E-5</v>
      </c>
      <c r="I223" s="105">
        <v>-8.4035000000000001E-6</v>
      </c>
      <c r="J223" s="105">
        <v>-3.1950000000000002E-7</v>
      </c>
      <c r="K223" s="105">
        <v>1.9995999999999998E-3</v>
      </c>
      <c r="L223" s="105">
        <v>6.0000000000000002E-5</v>
      </c>
      <c r="M223" s="132">
        <v>1.72</v>
      </c>
      <c r="N223">
        <v>0</v>
      </c>
      <c r="O223">
        <v>0</v>
      </c>
      <c r="P223">
        <v>0</v>
      </c>
      <c r="Q223">
        <v>1</v>
      </c>
      <c r="R223">
        <v>1.9996E-5</v>
      </c>
      <c r="S223">
        <v>5.9999999999999997E-7</v>
      </c>
      <c r="T223">
        <v>3</v>
      </c>
      <c r="U223">
        <v>0</v>
      </c>
      <c r="V223">
        <v>0</v>
      </c>
      <c r="W223" s="133" t="s">
        <v>498</v>
      </c>
      <c r="X223" t="s">
        <v>203</v>
      </c>
      <c r="Y223" t="s">
        <v>204</v>
      </c>
      <c r="AD223">
        <f t="shared" si="27"/>
        <v>665</v>
      </c>
      <c r="AE223">
        <v>222</v>
      </c>
      <c r="AF223" t="str">
        <f t="shared" ca="1" si="21"/>
        <v>37-&lt;0.2</v>
      </c>
      <c r="AG223">
        <f t="shared" ca="1" si="22"/>
        <v>200</v>
      </c>
      <c r="AH223">
        <f t="shared" ca="1" si="23"/>
        <v>976</v>
      </c>
      <c r="AI223" s="105">
        <f t="shared" ca="1" si="24"/>
        <v>-8.1211999999999994E-6</v>
      </c>
      <c r="AJ223" s="105">
        <f t="shared" ca="1" si="25"/>
        <v>-2.0809999999999999E-7</v>
      </c>
      <c r="AK223" s="105">
        <f ca="1">AVERAGE(INDIRECT("K"&amp;AD223):INDIRECT("K"&amp;AD224-1))</f>
        <v>3.3596333333333335E-3</v>
      </c>
      <c r="AL223" s="105">
        <f ca="1">AVERAGE(INDIRECT("L"&amp;AD223):INDIRECT("L"&amp;AD224-1))</f>
        <v>6.2433333333333338E-5</v>
      </c>
      <c r="AM223" s="105">
        <f t="shared" ca="1" si="26"/>
        <v>3.3602133943479774E-3</v>
      </c>
      <c r="AO223" s="105">
        <f ca="1">STDEV(INDIRECT("K"&amp;AD223):INDIRECT("K"&amp;AD224-1))</f>
        <v>3.0550504633037309E-7</v>
      </c>
    </row>
    <row r="224" spans="1:41" ht="14.25" customHeight="1">
      <c r="A224" t="s">
        <v>499</v>
      </c>
      <c r="B224" t="s">
        <v>200</v>
      </c>
      <c r="C224">
        <v>0</v>
      </c>
      <c r="D224">
        <v>200</v>
      </c>
      <c r="E224">
        <v>976</v>
      </c>
      <c r="F224" t="s">
        <v>201</v>
      </c>
      <c r="G224" s="105">
        <v>1.1509000000000001E-3</v>
      </c>
      <c r="H224" s="105">
        <v>3.4199999999999998E-5</v>
      </c>
      <c r="I224" s="105">
        <v>-8.4035000000000001E-6</v>
      </c>
      <c r="J224" s="105">
        <v>-3.1950000000000002E-7</v>
      </c>
      <c r="K224" s="105">
        <v>1.1593E-3</v>
      </c>
      <c r="L224" s="105">
        <v>3.4499999999999998E-5</v>
      </c>
      <c r="M224" s="132">
        <v>1.71</v>
      </c>
      <c r="N224">
        <v>0</v>
      </c>
      <c r="O224">
        <v>0</v>
      </c>
      <c r="P224">
        <v>0</v>
      </c>
      <c r="Q224">
        <v>1</v>
      </c>
      <c r="R224">
        <v>1.1593000000000001E-5</v>
      </c>
      <c r="S224">
        <v>3.4540000000000001E-7</v>
      </c>
      <c r="T224">
        <v>3</v>
      </c>
      <c r="U224">
        <v>0</v>
      </c>
      <c r="V224">
        <v>0</v>
      </c>
      <c r="W224" s="133" t="s">
        <v>500</v>
      </c>
      <c r="X224" t="s">
        <v>203</v>
      </c>
      <c r="Y224" t="s">
        <v>204</v>
      </c>
      <c r="AD224">
        <f t="shared" si="27"/>
        <v>668</v>
      </c>
      <c r="AE224">
        <v>223</v>
      </c>
      <c r="AF224" t="str">
        <f t="shared" ca="1" si="21"/>
        <v>38-ALL</v>
      </c>
      <c r="AG224">
        <f t="shared" ca="1" si="22"/>
        <v>200</v>
      </c>
      <c r="AH224">
        <f t="shared" ca="1" si="23"/>
        <v>976</v>
      </c>
      <c r="AI224" s="105">
        <f t="shared" ca="1" si="24"/>
        <v>-8.1211999999999994E-6</v>
      </c>
      <c r="AJ224" s="105">
        <f t="shared" ca="1" si="25"/>
        <v>-2.0809999999999999E-7</v>
      </c>
      <c r="AK224" s="105">
        <f ca="1">AVERAGE(INDIRECT("K"&amp;AD224):INDIRECT("K"&amp;AD225-1))</f>
        <v>1.4137666666666666E-3</v>
      </c>
      <c r="AL224" s="105">
        <f ca="1">AVERAGE(INDIRECT("L"&amp;AD224):INDIRECT("L"&amp;AD225-1))</f>
        <v>3.1233333333333331E-5</v>
      </c>
      <c r="AM224" s="105">
        <f t="shared" ca="1" si="26"/>
        <v>1.4141116323999631E-3</v>
      </c>
      <c r="AO224" s="105">
        <f ca="1">STDEV(INDIRECT("K"&amp;AD224):INDIRECT("K"&amp;AD225-1))</f>
        <v>2.0816659994652286E-7</v>
      </c>
    </row>
    <row r="225" spans="1:41" ht="14.25" customHeight="1">
      <c r="A225" t="s">
        <v>499</v>
      </c>
      <c r="B225" t="s">
        <v>200</v>
      </c>
      <c r="C225">
        <v>0</v>
      </c>
      <c r="D225">
        <v>200</v>
      </c>
      <c r="E225">
        <v>976</v>
      </c>
      <c r="F225" t="s">
        <v>201</v>
      </c>
      <c r="G225" s="105">
        <v>1.1521999999999999E-3</v>
      </c>
      <c r="H225" s="105">
        <v>3.3699999999999999E-5</v>
      </c>
      <c r="I225" s="105">
        <v>-8.4035000000000001E-6</v>
      </c>
      <c r="J225" s="105">
        <v>-3.1950000000000002E-7</v>
      </c>
      <c r="K225" s="105">
        <v>1.1605999999999999E-3</v>
      </c>
      <c r="L225" s="105">
        <v>3.4100000000000002E-5</v>
      </c>
      <c r="M225" s="132">
        <v>1.68</v>
      </c>
      <c r="N225">
        <v>0</v>
      </c>
      <c r="O225">
        <v>0</v>
      </c>
      <c r="P225">
        <v>0</v>
      </c>
      <c r="Q225">
        <v>1</v>
      </c>
      <c r="R225">
        <v>1.1606E-5</v>
      </c>
      <c r="S225">
        <v>3.4060000000000002E-7</v>
      </c>
      <c r="T225">
        <v>3</v>
      </c>
      <c r="U225">
        <v>0</v>
      </c>
      <c r="V225">
        <v>0</v>
      </c>
      <c r="W225" s="133" t="s">
        <v>501</v>
      </c>
      <c r="X225" t="s">
        <v>203</v>
      </c>
      <c r="Y225" t="s">
        <v>204</v>
      </c>
      <c r="AD225">
        <f t="shared" si="27"/>
        <v>671</v>
      </c>
      <c r="AE225">
        <v>224</v>
      </c>
      <c r="AF225" t="str">
        <f t="shared" ca="1" si="21"/>
        <v>38-0.8</v>
      </c>
      <c r="AG225">
        <f t="shared" ca="1" si="22"/>
        <v>200</v>
      </c>
      <c r="AH225">
        <f t="shared" ca="1" si="23"/>
        <v>976</v>
      </c>
      <c r="AI225" s="105">
        <f t="shared" ca="1" si="24"/>
        <v>-8.1211999999999994E-6</v>
      </c>
      <c r="AJ225" s="105">
        <f t="shared" ca="1" si="25"/>
        <v>-2.0809999999999999E-7</v>
      </c>
      <c r="AK225" s="105">
        <f ca="1">AVERAGE(INDIRECT("K"&amp;AD225):INDIRECT("K"&amp;AD226-1))</f>
        <v>1.4635000000000002E-3</v>
      </c>
      <c r="AL225" s="105">
        <f ca="1">AVERAGE(INDIRECT("L"&amp;AD225):INDIRECT("L"&amp;AD226-1))</f>
        <v>3.8433333333333337E-5</v>
      </c>
      <c r="AM225" s="105">
        <f t="shared" ca="1" si="26"/>
        <v>1.4640045666291864E-3</v>
      </c>
      <c r="AO225" s="105">
        <f ca="1">STDEV(INDIRECT("K"&amp;AD225):INDIRECT("K"&amp;AD226-1))</f>
        <v>1.7320508075698582E-7</v>
      </c>
    </row>
    <row r="226" spans="1:41" ht="14.25" customHeight="1">
      <c r="A226" t="s">
        <v>499</v>
      </c>
      <c r="B226" t="s">
        <v>200</v>
      </c>
      <c r="C226">
        <v>0</v>
      </c>
      <c r="D226">
        <v>200</v>
      </c>
      <c r="E226">
        <v>976</v>
      </c>
      <c r="F226" t="s">
        <v>201</v>
      </c>
      <c r="G226" s="105">
        <v>1.1524E-3</v>
      </c>
      <c r="H226" s="105">
        <v>3.4E-5</v>
      </c>
      <c r="I226" s="105">
        <v>-8.4035000000000001E-6</v>
      </c>
      <c r="J226" s="105">
        <v>-3.1950000000000002E-7</v>
      </c>
      <c r="K226" s="105">
        <v>1.1608E-3</v>
      </c>
      <c r="L226" s="105">
        <v>3.43E-5</v>
      </c>
      <c r="M226" s="132">
        <v>1.69</v>
      </c>
      <c r="N226">
        <v>0</v>
      </c>
      <c r="O226">
        <v>0</v>
      </c>
      <c r="P226">
        <v>0</v>
      </c>
      <c r="Q226">
        <v>1</v>
      </c>
      <c r="R226">
        <v>1.1608E-5</v>
      </c>
      <c r="S226">
        <v>3.4299999999999999E-7</v>
      </c>
      <c r="T226">
        <v>3</v>
      </c>
      <c r="U226">
        <v>0</v>
      </c>
      <c r="V226">
        <v>0</v>
      </c>
      <c r="W226" s="133" t="s">
        <v>502</v>
      </c>
      <c r="X226" t="s">
        <v>203</v>
      </c>
      <c r="Y226" t="s">
        <v>204</v>
      </c>
      <c r="AD226">
        <f t="shared" si="27"/>
        <v>674</v>
      </c>
      <c r="AE226">
        <v>225</v>
      </c>
      <c r="AF226" t="str">
        <f t="shared" ca="1" si="21"/>
        <v>38-0.6</v>
      </c>
      <c r="AG226">
        <f t="shared" ca="1" si="22"/>
        <v>200</v>
      </c>
      <c r="AH226">
        <f t="shared" ca="1" si="23"/>
        <v>976</v>
      </c>
      <c r="AI226" s="105">
        <f t="shared" ca="1" si="24"/>
        <v>-8.1211999999999994E-6</v>
      </c>
      <c r="AJ226" s="105">
        <f t="shared" ca="1" si="25"/>
        <v>-2.0809999999999999E-7</v>
      </c>
      <c r="AK226" s="105">
        <f ca="1">AVERAGE(INDIRECT("K"&amp;AD226):INDIRECT("K"&amp;AD227-1))</f>
        <v>1.0067999999999998E-3</v>
      </c>
      <c r="AL226" s="105">
        <f ca="1">AVERAGE(INDIRECT("L"&amp;AD226):INDIRECT("L"&amp;AD227-1))</f>
        <v>2.1499999999999997E-5</v>
      </c>
      <c r="AM226" s="105">
        <f t="shared" ca="1" si="26"/>
        <v>1.0070295377991648E-3</v>
      </c>
      <c r="AO226" s="105">
        <f ca="1">STDEV(INDIRECT("K"&amp;AD226):INDIRECT("K"&amp;AD227-1))</f>
        <v>2.6457513110640404E-7</v>
      </c>
    </row>
    <row r="227" spans="1:41" ht="14.25" customHeight="1">
      <c r="A227" t="s">
        <v>503</v>
      </c>
      <c r="B227" t="s">
        <v>200</v>
      </c>
      <c r="C227">
        <v>0</v>
      </c>
      <c r="D227">
        <v>200</v>
      </c>
      <c r="E227">
        <v>976</v>
      </c>
      <c r="F227" t="s">
        <v>201</v>
      </c>
      <c r="G227" s="105">
        <v>7.1162000000000005E-4</v>
      </c>
      <c r="H227" s="105">
        <v>2.0001999999999999E-5</v>
      </c>
      <c r="I227" s="105">
        <v>-8.4035000000000001E-6</v>
      </c>
      <c r="J227" s="105">
        <v>-3.1950000000000002E-7</v>
      </c>
      <c r="K227" s="105">
        <v>7.2002000000000003E-4</v>
      </c>
      <c r="L227" s="105">
        <v>2.0321000000000001E-5</v>
      </c>
      <c r="M227" s="132">
        <v>1.62</v>
      </c>
      <c r="N227">
        <v>0</v>
      </c>
      <c r="O227">
        <v>0</v>
      </c>
      <c r="P227">
        <v>0</v>
      </c>
      <c r="Q227">
        <v>1</v>
      </c>
      <c r="R227">
        <v>7.2002000000000001E-6</v>
      </c>
      <c r="S227">
        <v>2.0319999999999999E-7</v>
      </c>
      <c r="T227">
        <v>3</v>
      </c>
      <c r="U227">
        <v>0</v>
      </c>
      <c r="V227">
        <v>0</v>
      </c>
      <c r="W227" s="133" t="s">
        <v>504</v>
      </c>
      <c r="X227" t="s">
        <v>203</v>
      </c>
      <c r="Y227" t="s">
        <v>204</v>
      </c>
      <c r="AD227">
        <f t="shared" si="27"/>
        <v>677</v>
      </c>
      <c r="AE227">
        <v>226</v>
      </c>
      <c r="AF227" t="str">
        <f t="shared" ca="1" si="21"/>
        <v>38-0.4</v>
      </c>
      <c r="AG227">
        <f t="shared" ca="1" si="22"/>
        <v>200</v>
      </c>
      <c r="AH227">
        <f t="shared" ca="1" si="23"/>
        <v>976</v>
      </c>
      <c r="AI227" s="105">
        <f t="shared" ca="1" si="24"/>
        <v>-8.1211999999999994E-6</v>
      </c>
      <c r="AJ227" s="105">
        <f t="shared" ca="1" si="25"/>
        <v>-2.0809999999999999E-7</v>
      </c>
      <c r="AK227" s="105">
        <f ca="1">AVERAGE(INDIRECT("K"&amp;AD227):INDIRECT("K"&amp;AD228-1))</f>
        <v>6.0262666666666663E-4</v>
      </c>
      <c r="AL227" s="105">
        <f ca="1">AVERAGE(INDIRECT("L"&amp;AD227):INDIRECT("L"&amp;AD228-1))</f>
        <v>1.4468000000000003E-5</v>
      </c>
      <c r="AM227" s="105">
        <f t="shared" ca="1" si="26"/>
        <v>6.0280031718785423E-4</v>
      </c>
      <c r="AO227" s="105">
        <f ca="1">STDEV(INDIRECT("K"&amp;AD227):INDIRECT("K"&amp;AD228-1))</f>
        <v>2.1571586249816798E-7</v>
      </c>
    </row>
    <row r="228" spans="1:41" ht="14.25" customHeight="1">
      <c r="A228" t="s">
        <v>503</v>
      </c>
      <c r="B228" t="s">
        <v>200</v>
      </c>
      <c r="C228">
        <v>0</v>
      </c>
      <c r="D228">
        <v>200</v>
      </c>
      <c r="E228">
        <v>976</v>
      </c>
      <c r="F228" t="s">
        <v>201</v>
      </c>
      <c r="G228" s="105">
        <v>7.1208000000000003E-4</v>
      </c>
      <c r="H228" s="105">
        <v>1.9851999999999999E-5</v>
      </c>
      <c r="I228" s="105">
        <v>-8.4035000000000001E-6</v>
      </c>
      <c r="J228" s="105">
        <v>-3.1950000000000002E-7</v>
      </c>
      <c r="K228" s="105">
        <v>7.2048000000000001E-4</v>
      </c>
      <c r="L228" s="105">
        <v>2.0171999999999999E-5</v>
      </c>
      <c r="M228" s="132">
        <v>1.6</v>
      </c>
      <c r="N228">
        <v>0</v>
      </c>
      <c r="O228">
        <v>0</v>
      </c>
      <c r="P228">
        <v>0</v>
      </c>
      <c r="Q228">
        <v>1</v>
      </c>
      <c r="R228">
        <v>7.2048E-6</v>
      </c>
      <c r="S228">
        <v>2.0170000000000001E-7</v>
      </c>
      <c r="T228">
        <v>3</v>
      </c>
      <c r="U228">
        <v>0</v>
      </c>
      <c r="V228">
        <v>0</v>
      </c>
      <c r="W228" s="133" t="s">
        <v>505</v>
      </c>
      <c r="X228" t="s">
        <v>203</v>
      </c>
      <c r="Y228" t="s">
        <v>204</v>
      </c>
      <c r="AD228">
        <f t="shared" si="27"/>
        <v>680</v>
      </c>
      <c r="AE228">
        <v>227</v>
      </c>
      <c r="AF228" t="str">
        <f t="shared" ca="1" si="21"/>
        <v>38-0.2</v>
      </c>
      <c r="AG228">
        <f t="shared" ca="1" si="22"/>
        <v>200</v>
      </c>
      <c r="AH228">
        <f t="shared" ca="1" si="23"/>
        <v>976</v>
      </c>
      <c r="AI228" s="105">
        <f t="shared" ca="1" si="24"/>
        <v>-8.1211999999999994E-6</v>
      </c>
      <c r="AJ228" s="105">
        <f t="shared" ca="1" si="25"/>
        <v>-2.0809999999999999E-7</v>
      </c>
      <c r="AK228" s="105">
        <f ca="1">AVERAGE(INDIRECT("K"&amp;AD228):INDIRECT("K"&amp;AD229-1))</f>
        <v>8.6423666666666675E-4</v>
      </c>
      <c r="AL228" s="105">
        <f ca="1">AVERAGE(INDIRECT("L"&amp;AD228):INDIRECT("L"&amp;AD229-1))</f>
        <v>2.0041666666666665E-5</v>
      </c>
      <c r="AM228" s="105">
        <f t="shared" ca="1" si="26"/>
        <v>8.6446901877041782E-4</v>
      </c>
      <c r="AO228" s="105">
        <f ca="1">STDEV(INDIRECT("K"&amp;AD228):INDIRECT("K"&amp;AD229-1))</f>
        <v>9.2915732431780091E-8</v>
      </c>
    </row>
    <row r="229" spans="1:41" ht="14.25" customHeight="1">
      <c r="A229" t="s">
        <v>503</v>
      </c>
      <c r="B229" t="s">
        <v>200</v>
      </c>
      <c r="C229">
        <v>0</v>
      </c>
      <c r="D229">
        <v>200</v>
      </c>
      <c r="E229">
        <v>976</v>
      </c>
      <c r="F229" t="s">
        <v>201</v>
      </c>
      <c r="G229" s="105">
        <v>7.1135999999999997E-4</v>
      </c>
      <c r="H229" s="105">
        <v>1.9704E-5</v>
      </c>
      <c r="I229" s="105">
        <v>-8.4035000000000001E-6</v>
      </c>
      <c r="J229" s="105">
        <v>-3.1950000000000002E-7</v>
      </c>
      <c r="K229" s="105">
        <v>7.1975999999999995E-4</v>
      </c>
      <c r="L229" s="105">
        <v>2.0023000000000001E-5</v>
      </c>
      <c r="M229" s="132">
        <v>1.59</v>
      </c>
      <c r="N229">
        <v>0</v>
      </c>
      <c r="O229">
        <v>0</v>
      </c>
      <c r="P229">
        <v>0</v>
      </c>
      <c r="Q229">
        <v>1</v>
      </c>
      <c r="R229">
        <v>7.1976000000000003E-6</v>
      </c>
      <c r="S229">
        <v>2.0020000000000001E-7</v>
      </c>
      <c r="T229">
        <v>3</v>
      </c>
      <c r="U229">
        <v>0</v>
      </c>
      <c r="V229">
        <v>0</v>
      </c>
      <c r="W229" s="133" t="s">
        <v>506</v>
      </c>
      <c r="X229" t="s">
        <v>203</v>
      </c>
      <c r="Y229" t="s">
        <v>204</v>
      </c>
      <c r="AD229">
        <f t="shared" si="27"/>
        <v>683</v>
      </c>
      <c r="AE229">
        <v>228</v>
      </c>
      <c r="AF229" t="str">
        <f t="shared" ca="1" si="21"/>
        <v>38-&lt;0.2</v>
      </c>
      <c r="AG229">
        <f t="shared" ca="1" si="22"/>
        <v>200</v>
      </c>
      <c r="AH229">
        <f t="shared" ca="1" si="23"/>
        <v>976</v>
      </c>
      <c r="AI229" s="105">
        <f t="shared" ca="1" si="24"/>
        <v>-8.1211999999999994E-6</v>
      </c>
      <c r="AJ229" s="105">
        <f t="shared" ca="1" si="25"/>
        <v>-2.0809999999999999E-7</v>
      </c>
      <c r="AK229" s="105">
        <f ca="1">AVERAGE(INDIRECT("K"&amp;AD229):INDIRECT("K"&amp;AD230-1))</f>
        <v>2.4649333333333335E-3</v>
      </c>
      <c r="AL229" s="105">
        <f ca="1">AVERAGE(INDIRECT("L"&amp;AD229):INDIRECT("L"&amp;AD230-1))</f>
        <v>5.1566666666666662E-5</v>
      </c>
      <c r="AM229" s="105">
        <f t="shared" ca="1" si="26"/>
        <v>2.4654726643970094E-3</v>
      </c>
      <c r="AO229" s="105">
        <f ca="1">STDEV(INDIRECT("K"&amp;AD229):INDIRECT("K"&amp;AD230-1))</f>
        <v>1.1547005383799055E-7</v>
      </c>
    </row>
    <row r="230" spans="1:41" ht="14.25" customHeight="1">
      <c r="A230" t="s">
        <v>507</v>
      </c>
      <c r="B230" t="s">
        <v>200</v>
      </c>
      <c r="C230">
        <v>0</v>
      </c>
      <c r="D230">
        <v>200</v>
      </c>
      <c r="E230">
        <v>976</v>
      </c>
      <c r="F230" t="s">
        <v>201</v>
      </c>
      <c r="G230" s="105">
        <v>8.4115999999999998E-4</v>
      </c>
      <c r="H230" s="105">
        <v>2.0988999999999998E-5</v>
      </c>
      <c r="I230" s="105">
        <v>-8.4035000000000001E-6</v>
      </c>
      <c r="J230" s="105">
        <v>-3.1950000000000002E-7</v>
      </c>
      <c r="K230" s="105">
        <v>8.4957000000000001E-4</v>
      </c>
      <c r="L230" s="105">
        <v>2.1308999999999999E-5</v>
      </c>
      <c r="M230" s="132">
        <v>1.44</v>
      </c>
      <c r="N230">
        <v>0</v>
      </c>
      <c r="O230">
        <v>0</v>
      </c>
      <c r="P230">
        <v>0</v>
      </c>
      <c r="Q230">
        <v>1</v>
      </c>
      <c r="R230">
        <v>8.4957000000000007E-6</v>
      </c>
      <c r="S230">
        <v>2.131E-7</v>
      </c>
      <c r="T230">
        <v>3</v>
      </c>
      <c r="U230">
        <v>0</v>
      </c>
      <c r="V230">
        <v>0</v>
      </c>
      <c r="W230" s="133" t="s">
        <v>508</v>
      </c>
      <c r="X230" t="s">
        <v>203</v>
      </c>
      <c r="Y230" t="s">
        <v>204</v>
      </c>
      <c r="AD230">
        <f t="shared" si="27"/>
        <v>686</v>
      </c>
      <c r="AE230">
        <v>229</v>
      </c>
      <c r="AF230" t="str">
        <f t="shared" ca="1" si="21"/>
        <v>39-ALL</v>
      </c>
      <c r="AG230">
        <f t="shared" ca="1" si="22"/>
        <v>200</v>
      </c>
      <c r="AH230">
        <f t="shared" ca="1" si="23"/>
        <v>976</v>
      </c>
      <c r="AI230" s="105">
        <f t="shared" ca="1" si="24"/>
        <v>-8.1211999999999994E-6</v>
      </c>
      <c r="AJ230" s="105">
        <f t="shared" ca="1" si="25"/>
        <v>-2.0809999999999999E-7</v>
      </c>
      <c r="AK230" s="105">
        <f ca="1">AVERAGE(INDIRECT("K"&amp;AD230):INDIRECT("K"&amp;AD231-1))</f>
        <v>2.3505666666666669E-3</v>
      </c>
      <c r="AL230" s="105">
        <f ca="1">AVERAGE(INDIRECT("L"&amp;AD230):INDIRECT("L"&amp;AD231-1))</f>
        <v>4.7266666666666666E-5</v>
      </c>
      <c r="AM230" s="105">
        <f t="shared" ca="1" si="26"/>
        <v>2.3510418525033161E-3</v>
      </c>
      <c r="AO230" s="105">
        <f ca="1">STDEV(INDIRECT("K"&amp;AD230):INDIRECT("K"&amp;AD231-1))</f>
        <v>2.0816659994669647E-7</v>
      </c>
    </row>
    <row r="231" spans="1:41" ht="14.25" customHeight="1">
      <c r="A231" t="s">
        <v>507</v>
      </c>
      <c r="B231" t="s">
        <v>200</v>
      </c>
      <c r="C231">
        <v>0</v>
      </c>
      <c r="D231">
        <v>200</v>
      </c>
      <c r="E231">
        <v>976</v>
      </c>
      <c r="F231" t="s">
        <v>201</v>
      </c>
      <c r="G231" s="105">
        <v>8.4091999999999999E-4</v>
      </c>
      <c r="H231" s="105">
        <v>2.0829E-5</v>
      </c>
      <c r="I231" s="105">
        <v>-8.4035000000000001E-6</v>
      </c>
      <c r="J231" s="105">
        <v>-3.1950000000000002E-7</v>
      </c>
      <c r="K231" s="105">
        <v>8.4931999999999998E-4</v>
      </c>
      <c r="L231" s="105">
        <v>2.1148000000000001E-5</v>
      </c>
      <c r="M231" s="132">
        <v>1.43</v>
      </c>
      <c r="N231">
        <v>0</v>
      </c>
      <c r="O231">
        <v>0</v>
      </c>
      <c r="P231">
        <v>0</v>
      </c>
      <c r="Q231">
        <v>1</v>
      </c>
      <c r="R231">
        <v>8.4932000000000003E-6</v>
      </c>
      <c r="S231">
        <v>2.1150000000000001E-7</v>
      </c>
      <c r="T231">
        <v>3</v>
      </c>
      <c r="U231">
        <v>0</v>
      </c>
      <c r="V231">
        <v>0</v>
      </c>
      <c r="W231" s="133" t="s">
        <v>509</v>
      </c>
      <c r="X231" t="s">
        <v>203</v>
      </c>
      <c r="Y231" t="s">
        <v>204</v>
      </c>
      <c r="AD231">
        <f t="shared" si="27"/>
        <v>689</v>
      </c>
      <c r="AE231">
        <v>230</v>
      </c>
      <c r="AF231" t="str">
        <f t="shared" ca="1" si="21"/>
        <v>39-0.8</v>
      </c>
      <c r="AG231">
        <f t="shared" ca="1" si="22"/>
        <v>200</v>
      </c>
      <c r="AH231">
        <f t="shared" ca="1" si="23"/>
        <v>976</v>
      </c>
      <c r="AI231" s="105">
        <f t="shared" ca="1" si="24"/>
        <v>-8.1211999999999994E-6</v>
      </c>
      <c r="AJ231" s="105">
        <f t="shared" ca="1" si="25"/>
        <v>-2.0809999999999999E-7</v>
      </c>
      <c r="AK231" s="105">
        <f ca="1">AVERAGE(INDIRECT("K"&amp;AD231):INDIRECT("K"&amp;AD232-1))</f>
        <v>3.1129999999999999E-3</v>
      </c>
      <c r="AL231" s="105">
        <f ca="1">AVERAGE(INDIRECT("L"&amp;AD231):INDIRECT("L"&amp;AD232-1))</f>
        <v>5.7666666666666668E-5</v>
      </c>
      <c r="AM231" s="105">
        <f t="shared" ca="1" si="26"/>
        <v>3.1135340763262E-3</v>
      </c>
      <c r="AO231" s="105">
        <f ca="1">STDEV(INDIRECT("K"&amp;AD231):INDIRECT("K"&amp;AD232-1))</f>
        <v>1.9999999999989644E-7</v>
      </c>
    </row>
    <row r="232" spans="1:41" ht="14.25" customHeight="1">
      <c r="A232" t="s">
        <v>507</v>
      </c>
      <c r="B232" t="s">
        <v>200</v>
      </c>
      <c r="C232">
        <v>0</v>
      </c>
      <c r="D232">
        <v>200</v>
      </c>
      <c r="E232">
        <v>976</v>
      </c>
      <c r="F232" t="s">
        <v>201</v>
      </c>
      <c r="G232" s="105">
        <v>8.4099999999999995E-4</v>
      </c>
      <c r="H232" s="105">
        <v>2.0437000000000001E-5</v>
      </c>
      <c r="I232" s="105">
        <v>-8.4035000000000001E-6</v>
      </c>
      <c r="J232" s="105">
        <v>-3.1950000000000002E-7</v>
      </c>
      <c r="K232" s="105">
        <v>8.4940000000000005E-4</v>
      </c>
      <c r="L232" s="105">
        <v>2.0757000000000001E-5</v>
      </c>
      <c r="M232" s="132">
        <v>1.4</v>
      </c>
      <c r="N232">
        <v>0</v>
      </c>
      <c r="O232">
        <v>0</v>
      </c>
      <c r="P232">
        <v>0</v>
      </c>
      <c r="Q232">
        <v>1</v>
      </c>
      <c r="R232">
        <v>8.4940000000000003E-6</v>
      </c>
      <c r="S232">
        <v>2.0760000000000001E-7</v>
      </c>
      <c r="T232">
        <v>3</v>
      </c>
      <c r="U232">
        <v>0</v>
      </c>
      <c r="V232">
        <v>0</v>
      </c>
      <c r="W232" s="133" t="s">
        <v>510</v>
      </c>
      <c r="X232" t="s">
        <v>203</v>
      </c>
      <c r="Y232" t="s">
        <v>204</v>
      </c>
      <c r="AD232">
        <f t="shared" si="27"/>
        <v>692</v>
      </c>
      <c r="AE232">
        <v>231</v>
      </c>
      <c r="AF232" t="str">
        <f t="shared" ca="1" si="21"/>
        <v>39-0.6</v>
      </c>
      <c r="AG232">
        <f t="shared" ca="1" si="22"/>
        <v>200</v>
      </c>
      <c r="AH232">
        <f t="shared" ca="1" si="23"/>
        <v>976</v>
      </c>
      <c r="AI232" s="105">
        <f t="shared" ca="1" si="24"/>
        <v>-8.1211999999999994E-6</v>
      </c>
      <c r="AJ232" s="105">
        <f t="shared" ca="1" si="25"/>
        <v>-2.0809999999999999E-7</v>
      </c>
      <c r="AK232" s="105">
        <f ca="1">AVERAGE(INDIRECT("K"&amp;AD232):INDIRECT("K"&amp;AD233-1))</f>
        <v>2.0572333333333335E-3</v>
      </c>
      <c r="AL232" s="105">
        <f ca="1">AVERAGE(INDIRECT("L"&amp;AD232):INDIRECT("L"&amp;AD233-1))</f>
        <v>3.9900000000000001E-5</v>
      </c>
      <c r="AM232" s="105">
        <f t="shared" ca="1" si="26"/>
        <v>2.0576202268100348E-3</v>
      </c>
      <c r="AO232" s="105">
        <f ca="1">STDEV(INDIRECT("K"&amp;AD232):INDIRECT("K"&amp;AD233-1))</f>
        <v>2.5166114784238596E-7</v>
      </c>
    </row>
    <row r="233" spans="1:41" ht="14.25" customHeight="1">
      <c r="A233" t="s">
        <v>511</v>
      </c>
      <c r="B233" t="s">
        <v>200</v>
      </c>
      <c r="C233">
        <v>0</v>
      </c>
      <c r="D233">
        <v>200</v>
      </c>
      <c r="E233">
        <v>976</v>
      </c>
      <c r="F233" t="s">
        <v>201</v>
      </c>
      <c r="G233" s="105">
        <v>8.3717999999999998E-4</v>
      </c>
      <c r="H233" s="105">
        <v>2.3909000000000001E-5</v>
      </c>
      <c r="I233" s="105">
        <v>-8.4035000000000001E-6</v>
      </c>
      <c r="J233" s="105">
        <v>-3.1950000000000002E-7</v>
      </c>
      <c r="K233" s="105">
        <v>8.4559000000000001E-4</v>
      </c>
      <c r="L233" s="105">
        <v>2.4227999999999999E-5</v>
      </c>
      <c r="M233" s="132">
        <v>1.64</v>
      </c>
      <c r="N233">
        <v>0</v>
      </c>
      <c r="O233">
        <v>0</v>
      </c>
      <c r="P233">
        <v>0</v>
      </c>
      <c r="Q233">
        <v>1</v>
      </c>
      <c r="R233">
        <v>8.4557999999999996E-6</v>
      </c>
      <c r="S233">
        <v>2.4229999999999999E-7</v>
      </c>
      <c r="T233">
        <v>3</v>
      </c>
      <c r="U233">
        <v>0</v>
      </c>
      <c r="V233">
        <v>0</v>
      </c>
      <c r="W233" s="133" t="s">
        <v>512</v>
      </c>
      <c r="X233" t="s">
        <v>203</v>
      </c>
      <c r="Y233" t="s">
        <v>204</v>
      </c>
      <c r="AD233">
        <f t="shared" si="27"/>
        <v>695</v>
      </c>
      <c r="AE233">
        <v>232</v>
      </c>
      <c r="AF233" t="str">
        <f t="shared" ca="1" si="21"/>
        <v>39-0.4</v>
      </c>
      <c r="AG233">
        <f t="shared" ca="1" si="22"/>
        <v>200</v>
      </c>
      <c r="AH233">
        <f t="shared" ca="1" si="23"/>
        <v>976</v>
      </c>
      <c r="AI233" s="105">
        <f t="shared" ca="1" si="24"/>
        <v>-8.1211999999999994E-6</v>
      </c>
      <c r="AJ233" s="105">
        <f t="shared" ca="1" si="25"/>
        <v>-2.0809999999999999E-7</v>
      </c>
      <c r="AK233" s="105">
        <f ca="1">AVERAGE(INDIRECT("K"&amp;AD233):INDIRECT("K"&amp;AD234-1))</f>
        <v>1.4681333333333333E-3</v>
      </c>
      <c r="AL233" s="105">
        <f ca="1">AVERAGE(INDIRECT("L"&amp;AD233):INDIRECT("L"&amp;AD234-1))</f>
        <v>3.0933333333333338E-5</v>
      </c>
      <c r="AM233" s="105">
        <f t="shared" ca="1" si="26"/>
        <v>1.4684591773541258E-3</v>
      </c>
      <c r="AO233" s="105">
        <f ca="1">STDEV(INDIRECT("K"&amp;AD233):INDIRECT("K"&amp;AD234-1))</f>
        <v>4.5092497528232848E-7</v>
      </c>
    </row>
    <row r="234" spans="1:41" ht="14.25" customHeight="1">
      <c r="A234" t="s">
        <v>511</v>
      </c>
      <c r="B234" t="s">
        <v>200</v>
      </c>
      <c r="C234">
        <v>0</v>
      </c>
      <c r="D234">
        <v>200</v>
      </c>
      <c r="E234">
        <v>976</v>
      </c>
      <c r="F234" t="s">
        <v>201</v>
      </c>
      <c r="G234" s="105">
        <v>8.3730000000000002E-4</v>
      </c>
      <c r="H234" s="105">
        <v>2.3509000000000001E-5</v>
      </c>
      <c r="I234" s="105">
        <v>-8.4035000000000001E-6</v>
      </c>
      <c r="J234" s="105">
        <v>-3.1950000000000002E-7</v>
      </c>
      <c r="K234" s="105">
        <v>8.4570999999999995E-4</v>
      </c>
      <c r="L234" s="105">
        <v>2.3828E-5</v>
      </c>
      <c r="M234" s="132">
        <v>1.61</v>
      </c>
      <c r="N234">
        <v>0</v>
      </c>
      <c r="O234">
        <v>0</v>
      </c>
      <c r="P234">
        <v>0</v>
      </c>
      <c r="Q234">
        <v>1</v>
      </c>
      <c r="R234">
        <v>8.4571000000000007E-6</v>
      </c>
      <c r="S234">
        <v>2.3830000000000001E-7</v>
      </c>
      <c r="T234">
        <v>3</v>
      </c>
      <c r="U234">
        <v>0</v>
      </c>
      <c r="V234">
        <v>0</v>
      </c>
      <c r="W234" s="133" t="s">
        <v>513</v>
      </c>
      <c r="X234" t="s">
        <v>203</v>
      </c>
      <c r="Y234" t="s">
        <v>204</v>
      </c>
      <c r="AD234">
        <f t="shared" si="27"/>
        <v>698</v>
      </c>
      <c r="AE234">
        <v>233</v>
      </c>
      <c r="AF234" t="str">
        <f t="shared" ca="1" si="21"/>
        <v>39-0.2</v>
      </c>
      <c r="AG234">
        <f t="shared" ca="1" si="22"/>
        <v>200</v>
      </c>
      <c r="AH234">
        <f t="shared" ca="1" si="23"/>
        <v>976</v>
      </c>
      <c r="AI234" s="105">
        <f t="shared" ca="1" si="24"/>
        <v>-8.1211999999999994E-6</v>
      </c>
      <c r="AJ234" s="105">
        <f t="shared" ca="1" si="25"/>
        <v>-2.0809999999999999E-7</v>
      </c>
      <c r="AK234" s="105">
        <f ca="1">AVERAGE(INDIRECT("K"&amp;AD234):INDIRECT("K"&amp;AD235-1))</f>
        <v>1.9395333333333334E-3</v>
      </c>
      <c r="AL234" s="105">
        <f ca="1">AVERAGE(INDIRECT("L"&amp;AD234):INDIRECT("L"&amp;AD235-1))</f>
        <v>3.9966666666666665E-5</v>
      </c>
      <c r="AM234" s="105">
        <f t="shared" ca="1" si="26"/>
        <v>1.9399450728192166E-3</v>
      </c>
      <c r="AO234" s="105">
        <f ca="1">STDEV(INDIRECT("K"&amp;AD234):INDIRECT("K"&amp;AD235-1))</f>
        <v>1.1547005383799056E-7</v>
      </c>
    </row>
    <row r="235" spans="1:41" ht="14.25" customHeight="1">
      <c r="A235" t="s">
        <v>511</v>
      </c>
      <c r="B235" t="s">
        <v>200</v>
      </c>
      <c r="C235">
        <v>0</v>
      </c>
      <c r="D235">
        <v>200</v>
      </c>
      <c r="E235">
        <v>976</v>
      </c>
      <c r="F235" t="s">
        <v>201</v>
      </c>
      <c r="G235" s="105">
        <v>8.3655999999999997E-4</v>
      </c>
      <c r="H235" s="105">
        <v>2.3791E-5</v>
      </c>
      <c r="I235" s="105">
        <v>-8.4035000000000001E-6</v>
      </c>
      <c r="J235" s="105">
        <v>-3.1950000000000002E-7</v>
      </c>
      <c r="K235" s="105">
        <v>8.4495999999999996E-4</v>
      </c>
      <c r="L235" s="105">
        <v>2.4110000000000001E-5</v>
      </c>
      <c r="M235" s="132">
        <v>1.63</v>
      </c>
      <c r="N235">
        <v>0</v>
      </c>
      <c r="O235">
        <v>0</v>
      </c>
      <c r="P235">
        <v>0</v>
      </c>
      <c r="Q235">
        <v>1</v>
      </c>
      <c r="R235">
        <v>8.4495999999999995E-6</v>
      </c>
      <c r="S235">
        <v>2.4110000000000001E-7</v>
      </c>
      <c r="T235">
        <v>3</v>
      </c>
      <c r="U235">
        <v>0</v>
      </c>
      <c r="V235">
        <v>0</v>
      </c>
      <c r="W235" s="133" t="s">
        <v>514</v>
      </c>
      <c r="X235" t="s">
        <v>203</v>
      </c>
      <c r="Y235" t="s">
        <v>204</v>
      </c>
      <c r="AD235">
        <f t="shared" si="27"/>
        <v>701</v>
      </c>
      <c r="AE235">
        <v>234</v>
      </c>
      <c r="AF235" t="str">
        <f t="shared" ca="1" si="21"/>
        <v>39-&lt;0.2</v>
      </c>
      <c r="AG235">
        <f t="shared" ca="1" si="22"/>
        <v>200</v>
      </c>
      <c r="AH235">
        <f t="shared" ca="1" si="23"/>
        <v>976</v>
      </c>
      <c r="AI235" s="105">
        <f t="shared" ca="1" si="24"/>
        <v>-8.1211999999999994E-6</v>
      </c>
      <c r="AJ235" s="105">
        <f t="shared" ca="1" si="25"/>
        <v>-2.0809999999999999E-7</v>
      </c>
      <c r="AK235" s="105">
        <f ca="1">AVERAGE(INDIRECT("K"&amp;AD235):INDIRECT("K"&amp;AD236-1))</f>
        <v>2.8759333333333334E-3</v>
      </c>
      <c r="AL235" s="105">
        <f ca="1">AVERAGE(INDIRECT("L"&amp;AD235):INDIRECT("L"&amp;AD236-1))</f>
        <v>5.5933333333333329E-5</v>
      </c>
      <c r="AM235" s="105">
        <f t="shared" ca="1" si="26"/>
        <v>2.8764771988589715E-3</v>
      </c>
      <c r="AO235" s="105">
        <f ca="1">STDEV(INDIRECT("K"&amp;AD235):INDIRECT("K"&amp;AD236-1))</f>
        <v>1.1547005383799056E-7</v>
      </c>
    </row>
    <row r="236" spans="1:41" ht="14.25" customHeight="1">
      <c r="A236" t="s">
        <v>515</v>
      </c>
      <c r="B236" t="s">
        <v>200</v>
      </c>
      <c r="C236">
        <v>0</v>
      </c>
      <c r="D236">
        <v>200</v>
      </c>
      <c r="E236">
        <v>976</v>
      </c>
      <c r="F236" t="s">
        <v>201</v>
      </c>
      <c r="G236" s="105">
        <v>8.2434999999999995E-4</v>
      </c>
      <c r="H236" s="105">
        <v>2.1095999999999999E-5</v>
      </c>
      <c r="I236" s="105">
        <v>-8.4035000000000001E-6</v>
      </c>
      <c r="J236" s="105">
        <v>-3.1950000000000002E-7</v>
      </c>
      <c r="K236" s="105">
        <v>8.3275999999999999E-4</v>
      </c>
      <c r="L236" s="105">
        <v>2.1416E-5</v>
      </c>
      <c r="M236" s="132">
        <v>1.47</v>
      </c>
      <c r="N236">
        <v>0</v>
      </c>
      <c r="O236">
        <v>0</v>
      </c>
      <c r="P236">
        <v>0</v>
      </c>
      <c r="Q236">
        <v>1</v>
      </c>
      <c r="R236">
        <v>8.3275999999999997E-6</v>
      </c>
      <c r="S236">
        <v>2.142E-7</v>
      </c>
      <c r="T236">
        <v>3</v>
      </c>
      <c r="U236">
        <v>0</v>
      </c>
      <c r="V236">
        <v>0</v>
      </c>
      <c r="W236" s="133" t="s">
        <v>516</v>
      </c>
      <c r="X236" t="s">
        <v>203</v>
      </c>
      <c r="Y236" t="s">
        <v>204</v>
      </c>
      <c r="AD236">
        <f t="shared" si="27"/>
        <v>704</v>
      </c>
      <c r="AE236">
        <v>235</v>
      </c>
      <c r="AF236" t="str">
        <f t="shared" ca="1" si="21"/>
        <v>40-ALL</v>
      </c>
      <c r="AG236">
        <f t="shared" ca="1" si="22"/>
        <v>200</v>
      </c>
      <c r="AH236">
        <f t="shared" ca="1" si="23"/>
        <v>976</v>
      </c>
      <c r="AI236" s="105">
        <f t="shared" ca="1" si="24"/>
        <v>-8.1211999999999994E-6</v>
      </c>
      <c r="AJ236" s="105">
        <f t="shared" ca="1" si="25"/>
        <v>-2.0809999999999999E-7</v>
      </c>
      <c r="AK236" s="105">
        <f ca="1">AVERAGE(INDIRECT("K"&amp;AD236):INDIRECT("K"&amp;AD237-1))</f>
        <v>1.9223333333333332E-3</v>
      </c>
      <c r="AL236" s="105">
        <f ca="1">AVERAGE(INDIRECT("L"&amp;AD236):INDIRECT("L"&amp;AD237-1))</f>
        <v>4.1700000000000004E-5</v>
      </c>
      <c r="AM236" s="105">
        <f t="shared" ca="1" si="26"/>
        <v>1.922785566422955E-3</v>
      </c>
      <c r="AO236" s="105">
        <f ca="1">STDEV(INDIRECT("K"&amp;AD236):INDIRECT("K"&amp;AD237-1))</f>
        <v>2.0816659994664438E-7</v>
      </c>
    </row>
    <row r="237" spans="1:41" ht="14.25" customHeight="1">
      <c r="A237" t="s">
        <v>515</v>
      </c>
      <c r="B237" t="s">
        <v>200</v>
      </c>
      <c r="C237">
        <v>0</v>
      </c>
      <c r="D237">
        <v>200</v>
      </c>
      <c r="E237">
        <v>976</v>
      </c>
      <c r="F237" t="s">
        <v>201</v>
      </c>
      <c r="G237" s="105">
        <v>8.2445999999999995E-4</v>
      </c>
      <c r="H237" s="105">
        <v>2.0880999999999999E-5</v>
      </c>
      <c r="I237" s="105">
        <v>-8.4035000000000001E-6</v>
      </c>
      <c r="J237" s="105">
        <v>-3.1950000000000002E-7</v>
      </c>
      <c r="K237" s="105">
        <v>8.3286999999999999E-4</v>
      </c>
      <c r="L237" s="105">
        <v>2.1200999999999999E-5</v>
      </c>
      <c r="M237" s="132">
        <v>1.46</v>
      </c>
      <c r="N237">
        <v>0</v>
      </c>
      <c r="O237">
        <v>0</v>
      </c>
      <c r="P237">
        <v>0</v>
      </c>
      <c r="Q237">
        <v>1</v>
      </c>
      <c r="R237">
        <v>8.3287000000000004E-6</v>
      </c>
      <c r="S237">
        <v>2.1199999999999999E-7</v>
      </c>
      <c r="T237">
        <v>3</v>
      </c>
      <c r="U237">
        <v>0</v>
      </c>
      <c r="V237">
        <v>0</v>
      </c>
      <c r="W237" s="133" t="s">
        <v>517</v>
      </c>
      <c r="X237" t="s">
        <v>203</v>
      </c>
      <c r="Y237" t="s">
        <v>204</v>
      </c>
      <c r="AD237">
        <f t="shared" si="27"/>
        <v>707</v>
      </c>
      <c r="AE237">
        <v>236</v>
      </c>
      <c r="AF237" t="str">
        <f t="shared" ca="1" si="21"/>
        <v>40-0.8</v>
      </c>
      <c r="AG237">
        <f t="shared" ca="1" si="22"/>
        <v>200</v>
      </c>
      <c r="AH237">
        <f t="shared" ca="1" si="23"/>
        <v>976</v>
      </c>
      <c r="AI237" s="105">
        <f t="shared" ca="1" si="24"/>
        <v>-8.1211999999999994E-6</v>
      </c>
      <c r="AJ237" s="105">
        <f t="shared" ca="1" si="25"/>
        <v>-2.0809999999999999E-7</v>
      </c>
      <c r="AK237" s="105">
        <f ca="1">AVERAGE(INDIRECT("K"&amp;AD237):INDIRECT("K"&amp;AD238-1))</f>
        <v>3.2442000000000005E-3</v>
      </c>
      <c r="AL237" s="105">
        <f ca="1">AVERAGE(INDIRECT("L"&amp;AD237):INDIRECT("L"&amp;AD238-1))</f>
        <v>7.063333333333332E-5</v>
      </c>
      <c r="AM237" s="105">
        <f t="shared" ca="1" si="26"/>
        <v>3.244968830016366E-3</v>
      </c>
      <c r="AO237" s="105">
        <f ca="1">STDEV(INDIRECT("K"&amp;AD237):INDIRECT("K"&amp;AD238-1))</f>
        <v>5.1961524227058191E-7</v>
      </c>
    </row>
    <row r="238" spans="1:41" ht="14.25" customHeight="1">
      <c r="A238" t="s">
        <v>515</v>
      </c>
      <c r="B238" t="s">
        <v>200</v>
      </c>
      <c r="C238">
        <v>0</v>
      </c>
      <c r="D238">
        <v>200</v>
      </c>
      <c r="E238">
        <v>976</v>
      </c>
      <c r="F238" t="s">
        <v>201</v>
      </c>
      <c r="G238" s="105">
        <v>8.2406000000000005E-4</v>
      </c>
      <c r="H238" s="105">
        <v>2.1069000000000001E-5</v>
      </c>
      <c r="I238" s="105">
        <v>-8.4035000000000001E-6</v>
      </c>
      <c r="J238" s="105">
        <v>-3.1950000000000002E-7</v>
      </c>
      <c r="K238" s="105">
        <v>8.3246999999999998E-4</v>
      </c>
      <c r="L238" s="105">
        <v>2.1387999999999999E-5</v>
      </c>
      <c r="M238" s="132">
        <v>1.47</v>
      </c>
      <c r="N238">
        <v>0</v>
      </c>
      <c r="O238">
        <v>0</v>
      </c>
      <c r="P238">
        <v>0</v>
      </c>
      <c r="Q238">
        <v>1</v>
      </c>
      <c r="R238">
        <v>8.3247000000000001E-6</v>
      </c>
      <c r="S238">
        <v>2.139E-7</v>
      </c>
      <c r="T238">
        <v>3</v>
      </c>
      <c r="U238">
        <v>0</v>
      </c>
      <c r="V238">
        <v>0</v>
      </c>
      <c r="W238" s="133" t="s">
        <v>518</v>
      </c>
      <c r="X238" t="s">
        <v>203</v>
      </c>
      <c r="Y238" t="s">
        <v>204</v>
      </c>
      <c r="AD238">
        <f t="shared" si="27"/>
        <v>710</v>
      </c>
      <c r="AE238">
        <v>237</v>
      </c>
      <c r="AF238" t="str">
        <f t="shared" ca="1" si="21"/>
        <v>40-0.6</v>
      </c>
      <c r="AG238">
        <f t="shared" ca="1" si="22"/>
        <v>200</v>
      </c>
      <c r="AH238">
        <f t="shared" ca="1" si="23"/>
        <v>976</v>
      </c>
      <c r="AI238" s="105">
        <f t="shared" ca="1" si="24"/>
        <v>-8.1211999999999994E-6</v>
      </c>
      <c r="AJ238" s="105">
        <f t="shared" ca="1" si="25"/>
        <v>-2.0809999999999999E-7</v>
      </c>
      <c r="AK238" s="105">
        <f ca="1">AVERAGE(INDIRECT("K"&amp;AD238):INDIRECT("K"&amp;AD239-1))</f>
        <v>2.0612666666666667E-3</v>
      </c>
      <c r="AL238" s="105">
        <f ca="1">AVERAGE(INDIRECT("L"&amp;AD238):INDIRECT("L"&amp;AD239-1))</f>
        <v>4.71E-5</v>
      </c>
      <c r="AM238" s="105">
        <f t="shared" ca="1" si="26"/>
        <v>2.0618047145913483E-3</v>
      </c>
      <c r="AO238" s="105">
        <f ca="1">STDEV(INDIRECT("K"&amp;AD238):INDIRECT("K"&amp;AD239-1))</f>
        <v>1.5275252316513922E-7</v>
      </c>
    </row>
    <row r="239" spans="1:41" ht="14.25" customHeight="1">
      <c r="A239" t="s">
        <v>519</v>
      </c>
      <c r="B239" t="s">
        <v>200</v>
      </c>
      <c r="C239">
        <v>0</v>
      </c>
      <c r="D239">
        <v>200</v>
      </c>
      <c r="E239">
        <v>976</v>
      </c>
      <c r="F239" t="s">
        <v>201</v>
      </c>
      <c r="G239" s="105">
        <v>1.2195000000000001E-3</v>
      </c>
      <c r="H239" s="105">
        <v>4.49E-5</v>
      </c>
      <c r="I239" s="105">
        <v>-8.4035000000000001E-6</v>
      </c>
      <c r="J239" s="105">
        <v>-3.1950000000000002E-7</v>
      </c>
      <c r="K239" s="105">
        <v>1.2279000000000001E-3</v>
      </c>
      <c r="L239" s="105">
        <v>4.5200000000000001E-5</v>
      </c>
      <c r="M239" s="132">
        <v>2.11</v>
      </c>
      <c r="N239">
        <v>0</v>
      </c>
      <c r="O239">
        <v>0</v>
      </c>
      <c r="P239">
        <v>0</v>
      </c>
      <c r="Q239">
        <v>1</v>
      </c>
      <c r="R239">
        <v>1.2279000000000001E-5</v>
      </c>
      <c r="S239">
        <v>4.5229999999999999E-7</v>
      </c>
      <c r="T239">
        <v>3</v>
      </c>
      <c r="U239">
        <v>0</v>
      </c>
      <c r="V239">
        <v>0</v>
      </c>
      <c r="W239" s="133" t="s">
        <v>520</v>
      </c>
      <c r="X239" t="s">
        <v>203</v>
      </c>
      <c r="Y239" t="s">
        <v>204</v>
      </c>
      <c r="AD239">
        <f t="shared" si="27"/>
        <v>713</v>
      </c>
      <c r="AE239">
        <v>238</v>
      </c>
      <c r="AF239" t="str">
        <f t="shared" ca="1" si="21"/>
        <v>40-0.4</v>
      </c>
      <c r="AG239">
        <f t="shared" ca="1" si="22"/>
        <v>200</v>
      </c>
      <c r="AH239">
        <f t="shared" ca="1" si="23"/>
        <v>976</v>
      </c>
      <c r="AI239" s="105">
        <f t="shared" ca="1" si="24"/>
        <v>-8.1211999999999994E-6</v>
      </c>
      <c r="AJ239" s="105">
        <f t="shared" ca="1" si="25"/>
        <v>-2.0809999999999999E-7</v>
      </c>
      <c r="AK239" s="105">
        <f ca="1">AVERAGE(INDIRECT("K"&amp;AD239):INDIRECT("K"&amp;AD240-1))</f>
        <v>1.5992666666666668E-3</v>
      </c>
      <c r="AL239" s="105">
        <f ca="1">AVERAGE(INDIRECT("L"&amp;AD239):INDIRECT("L"&amp;AD240-1))</f>
        <v>3.4800000000000006E-5</v>
      </c>
      <c r="AM239" s="105">
        <f t="shared" ca="1" si="26"/>
        <v>1.5996452453938376E-3</v>
      </c>
      <c r="AO239" s="105">
        <f ca="1">STDEV(INDIRECT("K"&amp;AD239):INDIRECT("K"&amp;AD240-1))</f>
        <v>2.0816659994660965E-7</v>
      </c>
    </row>
    <row r="240" spans="1:41" ht="14.25" customHeight="1">
      <c r="A240" t="s">
        <v>519</v>
      </c>
      <c r="B240" t="s">
        <v>200</v>
      </c>
      <c r="C240">
        <v>0</v>
      </c>
      <c r="D240">
        <v>200</v>
      </c>
      <c r="E240">
        <v>976</v>
      </c>
      <c r="F240" t="s">
        <v>201</v>
      </c>
      <c r="G240" s="105">
        <v>1.2193E-3</v>
      </c>
      <c r="H240" s="105">
        <v>4.4799999999999998E-5</v>
      </c>
      <c r="I240" s="105">
        <v>-8.4035000000000001E-6</v>
      </c>
      <c r="J240" s="105">
        <v>-3.1950000000000002E-7</v>
      </c>
      <c r="K240" s="105">
        <v>1.2277E-3</v>
      </c>
      <c r="L240" s="105">
        <v>4.5099999999999998E-5</v>
      </c>
      <c r="M240" s="132">
        <v>2.1</v>
      </c>
      <c r="N240">
        <v>0</v>
      </c>
      <c r="O240">
        <v>0</v>
      </c>
      <c r="P240">
        <v>0</v>
      </c>
      <c r="Q240">
        <v>1</v>
      </c>
      <c r="R240">
        <v>1.2277E-5</v>
      </c>
      <c r="S240">
        <v>4.5079999999999999E-7</v>
      </c>
      <c r="T240">
        <v>3</v>
      </c>
      <c r="U240">
        <v>0</v>
      </c>
      <c r="V240">
        <v>0</v>
      </c>
      <c r="W240" s="133" t="s">
        <v>521</v>
      </c>
      <c r="X240" t="s">
        <v>203</v>
      </c>
      <c r="Y240" t="s">
        <v>204</v>
      </c>
      <c r="AD240">
        <f t="shared" si="27"/>
        <v>716</v>
      </c>
      <c r="AE240">
        <v>239</v>
      </c>
      <c r="AF240" t="str">
        <f t="shared" ca="1" si="21"/>
        <v>40-0.2</v>
      </c>
      <c r="AG240">
        <f t="shared" ca="1" si="22"/>
        <v>200</v>
      </c>
      <c r="AH240">
        <f t="shared" ca="1" si="23"/>
        <v>976</v>
      </c>
      <c r="AI240" s="105">
        <f t="shared" ca="1" si="24"/>
        <v>-8.1211999999999994E-6</v>
      </c>
      <c r="AJ240" s="105">
        <f t="shared" ca="1" si="25"/>
        <v>-2.0809999999999999E-7</v>
      </c>
      <c r="AK240" s="105">
        <f ca="1">AVERAGE(INDIRECT("K"&amp;AD240):INDIRECT("K"&amp;AD241-1))</f>
        <v>1.8710666666666665E-3</v>
      </c>
      <c r="AL240" s="105">
        <f ca="1">AVERAGE(INDIRECT("L"&amp;AD240):INDIRECT("L"&amp;AD241-1))</f>
        <v>4.0000000000000003E-5</v>
      </c>
      <c r="AM240" s="105">
        <f t="shared" ca="1" si="26"/>
        <v>1.8714941814259296E-3</v>
      </c>
      <c r="AO240" s="105">
        <f ca="1">STDEV(INDIRECT("K"&amp;AD240):INDIRECT("K"&amp;AD241-1))</f>
        <v>2.3094010767585592E-7</v>
      </c>
    </row>
    <row r="241" spans="1:41" ht="14.25" customHeight="1">
      <c r="A241" t="s">
        <v>519</v>
      </c>
      <c r="B241" t="s">
        <v>200</v>
      </c>
      <c r="C241">
        <v>0</v>
      </c>
      <c r="D241">
        <v>200</v>
      </c>
      <c r="E241">
        <v>976</v>
      </c>
      <c r="F241" t="s">
        <v>201</v>
      </c>
      <c r="G241" s="105">
        <v>1.2195999999999999E-3</v>
      </c>
      <c r="H241" s="105">
        <v>4.49E-5</v>
      </c>
      <c r="I241" s="105">
        <v>-8.4035000000000001E-6</v>
      </c>
      <c r="J241" s="105">
        <v>-3.1950000000000002E-7</v>
      </c>
      <c r="K241" s="105">
        <v>1.2281E-3</v>
      </c>
      <c r="L241" s="105">
        <v>4.5200000000000001E-5</v>
      </c>
      <c r="M241" s="132">
        <v>2.11</v>
      </c>
      <c r="N241">
        <v>0</v>
      </c>
      <c r="O241">
        <v>0</v>
      </c>
      <c r="P241">
        <v>0</v>
      </c>
      <c r="Q241">
        <v>1</v>
      </c>
      <c r="R241">
        <v>1.2281E-5</v>
      </c>
      <c r="S241">
        <v>4.524E-7</v>
      </c>
      <c r="T241">
        <v>3</v>
      </c>
      <c r="U241">
        <v>0</v>
      </c>
      <c r="V241">
        <v>0</v>
      </c>
      <c r="W241" s="133" t="s">
        <v>522</v>
      </c>
      <c r="X241" t="s">
        <v>203</v>
      </c>
      <c r="Y241" t="s">
        <v>204</v>
      </c>
      <c r="AD241">
        <f t="shared" si="27"/>
        <v>719</v>
      </c>
      <c r="AE241">
        <v>240</v>
      </c>
      <c r="AF241" t="str">
        <f t="shared" ca="1" si="21"/>
        <v>40-&lt;0.2</v>
      </c>
      <c r="AG241">
        <f t="shared" ca="1" si="22"/>
        <v>200</v>
      </c>
      <c r="AH241">
        <f t="shared" ca="1" si="23"/>
        <v>976</v>
      </c>
      <c r="AI241" s="105">
        <f t="shared" ca="1" si="24"/>
        <v>-8.1211999999999994E-6</v>
      </c>
      <c r="AJ241" s="105">
        <f t="shared" ca="1" si="25"/>
        <v>-2.0809999999999999E-7</v>
      </c>
      <c r="AK241" s="105">
        <f ca="1">AVERAGE(INDIRECT("K"&amp;AD241):INDIRECT("K"&amp;AD242-1))</f>
        <v>2.9842666666666669E-3</v>
      </c>
      <c r="AL241" s="105">
        <f ca="1">AVERAGE(INDIRECT("L"&amp;AD241):INDIRECT("L"&amp;AD242-1))</f>
        <v>5.6866666666666669E-5</v>
      </c>
      <c r="AM241" s="105">
        <f t="shared" ca="1" si="26"/>
        <v>2.9848084286190893E-3</v>
      </c>
      <c r="AO241" s="105">
        <f ca="1">STDEV(INDIRECT("K"&amp;AD241):INDIRECT("K"&amp;AD242-1))</f>
        <v>5.7735026919120469E-8</v>
      </c>
    </row>
    <row r="242" spans="1:41" ht="14.25" customHeight="1">
      <c r="A242" t="s">
        <v>523</v>
      </c>
      <c r="B242" t="s">
        <v>200</v>
      </c>
      <c r="C242">
        <v>0</v>
      </c>
      <c r="D242">
        <v>200</v>
      </c>
      <c r="E242">
        <v>976</v>
      </c>
      <c r="F242" t="s">
        <v>201</v>
      </c>
      <c r="G242" s="105">
        <v>8.4506000000000002E-4</v>
      </c>
      <c r="H242" s="105">
        <v>2.2387000000000001E-5</v>
      </c>
      <c r="I242" s="105">
        <v>-8.4035000000000001E-6</v>
      </c>
      <c r="J242" s="105">
        <v>-3.1950000000000002E-7</v>
      </c>
      <c r="K242" s="105">
        <v>8.5346E-4</v>
      </c>
      <c r="L242" s="105">
        <v>2.2707000000000001E-5</v>
      </c>
      <c r="M242" s="132">
        <v>1.52</v>
      </c>
      <c r="N242">
        <v>0</v>
      </c>
      <c r="O242">
        <v>0</v>
      </c>
      <c r="P242">
        <v>0</v>
      </c>
      <c r="Q242">
        <v>1</v>
      </c>
      <c r="R242">
        <v>8.5345999999999996E-6</v>
      </c>
      <c r="S242">
        <v>2.2709999999999999E-7</v>
      </c>
      <c r="T242">
        <v>3</v>
      </c>
      <c r="U242">
        <v>0</v>
      </c>
      <c r="V242">
        <v>0</v>
      </c>
      <c r="W242" s="133" t="s">
        <v>524</v>
      </c>
      <c r="X242" t="s">
        <v>203</v>
      </c>
      <c r="Y242" t="s">
        <v>204</v>
      </c>
      <c r="AD242">
        <f t="shared" si="27"/>
        <v>722</v>
      </c>
      <c r="AE242">
        <v>241</v>
      </c>
      <c r="AF242" t="str">
        <f t="shared" ca="1" si="21"/>
        <v>41-ALL</v>
      </c>
      <c r="AG242">
        <f t="shared" ca="1" si="22"/>
        <v>200</v>
      </c>
      <c r="AH242">
        <f t="shared" ca="1" si="23"/>
        <v>976</v>
      </c>
      <c r="AI242" s="105">
        <f t="shared" ca="1" si="24"/>
        <v>-8.1211999999999994E-6</v>
      </c>
      <c r="AJ242" s="105">
        <f t="shared" ca="1" si="25"/>
        <v>-2.0809999999999999E-7</v>
      </c>
      <c r="AK242" s="105">
        <f ca="1">AVERAGE(INDIRECT("K"&amp;AD242):INDIRECT("K"&amp;AD243-1))</f>
        <v>1.0211666666666665E-3</v>
      </c>
      <c r="AL242" s="105">
        <f ca="1">AVERAGE(INDIRECT("L"&amp;AD242):INDIRECT("L"&amp;AD243-1))</f>
        <v>3.0466666666666667E-5</v>
      </c>
      <c r="AM242" s="105">
        <f t="shared" ca="1" si="26"/>
        <v>1.0216210544467497E-3</v>
      </c>
      <c r="AO242" s="105">
        <f ca="1">STDEV(INDIRECT("K"&amp;AD242):INDIRECT("K"&amp;AD243-1))</f>
        <v>1.1547005383786537E-7</v>
      </c>
    </row>
    <row r="243" spans="1:41" ht="14.25" customHeight="1">
      <c r="A243" t="s">
        <v>523</v>
      </c>
      <c r="B243" t="s">
        <v>200</v>
      </c>
      <c r="C243">
        <v>0</v>
      </c>
      <c r="D243">
        <v>200</v>
      </c>
      <c r="E243">
        <v>976</v>
      </c>
      <c r="F243" t="s">
        <v>201</v>
      </c>
      <c r="G243" s="105">
        <v>8.4464000000000002E-4</v>
      </c>
      <c r="H243" s="105">
        <v>2.2552999999999999E-5</v>
      </c>
      <c r="I243" s="105">
        <v>-8.4035000000000001E-6</v>
      </c>
      <c r="J243" s="105">
        <v>-3.1950000000000002E-7</v>
      </c>
      <c r="K243" s="105">
        <v>8.5304E-4</v>
      </c>
      <c r="L243" s="105">
        <v>2.2872999999999999E-5</v>
      </c>
      <c r="M243" s="132">
        <v>1.54</v>
      </c>
      <c r="N243">
        <v>0</v>
      </c>
      <c r="O243">
        <v>0</v>
      </c>
      <c r="P243">
        <v>0</v>
      </c>
      <c r="Q243">
        <v>1</v>
      </c>
      <c r="R243">
        <v>8.5304000000000005E-6</v>
      </c>
      <c r="S243">
        <v>2.287E-7</v>
      </c>
      <c r="T243">
        <v>3</v>
      </c>
      <c r="U243">
        <v>0</v>
      </c>
      <c r="V243">
        <v>0</v>
      </c>
      <c r="W243" s="133" t="s">
        <v>525</v>
      </c>
      <c r="X243" t="s">
        <v>203</v>
      </c>
      <c r="Y243" t="s">
        <v>204</v>
      </c>
      <c r="AD243">
        <f t="shared" si="27"/>
        <v>725</v>
      </c>
      <c r="AE243">
        <v>242</v>
      </c>
      <c r="AF243" t="str">
        <f t="shared" ca="1" si="21"/>
        <v>41-0.8</v>
      </c>
      <c r="AG243">
        <f t="shared" ca="1" si="22"/>
        <v>200</v>
      </c>
      <c r="AH243">
        <f t="shared" ca="1" si="23"/>
        <v>976</v>
      </c>
      <c r="AI243" s="105">
        <f t="shared" ca="1" si="24"/>
        <v>-8.1211999999999994E-6</v>
      </c>
      <c r="AJ243" s="105">
        <f t="shared" ca="1" si="25"/>
        <v>-2.0809999999999999E-7</v>
      </c>
      <c r="AK243" s="105">
        <f ca="1">AVERAGE(INDIRECT("K"&amp;AD243):INDIRECT("K"&amp;AD244-1))</f>
        <v>1.446E-3</v>
      </c>
      <c r="AL243" s="105">
        <f ca="1">AVERAGE(INDIRECT("L"&amp;AD243):INDIRECT("L"&amp;AD244-1))</f>
        <v>4.6900000000000002E-5</v>
      </c>
      <c r="AM243" s="105">
        <f t="shared" ca="1" si="26"/>
        <v>1.4467603844451921E-3</v>
      </c>
      <c r="AO243" s="105">
        <f ca="1">STDEV(INDIRECT("K"&amp;AD243):INDIRECT("K"&amp;AD244-1))</f>
        <v>1.0000000000005664E-7</v>
      </c>
    </row>
    <row r="244" spans="1:41" ht="14.25" customHeight="1">
      <c r="A244" t="s">
        <v>523</v>
      </c>
      <c r="B244" t="s">
        <v>200</v>
      </c>
      <c r="C244">
        <v>0</v>
      </c>
      <c r="D244">
        <v>200</v>
      </c>
      <c r="E244">
        <v>976</v>
      </c>
      <c r="F244" t="s">
        <v>201</v>
      </c>
      <c r="G244" s="105">
        <v>8.4460999999999998E-4</v>
      </c>
      <c r="H244" s="105">
        <v>2.2518999999999999E-5</v>
      </c>
      <c r="I244" s="105">
        <v>-8.4035000000000001E-6</v>
      </c>
      <c r="J244" s="105">
        <v>-3.1950000000000002E-7</v>
      </c>
      <c r="K244" s="105">
        <v>8.5300999999999997E-4</v>
      </c>
      <c r="L244" s="105">
        <v>2.2838000000000001E-5</v>
      </c>
      <c r="M244" s="132">
        <v>1.53</v>
      </c>
      <c r="N244">
        <v>0</v>
      </c>
      <c r="O244">
        <v>0</v>
      </c>
      <c r="P244">
        <v>0</v>
      </c>
      <c r="Q244">
        <v>1</v>
      </c>
      <c r="R244">
        <v>8.5300999999999999E-6</v>
      </c>
      <c r="S244">
        <v>2.2840000000000001E-7</v>
      </c>
      <c r="T244">
        <v>3</v>
      </c>
      <c r="U244">
        <v>0</v>
      </c>
      <c r="V244">
        <v>0</v>
      </c>
      <c r="W244" s="133" t="s">
        <v>526</v>
      </c>
      <c r="X244" t="s">
        <v>203</v>
      </c>
      <c r="Y244" t="s">
        <v>204</v>
      </c>
      <c r="AD244">
        <f t="shared" si="27"/>
        <v>728</v>
      </c>
      <c r="AE244">
        <v>243</v>
      </c>
      <c r="AF244" t="str">
        <f t="shared" ca="1" si="21"/>
        <v>41-0.6</v>
      </c>
      <c r="AG244">
        <f t="shared" ca="1" si="22"/>
        <v>200</v>
      </c>
      <c r="AH244">
        <f t="shared" ca="1" si="23"/>
        <v>976</v>
      </c>
      <c r="AI244" s="105">
        <f t="shared" ca="1" si="24"/>
        <v>-8.1211999999999994E-6</v>
      </c>
      <c r="AJ244" s="105">
        <f t="shared" ca="1" si="25"/>
        <v>-2.0809999999999999E-7</v>
      </c>
      <c r="AK244" s="105">
        <f ca="1">AVERAGE(INDIRECT("K"&amp;AD244):INDIRECT("K"&amp;AD245-1))</f>
        <v>7.2548666666666665E-4</v>
      </c>
      <c r="AL244" s="105">
        <f ca="1">AVERAGE(INDIRECT("L"&amp;AD244):INDIRECT("L"&amp;AD245-1))</f>
        <v>2.2562666666666663E-5</v>
      </c>
      <c r="AM244" s="105">
        <f t="shared" ca="1" si="26"/>
        <v>7.2583743182493856E-4</v>
      </c>
      <c r="AO244" s="105">
        <f ca="1">STDEV(INDIRECT("K"&amp;AD244):INDIRECT("K"&amp;AD245-1))</f>
        <v>6.6583281184773019E-8</v>
      </c>
    </row>
    <row r="245" spans="1:41" ht="14.25" customHeight="1">
      <c r="A245" t="s">
        <v>527</v>
      </c>
      <c r="B245" t="s">
        <v>200</v>
      </c>
      <c r="C245">
        <v>0</v>
      </c>
      <c r="D245">
        <v>200</v>
      </c>
      <c r="E245">
        <v>976</v>
      </c>
      <c r="F245" t="s">
        <v>201</v>
      </c>
      <c r="G245" s="105">
        <v>6.223E-4</v>
      </c>
      <c r="H245" s="105">
        <v>1.6747000000000001E-5</v>
      </c>
      <c r="I245" s="105">
        <v>-8.4035000000000001E-6</v>
      </c>
      <c r="J245" s="105">
        <v>-3.1950000000000002E-7</v>
      </c>
      <c r="K245" s="105">
        <v>6.3069999999999999E-4</v>
      </c>
      <c r="L245" s="105">
        <v>1.7067000000000001E-5</v>
      </c>
      <c r="M245" s="132">
        <v>1.55</v>
      </c>
      <c r="N245">
        <v>0</v>
      </c>
      <c r="O245">
        <v>0</v>
      </c>
      <c r="P245">
        <v>0</v>
      </c>
      <c r="Q245">
        <v>1</v>
      </c>
      <c r="R245">
        <v>6.3069999999999999E-6</v>
      </c>
      <c r="S245">
        <v>1.7070000000000001E-7</v>
      </c>
      <c r="T245">
        <v>3</v>
      </c>
      <c r="U245">
        <v>0</v>
      </c>
      <c r="V245">
        <v>0</v>
      </c>
      <c r="W245" s="133" t="s">
        <v>528</v>
      </c>
      <c r="X245" t="s">
        <v>203</v>
      </c>
      <c r="Y245" t="s">
        <v>204</v>
      </c>
      <c r="AD245">
        <f t="shared" si="27"/>
        <v>731</v>
      </c>
      <c r="AE245">
        <v>244</v>
      </c>
      <c r="AF245" t="str">
        <f t="shared" ca="1" si="21"/>
        <v>41-0.4</v>
      </c>
      <c r="AG245">
        <f t="shared" ca="1" si="22"/>
        <v>200</v>
      </c>
      <c r="AH245">
        <f t="shared" ca="1" si="23"/>
        <v>976</v>
      </c>
      <c r="AI245" s="105">
        <f t="shared" ca="1" si="24"/>
        <v>-8.1211999999999994E-6</v>
      </c>
      <c r="AJ245" s="105">
        <f t="shared" ca="1" si="25"/>
        <v>-2.0809999999999999E-7</v>
      </c>
      <c r="AK245" s="105">
        <f ca="1">AVERAGE(INDIRECT("K"&amp;AD245):INDIRECT("K"&amp;AD246-1))</f>
        <v>4.9246333333333332E-4</v>
      </c>
      <c r="AL245" s="105">
        <f ca="1">AVERAGE(INDIRECT("L"&amp;AD245):INDIRECT("L"&amp;AD246-1))</f>
        <v>1.4210666666666668E-5</v>
      </c>
      <c r="AM245" s="105">
        <f t="shared" ca="1" si="26"/>
        <v>4.9266832425566879E-4</v>
      </c>
      <c r="AO245" s="105">
        <f ca="1">STDEV(INDIRECT("K"&amp;AD245):INDIRECT("K"&amp;AD246-1))</f>
        <v>2.4006943440036967E-7</v>
      </c>
    </row>
    <row r="246" spans="1:41" ht="14.25" customHeight="1">
      <c r="A246" t="s">
        <v>527</v>
      </c>
      <c r="B246" t="s">
        <v>200</v>
      </c>
      <c r="C246">
        <v>0</v>
      </c>
      <c r="D246">
        <v>200</v>
      </c>
      <c r="E246">
        <v>976</v>
      </c>
      <c r="F246" t="s">
        <v>201</v>
      </c>
      <c r="G246" s="105">
        <v>6.2253000000000005E-4</v>
      </c>
      <c r="H246" s="105">
        <v>1.6515999999999999E-5</v>
      </c>
      <c r="I246" s="105">
        <v>-8.4035000000000001E-6</v>
      </c>
      <c r="J246" s="105">
        <v>-3.1950000000000002E-7</v>
      </c>
      <c r="K246" s="105">
        <v>6.3093999999999997E-4</v>
      </c>
      <c r="L246" s="105">
        <v>1.6835000000000001E-5</v>
      </c>
      <c r="M246" s="132">
        <v>1.53</v>
      </c>
      <c r="N246">
        <v>0</v>
      </c>
      <c r="O246">
        <v>0</v>
      </c>
      <c r="P246">
        <v>0</v>
      </c>
      <c r="Q246">
        <v>1</v>
      </c>
      <c r="R246">
        <v>6.3094000000000001E-6</v>
      </c>
      <c r="S246">
        <v>1.684E-7</v>
      </c>
      <c r="T246">
        <v>3</v>
      </c>
      <c r="U246">
        <v>0</v>
      </c>
      <c r="V246">
        <v>0</v>
      </c>
      <c r="W246" s="133" t="s">
        <v>529</v>
      </c>
      <c r="X246" t="s">
        <v>203</v>
      </c>
      <c r="Y246" t="s">
        <v>204</v>
      </c>
      <c r="AD246">
        <f t="shared" si="27"/>
        <v>734</v>
      </c>
      <c r="AE246">
        <v>245</v>
      </c>
      <c r="AF246" t="str">
        <f t="shared" ca="1" si="21"/>
        <v>41-0.2</v>
      </c>
      <c r="AG246">
        <f t="shared" ca="1" si="22"/>
        <v>200</v>
      </c>
      <c r="AH246">
        <f t="shared" ca="1" si="23"/>
        <v>976</v>
      </c>
      <c r="AI246" s="105">
        <f t="shared" ca="1" si="24"/>
        <v>-8.1211999999999994E-6</v>
      </c>
      <c r="AJ246" s="105">
        <f t="shared" ca="1" si="25"/>
        <v>-2.0809999999999999E-7</v>
      </c>
      <c r="AK246" s="105">
        <f ca="1">AVERAGE(INDIRECT("K"&amp;AD246):INDIRECT("K"&amp;AD247-1))</f>
        <v>7.4190666666666672E-4</v>
      </c>
      <c r="AL246" s="105">
        <f ca="1">AVERAGE(INDIRECT("L"&amp;AD246):INDIRECT("L"&amp;AD247-1))</f>
        <v>1.9286666666666669E-5</v>
      </c>
      <c r="AM246" s="105">
        <f t="shared" ca="1" si="26"/>
        <v>7.4215731321301121E-4</v>
      </c>
      <c r="AO246" s="105">
        <f ca="1">STDEV(INDIRECT("K"&amp;AD246):INDIRECT("K"&amp;AD247-1))</f>
        <v>1.2220201853215161E-7</v>
      </c>
    </row>
    <row r="247" spans="1:41" ht="14.25" customHeight="1">
      <c r="A247" t="s">
        <v>527</v>
      </c>
      <c r="B247" t="s">
        <v>200</v>
      </c>
      <c r="C247">
        <v>0</v>
      </c>
      <c r="D247">
        <v>200</v>
      </c>
      <c r="E247">
        <v>976</v>
      </c>
      <c r="F247" t="s">
        <v>201</v>
      </c>
      <c r="G247" s="105">
        <v>6.2262999999999999E-4</v>
      </c>
      <c r="H247" s="105">
        <v>1.6555999999999999E-5</v>
      </c>
      <c r="I247" s="105">
        <v>-8.4035000000000001E-6</v>
      </c>
      <c r="J247" s="105">
        <v>-3.1950000000000002E-7</v>
      </c>
      <c r="K247" s="105">
        <v>6.3104000000000003E-4</v>
      </c>
      <c r="L247" s="105">
        <v>1.6875E-5</v>
      </c>
      <c r="M247" s="132">
        <v>1.53</v>
      </c>
      <c r="N247">
        <v>0</v>
      </c>
      <c r="O247">
        <v>0</v>
      </c>
      <c r="P247">
        <v>0</v>
      </c>
      <c r="Q247">
        <v>1</v>
      </c>
      <c r="R247">
        <v>6.3103999999999998E-6</v>
      </c>
      <c r="S247">
        <v>1.688E-7</v>
      </c>
      <c r="T247">
        <v>3</v>
      </c>
      <c r="U247">
        <v>0</v>
      </c>
      <c r="V247">
        <v>0</v>
      </c>
      <c r="W247" s="133" t="s">
        <v>530</v>
      </c>
      <c r="X247" t="s">
        <v>203</v>
      </c>
      <c r="Y247" t="s">
        <v>204</v>
      </c>
      <c r="AD247">
        <f t="shared" si="27"/>
        <v>737</v>
      </c>
      <c r="AE247">
        <v>246</v>
      </c>
      <c r="AF247" t="str">
        <f t="shared" ca="1" si="21"/>
        <v>41-&lt;0.2</v>
      </c>
      <c r="AG247">
        <f t="shared" ca="1" si="22"/>
        <v>200</v>
      </c>
      <c r="AH247">
        <f t="shared" ca="1" si="23"/>
        <v>976</v>
      </c>
      <c r="AI247" s="105">
        <f t="shared" ca="1" si="24"/>
        <v>-8.1211999999999994E-6</v>
      </c>
      <c r="AJ247" s="105">
        <f t="shared" ca="1" si="25"/>
        <v>-2.0809999999999999E-7</v>
      </c>
      <c r="AK247" s="105">
        <f ca="1">AVERAGE(INDIRECT("K"&amp;AD247):INDIRECT("K"&amp;AD248-1))</f>
        <v>2.5059333333333333E-3</v>
      </c>
      <c r="AL247" s="105">
        <f ca="1">AVERAGE(INDIRECT("L"&amp;AD247):INDIRECT("L"&amp;AD248-1))</f>
        <v>5.8566666666666663E-5</v>
      </c>
      <c r="AM247" s="105">
        <f t="shared" ca="1" si="26"/>
        <v>2.5066176265149728E-3</v>
      </c>
      <c r="AO247" s="105">
        <f ca="1">STDEV(INDIRECT("K"&amp;AD247):INDIRECT("K"&amp;AD248-1))</f>
        <v>1.5275252316513922E-7</v>
      </c>
    </row>
    <row r="248" spans="1:41" ht="14.25" customHeight="1">
      <c r="A248" t="s">
        <v>531</v>
      </c>
      <c r="B248" t="s">
        <v>200</v>
      </c>
      <c r="C248">
        <v>0</v>
      </c>
      <c r="D248">
        <v>200</v>
      </c>
      <c r="E248">
        <v>976</v>
      </c>
      <c r="F248" t="s">
        <v>201</v>
      </c>
      <c r="G248" s="105">
        <v>7.3052999999999996E-4</v>
      </c>
      <c r="H248" s="105">
        <v>1.7830999999999999E-5</v>
      </c>
      <c r="I248" s="105">
        <v>-8.4035000000000001E-6</v>
      </c>
      <c r="J248" s="105">
        <v>-3.1950000000000002E-7</v>
      </c>
      <c r="K248" s="105">
        <v>7.3892999999999995E-4</v>
      </c>
      <c r="L248" s="105">
        <v>1.8151E-5</v>
      </c>
      <c r="M248" s="132">
        <v>1.41</v>
      </c>
      <c r="N248">
        <v>0</v>
      </c>
      <c r="O248">
        <v>0</v>
      </c>
      <c r="P248">
        <v>0</v>
      </c>
      <c r="Q248">
        <v>1</v>
      </c>
      <c r="R248">
        <v>7.3892999999999997E-6</v>
      </c>
      <c r="S248">
        <v>1.815E-7</v>
      </c>
      <c r="T248">
        <v>3</v>
      </c>
      <c r="U248">
        <v>0</v>
      </c>
      <c r="V248">
        <v>0</v>
      </c>
      <c r="W248" s="133" t="s">
        <v>532</v>
      </c>
      <c r="X248" t="s">
        <v>203</v>
      </c>
      <c r="Y248" t="s">
        <v>204</v>
      </c>
      <c r="AD248">
        <f t="shared" si="27"/>
        <v>740</v>
      </c>
      <c r="AE248">
        <v>247</v>
      </c>
      <c r="AF248" t="str">
        <f t="shared" ca="1" si="21"/>
        <v>42-ALL</v>
      </c>
      <c r="AG248">
        <f t="shared" ca="1" si="22"/>
        <v>200</v>
      </c>
      <c r="AH248">
        <f t="shared" ca="1" si="23"/>
        <v>976</v>
      </c>
      <c r="AI248" s="105">
        <f t="shared" ca="1" si="24"/>
        <v>-8.1211999999999994E-6</v>
      </c>
      <c r="AJ248" s="105">
        <f t="shared" ca="1" si="25"/>
        <v>-2.0809999999999999E-7</v>
      </c>
      <c r="AK248" s="105">
        <f ca="1">AVERAGE(INDIRECT("K"&amp;AD248):INDIRECT("K"&amp;AD249-1))</f>
        <v>1.5303333333333332E-3</v>
      </c>
      <c r="AL248" s="105">
        <f ca="1">AVERAGE(INDIRECT("L"&amp;AD248):INDIRECT("L"&amp;AD249-1))</f>
        <v>3.3033333333333334E-5</v>
      </c>
      <c r="AM248" s="105">
        <f t="shared" ca="1" si="26"/>
        <v>1.5306898158092717E-3</v>
      </c>
      <c r="AO248" s="105">
        <f ca="1">STDEV(INDIRECT("K"&amp;AD248):INDIRECT("K"&amp;AD249-1))</f>
        <v>1.5275252316516288E-7</v>
      </c>
    </row>
    <row r="249" spans="1:41" ht="14.25" customHeight="1">
      <c r="A249" t="s">
        <v>531</v>
      </c>
      <c r="B249" t="s">
        <v>200</v>
      </c>
      <c r="C249">
        <v>0</v>
      </c>
      <c r="D249">
        <v>200</v>
      </c>
      <c r="E249">
        <v>976</v>
      </c>
      <c r="F249" t="s">
        <v>201</v>
      </c>
      <c r="G249" s="105">
        <v>7.3063999999999996E-4</v>
      </c>
      <c r="H249" s="105">
        <v>1.7941E-5</v>
      </c>
      <c r="I249" s="105">
        <v>-8.4035000000000001E-6</v>
      </c>
      <c r="J249" s="105">
        <v>-3.1950000000000002E-7</v>
      </c>
      <c r="K249" s="105">
        <v>7.3904000000000005E-4</v>
      </c>
      <c r="L249" s="105">
        <v>1.8261E-5</v>
      </c>
      <c r="M249" s="132">
        <v>1.42</v>
      </c>
      <c r="N249">
        <v>0</v>
      </c>
      <c r="O249">
        <v>0</v>
      </c>
      <c r="P249">
        <v>0</v>
      </c>
      <c r="Q249">
        <v>1</v>
      </c>
      <c r="R249">
        <v>7.3903999999999996E-6</v>
      </c>
      <c r="S249">
        <v>1.8260000000000001E-7</v>
      </c>
      <c r="T249">
        <v>3</v>
      </c>
      <c r="U249">
        <v>0</v>
      </c>
      <c r="V249">
        <v>0</v>
      </c>
      <c r="W249" s="133" t="s">
        <v>533</v>
      </c>
      <c r="X249" t="s">
        <v>203</v>
      </c>
      <c r="Y249" t="s">
        <v>204</v>
      </c>
      <c r="AD249">
        <f t="shared" si="27"/>
        <v>743</v>
      </c>
      <c r="AE249">
        <v>248</v>
      </c>
      <c r="AF249" t="str">
        <f t="shared" ca="1" si="21"/>
        <v>42-0.8</v>
      </c>
      <c r="AG249">
        <f t="shared" ca="1" si="22"/>
        <v>200</v>
      </c>
      <c r="AH249">
        <f t="shared" ca="1" si="23"/>
        <v>976</v>
      </c>
      <c r="AI249" s="105">
        <f t="shared" ca="1" si="24"/>
        <v>-8.1211999999999994E-6</v>
      </c>
      <c r="AJ249" s="105">
        <f t="shared" ca="1" si="25"/>
        <v>-2.0809999999999999E-7</v>
      </c>
      <c r="AK249" s="105">
        <f ca="1">AVERAGE(INDIRECT("K"&amp;AD249):INDIRECT("K"&amp;AD250-1))</f>
        <v>2.2653E-3</v>
      </c>
      <c r="AL249" s="105">
        <f ca="1">AVERAGE(INDIRECT("L"&amp;AD249):INDIRECT("L"&amp;AD250-1))</f>
        <v>4.1766666666666668E-5</v>
      </c>
      <c r="AM249" s="105">
        <f t="shared" ca="1" si="26"/>
        <v>2.2656850055655228E-3</v>
      </c>
      <c r="AO249" s="105">
        <f ca="1">STDEV(INDIRECT("K"&amp;AD249):INDIRECT("K"&amp;AD250-1))</f>
        <v>2.1702534414209811E-6</v>
      </c>
    </row>
    <row r="250" spans="1:41" ht="14.25" customHeight="1">
      <c r="A250" t="s">
        <v>531</v>
      </c>
      <c r="B250" t="s">
        <v>200</v>
      </c>
      <c r="C250">
        <v>0</v>
      </c>
      <c r="D250">
        <v>200</v>
      </c>
      <c r="E250">
        <v>976</v>
      </c>
      <c r="F250" t="s">
        <v>201</v>
      </c>
      <c r="G250" s="105">
        <v>7.3003E-4</v>
      </c>
      <c r="H250" s="105">
        <v>1.7645000000000001E-5</v>
      </c>
      <c r="I250" s="105">
        <v>-8.4035000000000001E-6</v>
      </c>
      <c r="J250" s="105">
        <v>-3.1950000000000002E-7</v>
      </c>
      <c r="K250" s="105">
        <v>7.3844000000000004E-4</v>
      </c>
      <c r="L250" s="105">
        <v>1.7963999999999999E-5</v>
      </c>
      <c r="M250" s="132">
        <v>1.39</v>
      </c>
      <c r="N250">
        <v>0</v>
      </c>
      <c r="O250">
        <v>0</v>
      </c>
      <c r="P250">
        <v>0</v>
      </c>
      <c r="Q250">
        <v>1</v>
      </c>
      <c r="R250">
        <v>7.3844E-6</v>
      </c>
      <c r="S250">
        <v>1.7959999999999999E-7</v>
      </c>
      <c r="T250">
        <v>3</v>
      </c>
      <c r="U250">
        <v>0</v>
      </c>
      <c r="V250">
        <v>0</v>
      </c>
      <c r="W250" s="133" t="s">
        <v>534</v>
      </c>
      <c r="X250" t="s">
        <v>203</v>
      </c>
      <c r="Y250" t="s">
        <v>204</v>
      </c>
      <c r="AD250">
        <f t="shared" si="27"/>
        <v>746</v>
      </c>
      <c r="AE250">
        <v>249</v>
      </c>
      <c r="AF250" t="str">
        <f t="shared" ca="1" si="21"/>
        <v>42-0.6</v>
      </c>
      <c r="AG250">
        <f t="shared" ca="1" si="22"/>
        <v>200</v>
      </c>
      <c r="AH250">
        <f t="shared" ca="1" si="23"/>
        <v>976</v>
      </c>
      <c r="AI250" s="105">
        <f t="shared" ca="1" si="24"/>
        <v>-8.1211999999999994E-6</v>
      </c>
      <c r="AJ250" s="105">
        <f t="shared" ca="1" si="25"/>
        <v>-2.0809999999999999E-7</v>
      </c>
      <c r="AK250" s="105">
        <f ca="1">AVERAGE(INDIRECT("K"&amp;AD250):INDIRECT("K"&amp;AD251-1))</f>
        <v>1.3309999999999999E-3</v>
      </c>
      <c r="AL250" s="105">
        <f ca="1">AVERAGE(INDIRECT("L"&amp;AD250):INDIRECT("L"&amp;AD251-1))</f>
        <v>2.6966666666666667E-5</v>
      </c>
      <c r="AM250" s="105">
        <f t="shared" ca="1" si="26"/>
        <v>1.3312731504507673E-3</v>
      </c>
      <c r="AO250" s="105">
        <f ca="1">STDEV(INDIRECT("K"&amp;AD250):INDIRECT("K"&amp;AD251-1))</f>
        <v>9.9999999999948221E-8</v>
      </c>
    </row>
    <row r="251" spans="1:41" ht="14.25" customHeight="1">
      <c r="A251" t="s">
        <v>535</v>
      </c>
      <c r="B251" t="s">
        <v>200</v>
      </c>
      <c r="C251">
        <v>0</v>
      </c>
      <c r="D251">
        <v>200</v>
      </c>
      <c r="E251">
        <v>976</v>
      </c>
      <c r="F251" t="s">
        <v>201</v>
      </c>
      <c r="G251" s="105">
        <v>1.4913999999999999E-3</v>
      </c>
      <c r="H251" s="105">
        <v>3.4999999999999997E-5</v>
      </c>
      <c r="I251" s="105">
        <v>-8.4035000000000001E-6</v>
      </c>
      <c r="J251" s="105">
        <v>-3.1950000000000002E-7</v>
      </c>
      <c r="K251" s="105">
        <v>1.4997999999999999E-3</v>
      </c>
      <c r="L251" s="105">
        <v>3.5299999999999997E-5</v>
      </c>
      <c r="M251" s="132">
        <v>1.35</v>
      </c>
      <c r="N251">
        <v>0</v>
      </c>
      <c r="O251">
        <v>0</v>
      </c>
      <c r="P251">
        <v>0</v>
      </c>
      <c r="Q251">
        <v>1</v>
      </c>
      <c r="R251">
        <v>1.4997999999999999E-5</v>
      </c>
      <c r="S251">
        <v>3.5279999999999998E-7</v>
      </c>
      <c r="T251">
        <v>3</v>
      </c>
      <c r="U251">
        <v>0</v>
      </c>
      <c r="V251">
        <v>0</v>
      </c>
      <c r="W251" s="133" t="s">
        <v>536</v>
      </c>
      <c r="X251" t="s">
        <v>203</v>
      </c>
      <c r="Y251" t="s">
        <v>204</v>
      </c>
      <c r="AD251">
        <f t="shared" si="27"/>
        <v>749</v>
      </c>
      <c r="AE251">
        <v>250</v>
      </c>
      <c r="AF251" t="str">
        <f t="shared" ca="1" si="21"/>
        <v>42-0.4</v>
      </c>
      <c r="AG251">
        <f t="shared" ca="1" si="22"/>
        <v>200</v>
      </c>
      <c r="AH251">
        <f t="shared" ca="1" si="23"/>
        <v>976</v>
      </c>
      <c r="AI251" s="105">
        <f t="shared" ca="1" si="24"/>
        <v>-8.1211999999999994E-6</v>
      </c>
      <c r="AJ251" s="105">
        <f t="shared" ca="1" si="25"/>
        <v>-2.0809999999999999E-7</v>
      </c>
      <c r="AK251" s="105">
        <f ca="1">AVERAGE(INDIRECT("K"&amp;AD251):INDIRECT("K"&amp;AD252-1))</f>
        <v>9.3635666666666659E-4</v>
      </c>
      <c r="AL251" s="105">
        <f ca="1">AVERAGE(INDIRECT("L"&amp;AD251):INDIRECT("L"&amp;AD252-1))</f>
        <v>2.1053999999999995E-5</v>
      </c>
      <c r="AM251" s="105">
        <f t="shared" ca="1" si="26"/>
        <v>9.3659333658056257E-4</v>
      </c>
      <c r="AO251" s="105">
        <f ca="1">STDEV(INDIRECT("K"&amp;AD251):INDIRECT("K"&amp;AD252-1))</f>
        <v>3.4195516275284119E-7</v>
      </c>
    </row>
    <row r="252" spans="1:41" ht="14.25" customHeight="1">
      <c r="A252" t="s">
        <v>535</v>
      </c>
      <c r="B252" t="s">
        <v>200</v>
      </c>
      <c r="C252">
        <v>0</v>
      </c>
      <c r="D252">
        <v>200</v>
      </c>
      <c r="E252">
        <v>976</v>
      </c>
      <c r="F252" t="s">
        <v>201</v>
      </c>
      <c r="G252" s="105">
        <v>1.4912E-3</v>
      </c>
      <c r="H252" s="105">
        <v>3.4600000000000001E-5</v>
      </c>
      <c r="I252" s="105">
        <v>-8.4035000000000001E-6</v>
      </c>
      <c r="J252" s="105">
        <v>-3.1950000000000002E-7</v>
      </c>
      <c r="K252" s="105">
        <v>1.4996E-3</v>
      </c>
      <c r="L252" s="105">
        <v>3.4999999999999997E-5</v>
      </c>
      <c r="M252" s="132">
        <v>1.34</v>
      </c>
      <c r="N252">
        <v>0</v>
      </c>
      <c r="O252">
        <v>0</v>
      </c>
      <c r="P252">
        <v>0</v>
      </c>
      <c r="Q252">
        <v>1</v>
      </c>
      <c r="R252">
        <v>1.4996E-5</v>
      </c>
      <c r="S252">
        <v>3.4960000000000001E-7</v>
      </c>
      <c r="T252">
        <v>3</v>
      </c>
      <c r="U252">
        <v>0</v>
      </c>
      <c r="V252">
        <v>0</v>
      </c>
      <c r="W252" s="133" t="s">
        <v>537</v>
      </c>
      <c r="X252" t="s">
        <v>203</v>
      </c>
      <c r="Y252" t="s">
        <v>204</v>
      </c>
      <c r="AD252">
        <f t="shared" si="27"/>
        <v>752</v>
      </c>
      <c r="AE252">
        <v>251</v>
      </c>
      <c r="AF252" t="str">
        <f t="shared" ca="1" si="21"/>
        <v>42-0.2</v>
      </c>
      <c r="AG252">
        <f t="shared" ca="1" si="22"/>
        <v>200</v>
      </c>
      <c r="AH252">
        <f t="shared" ca="1" si="23"/>
        <v>976</v>
      </c>
      <c r="AI252" s="105">
        <f t="shared" ca="1" si="24"/>
        <v>-8.1211999999999994E-6</v>
      </c>
      <c r="AJ252" s="105">
        <f t="shared" ca="1" si="25"/>
        <v>-2.0809999999999999E-7</v>
      </c>
      <c r="AK252" s="105">
        <f ca="1">AVERAGE(INDIRECT("K"&amp;AD252):INDIRECT("K"&amp;AD253-1))</f>
        <v>1.1137666666666667E-3</v>
      </c>
      <c r="AL252" s="105">
        <f ca="1">AVERAGE(INDIRECT("L"&amp;AD252):INDIRECT("L"&amp;AD253-1))</f>
        <v>2.5033333333333333E-5</v>
      </c>
      <c r="AM252" s="105">
        <f t="shared" ca="1" si="26"/>
        <v>1.1140479592708545E-3</v>
      </c>
      <c r="AO252" s="105">
        <f ca="1">STDEV(INDIRECT("K"&amp;AD252):INDIRECT("K"&amp;AD253-1))</f>
        <v>5.773502691899528E-8</v>
      </c>
    </row>
    <row r="253" spans="1:41" ht="14.25" customHeight="1">
      <c r="A253" t="s">
        <v>535</v>
      </c>
      <c r="B253" t="s">
        <v>200</v>
      </c>
      <c r="C253">
        <v>0</v>
      </c>
      <c r="D253">
        <v>200</v>
      </c>
      <c r="E253">
        <v>976</v>
      </c>
      <c r="F253" t="s">
        <v>201</v>
      </c>
      <c r="G253" s="105">
        <v>1.4909999999999999E-3</v>
      </c>
      <c r="H253" s="105">
        <v>3.4700000000000003E-5</v>
      </c>
      <c r="I253" s="105">
        <v>-8.4035000000000001E-6</v>
      </c>
      <c r="J253" s="105">
        <v>-3.1950000000000002E-7</v>
      </c>
      <c r="K253" s="105">
        <v>1.4993999999999999E-3</v>
      </c>
      <c r="L253" s="105">
        <v>3.4999999999999997E-5</v>
      </c>
      <c r="M253" s="132">
        <v>1.34</v>
      </c>
      <c r="N253">
        <v>0</v>
      </c>
      <c r="O253">
        <v>0</v>
      </c>
      <c r="P253">
        <v>0</v>
      </c>
      <c r="Q253">
        <v>1</v>
      </c>
      <c r="R253">
        <v>1.4994000000000001E-5</v>
      </c>
      <c r="S253">
        <v>3.5040000000000001E-7</v>
      </c>
      <c r="T253">
        <v>3</v>
      </c>
      <c r="U253">
        <v>0</v>
      </c>
      <c r="V253">
        <v>0</v>
      </c>
      <c r="W253" s="133" t="s">
        <v>538</v>
      </c>
      <c r="X253" t="s">
        <v>203</v>
      </c>
      <c r="Y253" t="s">
        <v>204</v>
      </c>
      <c r="AD253">
        <f t="shared" si="27"/>
        <v>755</v>
      </c>
      <c r="AE253">
        <v>252</v>
      </c>
      <c r="AF253" t="str">
        <f t="shared" ca="1" si="21"/>
        <v>42-&lt;0.2</v>
      </c>
      <c r="AG253">
        <f t="shared" ca="1" si="22"/>
        <v>200</v>
      </c>
      <c r="AH253">
        <f t="shared" ca="1" si="23"/>
        <v>976</v>
      </c>
      <c r="AI253" s="105">
        <f t="shared" ca="1" si="24"/>
        <v>-8.1211999999999994E-6</v>
      </c>
      <c r="AJ253" s="105">
        <f t="shared" ca="1" si="25"/>
        <v>-2.0809999999999999E-7</v>
      </c>
      <c r="AK253" s="105">
        <f ca="1">AVERAGE(INDIRECT("K"&amp;AD253):INDIRECT("K"&amp;AD254-1))</f>
        <v>2.3031333333333333E-3</v>
      </c>
      <c r="AL253" s="105">
        <f ca="1">AVERAGE(INDIRECT("L"&amp;AD253):INDIRECT("L"&amp;AD254-1))</f>
        <v>4.9533333333333336E-5</v>
      </c>
      <c r="AM253" s="105">
        <f t="shared" ca="1" si="26"/>
        <v>2.3036659267832702E-3</v>
      </c>
      <c r="AO253" s="105">
        <f ca="1">STDEV(INDIRECT("K"&amp;AD253):INDIRECT("K"&amp;AD254-1))</f>
        <v>4.9328828623172828E-7</v>
      </c>
    </row>
    <row r="254" spans="1:41" ht="14.25" customHeight="1">
      <c r="A254" t="s">
        <v>539</v>
      </c>
      <c r="B254" t="s">
        <v>200</v>
      </c>
      <c r="C254">
        <v>0</v>
      </c>
      <c r="D254">
        <v>200</v>
      </c>
      <c r="E254">
        <v>976</v>
      </c>
      <c r="F254" t="s">
        <v>201</v>
      </c>
      <c r="G254" s="105">
        <v>1.387E-3</v>
      </c>
      <c r="H254" s="105">
        <v>3.82E-5</v>
      </c>
      <c r="I254" s="105">
        <v>-8.4035000000000001E-6</v>
      </c>
      <c r="J254" s="105">
        <v>-3.1950000000000002E-7</v>
      </c>
      <c r="K254" s="105">
        <v>1.3954E-3</v>
      </c>
      <c r="L254" s="105">
        <v>3.8500000000000001E-5</v>
      </c>
      <c r="M254" s="132">
        <v>1.58</v>
      </c>
      <c r="N254">
        <v>0</v>
      </c>
      <c r="O254">
        <v>0</v>
      </c>
      <c r="P254">
        <v>0</v>
      </c>
      <c r="Q254">
        <v>1</v>
      </c>
      <c r="R254">
        <v>1.3954000000000001E-5</v>
      </c>
      <c r="S254">
        <v>3.847E-7</v>
      </c>
      <c r="T254">
        <v>3</v>
      </c>
      <c r="U254">
        <v>0</v>
      </c>
      <c r="V254">
        <v>0</v>
      </c>
      <c r="W254" s="133" t="s">
        <v>540</v>
      </c>
      <c r="X254" t="s">
        <v>203</v>
      </c>
      <c r="Y254" t="s">
        <v>204</v>
      </c>
      <c r="AD254">
        <f t="shared" si="27"/>
        <v>758</v>
      </c>
      <c r="AE254">
        <v>253</v>
      </c>
      <c r="AF254" t="str">
        <f t="shared" ca="1" si="21"/>
        <v>43-ALL</v>
      </c>
      <c r="AG254">
        <f t="shared" ca="1" si="22"/>
        <v>200</v>
      </c>
      <c r="AH254">
        <f t="shared" ca="1" si="23"/>
        <v>976</v>
      </c>
      <c r="AI254" s="105">
        <f t="shared" ca="1" si="24"/>
        <v>-8.1211999999999994E-6</v>
      </c>
      <c r="AJ254" s="105">
        <f t="shared" ca="1" si="25"/>
        <v>-2.0809999999999999E-7</v>
      </c>
      <c r="AK254" s="105">
        <f ca="1">AVERAGE(INDIRECT("K"&amp;AD254):INDIRECT("K"&amp;AD255-1))</f>
        <v>1.3534333333333334E-3</v>
      </c>
      <c r="AL254" s="105">
        <f ca="1">AVERAGE(INDIRECT("L"&amp;AD254):INDIRECT("L"&amp;AD255-1))</f>
        <v>2.9E-5</v>
      </c>
      <c r="AM254" s="105">
        <f t="shared" ca="1" si="26"/>
        <v>1.3537439890089181E-3</v>
      </c>
      <c r="AO254" s="105">
        <f ca="1">STDEV(INDIRECT("K"&amp;AD254):INDIRECT("K"&amp;AD255-1))</f>
        <v>2.0816659994664438E-7</v>
      </c>
    </row>
    <row r="255" spans="1:41" ht="14.25" customHeight="1">
      <c r="A255" t="s">
        <v>539</v>
      </c>
      <c r="B255" t="s">
        <v>200</v>
      </c>
      <c r="C255">
        <v>0</v>
      </c>
      <c r="D255">
        <v>200</v>
      </c>
      <c r="E255">
        <v>976</v>
      </c>
      <c r="F255" t="s">
        <v>201</v>
      </c>
      <c r="G255" s="105">
        <v>1.3864000000000001E-3</v>
      </c>
      <c r="H255" s="105">
        <v>3.8000000000000002E-5</v>
      </c>
      <c r="I255" s="105">
        <v>-8.4035000000000001E-6</v>
      </c>
      <c r="J255" s="105">
        <v>-3.1950000000000002E-7</v>
      </c>
      <c r="K255" s="105">
        <v>1.3948000000000001E-3</v>
      </c>
      <c r="L255" s="105">
        <v>3.8399999999999998E-5</v>
      </c>
      <c r="M255" s="132">
        <v>1.58</v>
      </c>
      <c r="N255">
        <v>0</v>
      </c>
      <c r="O255">
        <v>0</v>
      </c>
      <c r="P255">
        <v>0</v>
      </c>
      <c r="Q255">
        <v>1</v>
      </c>
      <c r="R255">
        <v>1.3947999999999999E-5</v>
      </c>
      <c r="S255">
        <v>3.8369999999999997E-7</v>
      </c>
      <c r="T255">
        <v>3</v>
      </c>
      <c r="U255">
        <v>0</v>
      </c>
      <c r="V255">
        <v>0</v>
      </c>
      <c r="W255" s="133" t="s">
        <v>541</v>
      </c>
      <c r="X255" t="s">
        <v>203</v>
      </c>
      <c r="Y255" t="s">
        <v>204</v>
      </c>
      <c r="AD255">
        <f t="shared" si="27"/>
        <v>761</v>
      </c>
      <c r="AE255">
        <v>254</v>
      </c>
      <c r="AF255" t="str">
        <f t="shared" ca="1" si="21"/>
        <v>43-0.8</v>
      </c>
      <c r="AG255">
        <f t="shared" ca="1" si="22"/>
        <v>200</v>
      </c>
      <c r="AH255">
        <f t="shared" ca="1" si="23"/>
        <v>976</v>
      </c>
      <c r="AI255" s="105">
        <f t="shared" ca="1" si="24"/>
        <v>-8.1211999999999994E-6</v>
      </c>
      <c r="AJ255" s="105">
        <f t="shared" ca="1" si="25"/>
        <v>-2.0809999999999999E-7</v>
      </c>
      <c r="AK255" s="105">
        <f ca="1">AVERAGE(INDIRECT("K"&amp;AD255):INDIRECT("K"&amp;AD256-1))</f>
        <v>1.0629000000000001E-3</v>
      </c>
      <c r="AL255" s="105">
        <f ca="1">AVERAGE(INDIRECT("L"&amp;AD255):INDIRECT("L"&amp;AD256-1))</f>
        <v>2.2433333333333331E-5</v>
      </c>
      <c r="AM255" s="105">
        <f t="shared" ca="1" si="26"/>
        <v>1.0631367101386561E-3</v>
      </c>
      <c r="AO255" s="105">
        <f ca="1">STDEV(INDIRECT("K"&amp;AD255):INDIRECT("K"&amp;AD256-1))</f>
        <v>6.08276253029917E-7</v>
      </c>
    </row>
    <row r="256" spans="1:41" ht="14.25" customHeight="1">
      <c r="A256" t="s">
        <v>539</v>
      </c>
      <c r="B256" t="s">
        <v>200</v>
      </c>
      <c r="C256">
        <v>0</v>
      </c>
      <c r="D256">
        <v>200</v>
      </c>
      <c r="E256">
        <v>976</v>
      </c>
      <c r="F256" t="s">
        <v>201</v>
      </c>
      <c r="G256" s="105">
        <v>1.3862E-3</v>
      </c>
      <c r="H256" s="105">
        <v>3.7700000000000002E-5</v>
      </c>
      <c r="I256" s="105">
        <v>-8.4035000000000001E-6</v>
      </c>
      <c r="J256" s="105">
        <v>-3.1950000000000002E-7</v>
      </c>
      <c r="K256" s="105">
        <v>1.3946E-3</v>
      </c>
      <c r="L256" s="105">
        <v>3.8099999999999998E-5</v>
      </c>
      <c r="M256" s="132">
        <v>1.56</v>
      </c>
      <c r="N256">
        <v>0</v>
      </c>
      <c r="O256">
        <v>0</v>
      </c>
      <c r="P256">
        <v>0</v>
      </c>
      <c r="Q256">
        <v>1</v>
      </c>
      <c r="R256">
        <v>1.3946E-5</v>
      </c>
      <c r="S256">
        <v>3.8070000000000001E-7</v>
      </c>
      <c r="T256">
        <v>3</v>
      </c>
      <c r="U256">
        <v>0</v>
      </c>
      <c r="V256">
        <v>0</v>
      </c>
      <c r="W256" s="133" t="s">
        <v>542</v>
      </c>
      <c r="X256" t="s">
        <v>203</v>
      </c>
      <c r="Y256" t="s">
        <v>204</v>
      </c>
      <c r="AD256">
        <f t="shared" si="27"/>
        <v>764</v>
      </c>
      <c r="AE256">
        <v>255</v>
      </c>
      <c r="AF256" t="str">
        <f t="shared" ca="1" si="21"/>
        <v>43-0.6</v>
      </c>
      <c r="AG256">
        <f t="shared" ca="1" si="22"/>
        <v>200</v>
      </c>
      <c r="AH256">
        <f t="shared" ca="1" si="23"/>
        <v>976</v>
      </c>
      <c r="AI256" s="105">
        <f t="shared" ca="1" si="24"/>
        <v>-8.1211999999999994E-6</v>
      </c>
      <c r="AJ256" s="105">
        <f t="shared" ca="1" si="25"/>
        <v>-2.0809999999999999E-7</v>
      </c>
      <c r="AK256" s="105">
        <f ca="1">AVERAGE(INDIRECT("K"&amp;AD256):INDIRECT("K"&amp;AD257-1))</f>
        <v>1.0960666666666667E-3</v>
      </c>
      <c r="AL256" s="105">
        <f ca="1">AVERAGE(INDIRECT("L"&amp;AD256):INDIRECT("L"&amp;AD257-1))</f>
        <v>2.1300000000000003E-5</v>
      </c>
      <c r="AM256" s="105">
        <f t="shared" ca="1" si="26"/>
        <v>1.0962736099066591E-3</v>
      </c>
      <c r="AO256" s="105">
        <f ca="1">STDEV(INDIRECT("K"&amp;AD256):INDIRECT("K"&amp;AD257-1))</f>
        <v>4.6188021535171184E-7</v>
      </c>
    </row>
    <row r="257" spans="1:41" ht="14.25" customHeight="1">
      <c r="A257" t="s">
        <v>543</v>
      </c>
      <c r="B257" t="s">
        <v>200</v>
      </c>
      <c r="C257">
        <v>0</v>
      </c>
      <c r="D257">
        <v>200</v>
      </c>
      <c r="E257">
        <v>976</v>
      </c>
      <c r="F257" t="s">
        <v>201</v>
      </c>
      <c r="G257" s="105">
        <v>1.0989000000000001E-3</v>
      </c>
      <c r="H257" s="105">
        <v>4.5599999999999997E-5</v>
      </c>
      <c r="I257" s="105">
        <v>-8.4035000000000001E-6</v>
      </c>
      <c r="J257" s="105">
        <v>-3.1950000000000002E-7</v>
      </c>
      <c r="K257" s="105">
        <v>1.1073000000000001E-3</v>
      </c>
      <c r="L257" s="105">
        <v>4.5899999999999998E-5</v>
      </c>
      <c r="M257" s="132">
        <v>2.37</v>
      </c>
      <c r="N257">
        <v>0</v>
      </c>
      <c r="O257">
        <v>0</v>
      </c>
      <c r="P257">
        <v>0</v>
      </c>
      <c r="Q257">
        <v>1</v>
      </c>
      <c r="R257">
        <v>1.1073000000000001E-5</v>
      </c>
      <c r="S257">
        <v>4.5919999999999998E-7</v>
      </c>
      <c r="T257">
        <v>3</v>
      </c>
      <c r="U257">
        <v>0</v>
      </c>
      <c r="V257">
        <v>0</v>
      </c>
      <c r="W257" s="133" t="s">
        <v>544</v>
      </c>
      <c r="X257" t="s">
        <v>203</v>
      </c>
      <c r="Y257" t="s">
        <v>204</v>
      </c>
      <c r="AD257">
        <f t="shared" si="27"/>
        <v>767</v>
      </c>
      <c r="AE257">
        <v>256</v>
      </c>
      <c r="AF257" t="str">
        <f t="shared" ca="1" si="21"/>
        <v>43-0.4</v>
      </c>
      <c r="AG257">
        <f t="shared" ca="1" si="22"/>
        <v>200</v>
      </c>
      <c r="AH257">
        <f t="shared" ca="1" si="23"/>
        <v>976</v>
      </c>
      <c r="AI257" s="105">
        <f t="shared" ca="1" si="24"/>
        <v>-8.1211999999999994E-6</v>
      </c>
      <c r="AJ257" s="105">
        <f t="shared" ca="1" si="25"/>
        <v>-2.0809999999999999E-7</v>
      </c>
      <c r="AK257" s="105">
        <f ca="1">AVERAGE(INDIRECT("K"&amp;AD257):INDIRECT("K"&amp;AD258-1))</f>
        <v>7.4913666666666671E-4</v>
      </c>
      <c r="AL257" s="105">
        <f ca="1">AVERAGE(INDIRECT("L"&amp;AD257):INDIRECT("L"&amp;AD258-1))</f>
        <v>1.7279666666666667E-5</v>
      </c>
      <c r="AM257" s="105">
        <f t="shared" ca="1" si="26"/>
        <v>7.4933592748816977E-4</v>
      </c>
      <c r="AO257" s="105">
        <f ca="1">STDEV(INDIRECT("K"&amp;AD257):INDIRECT("K"&amp;AD258-1))</f>
        <v>1.662327685305523E-7</v>
      </c>
    </row>
    <row r="258" spans="1:41" ht="14.25" customHeight="1">
      <c r="A258" t="s">
        <v>543</v>
      </c>
      <c r="B258" t="s">
        <v>200</v>
      </c>
      <c r="C258">
        <v>0</v>
      </c>
      <c r="D258">
        <v>200</v>
      </c>
      <c r="E258">
        <v>976</v>
      </c>
      <c r="F258" t="s">
        <v>201</v>
      </c>
      <c r="G258" s="105">
        <v>1.0984E-3</v>
      </c>
      <c r="H258" s="105">
        <v>4.5800000000000002E-5</v>
      </c>
      <c r="I258" s="105">
        <v>-8.4035000000000001E-6</v>
      </c>
      <c r="J258" s="105">
        <v>-3.1950000000000002E-7</v>
      </c>
      <c r="K258" s="105">
        <v>1.1068E-3</v>
      </c>
      <c r="L258" s="105">
        <v>4.6100000000000002E-5</v>
      </c>
      <c r="M258" s="132">
        <v>2.39</v>
      </c>
      <c r="N258">
        <v>0</v>
      </c>
      <c r="O258">
        <v>0</v>
      </c>
      <c r="P258">
        <v>0</v>
      </c>
      <c r="Q258">
        <v>1</v>
      </c>
      <c r="R258">
        <v>1.1068E-5</v>
      </c>
      <c r="S258">
        <v>4.615E-7</v>
      </c>
      <c r="T258">
        <v>3</v>
      </c>
      <c r="U258">
        <v>0</v>
      </c>
      <c r="V258">
        <v>0</v>
      </c>
      <c r="W258" s="133" t="s">
        <v>545</v>
      </c>
      <c r="X258" t="s">
        <v>203</v>
      </c>
      <c r="Y258" t="s">
        <v>204</v>
      </c>
      <c r="AD258">
        <f t="shared" si="27"/>
        <v>770</v>
      </c>
      <c r="AE258">
        <v>257</v>
      </c>
      <c r="AF258" t="str">
        <f t="shared" ref="AF258:AF321" ca="1" si="28">INDIRECT("A"&amp;AD258)</f>
        <v>43-0.2</v>
      </c>
      <c r="AG258">
        <f t="shared" ref="AG258:AG321" ca="1" si="29">INDIRECT("D"&amp;AD258)</f>
        <v>200</v>
      </c>
      <c r="AH258">
        <f t="shared" ref="AH258:AH321" ca="1" si="30">INDIRECT("E"&amp;AD258)</f>
        <v>976</v>
      </c>
      <c r="AI258" s="105">
        <f t="shared" ref="AI258:AI321" ca="1" si="31">INDIRECT("I"&amp;AD258)</f>
        <v>-8.1211999999999994E-6</v>
      </c>
      <c r="AJ258" s="105">
        <f t="shared" ref="AJ258:AJ321" ca="1" si="32">INDIRECT("J"&amp;AD258)</f>
        <v>-2.0809999999999999E-7</v>
      </c>
      <c r="AK258" s="105">
        <f ca="1">AVERAGE(INDIRECT("K"&amp;AD258):INDIRECT("K"&amp;AD259-1))</f>
        <v>1.1610666666666666E-3</v>
      </c>
      <c r="AL258" s="105">
        <f ca="1">AVERAGE(INDIRECT("L"&amp;AD258):INDIRECT("L"&amp;AD259-1))</f>
        <v>2.4600000000000002E-5</v>
      </c>
      <c r="AM258" s="105">
        <f t="shared" ref="AM258:AM321" ca="1" si="33">(ABS(AK258)/AK258*SQRT((AK258)^2+(AL258)^2))</f>
        <v>1.1613272426170172E-3</v>
      </c>
      <c r="AO258" s="105">
        <f ca="1">STDEV(INDIRECT("K"&amp;AD258):INDIRECT("K"&amp;AD259-1))</f>
        <v>4.7258156262528381E-7</v>
      </c>
    </row>
    <row r="259" spans="1:41" ht="14.25" customHeight="1">
      <c r="A259" t="s">
        <v>543</v>
      </c>
      <c r="B259" t="s">
        <v>200</v>
      </c>
      <c r="C259">
        <v>0</v>
      </c>
      <c r="D259">
        <v>200</v>
      </c>
      <c r="E259">
        <v>976</v>
      </c>
      <c r="F259" t="s">
        <v>201</v>
      </c>
      <c r="G259" s="105">
        <v>1.0975E-3</v>
      </c>
      <c r="H259" s="105">
        <v>4.5899999999999998E-5</v>
      </c>
      <c r="I259" s="105">
        <v>-8.4035000000000001E-6</v>
      </c>
      <c r="J259" s="105">
        <v>-3.1950000000000002E-7</v>
      </c>
      <c r="K259" s="105">
        <v>1.1058999999999999E-3</v>
      </c>
      <c r="L259" s="105">
        <v>4.6199999999999998E-5</v>
      </c>
      <c r="M259" s="132">
        <v>2.39</v>
      </c>
      <c r="N259">
        <v>0</v>
      </c>
      <c r="O259">
        <v>0</v>
      </c>
      <c r="P259">
        <v>0</v>
      </c>
      <c r="Q259">
        <v>1</v>
      </c>
      <c r="R259">
        <v>1.1059E-5</v>
      </c>
      <c r="S259">
        <v>4.6180000000000002E-7</v>
      </c>
      <c r="T259">
        <v>3</v>
      </c>
      <c r="U259">
        <v>0</v>
      </c>
      <c r="V259">
        <v>0</v>
      </c>
      <c r="W259" s="133" t="s">
        <v>546</v>
      </c>
      <c r="X259" t="s">
        <v>203</v>
      </c>
      <c r="Y259" t="s">
        <v>204</v>
      </c>
      <c r="AD259">
        <f t="shared" ref="AD259:AD322" si="34">AD258+3</f>
        <v>773</v>
      </c>
      <c r="AE259">
        <v>258</v>
      </c>
      <c r="AF259" t="str">
        <f t="shared" ca="1" si="28"/>
        <v>43-&lt;0.2</v>
      </c>
      <c r="AG259">
        <f t="shared" ca="1" si="29"/>
        <v>200</v>
      </c>
      <c r="AH259">
        <f t="shared" ca="1" si="30"/>
        <v>976</v>
      </c>
      <c r="AI259" s="105">
        <f t="shared" ca="1" si="31"/>
        <v>-8.1211999999999994E-6</v>
      </c>
      <c r="AJ259" s="105">
        <f t="shared" ca="1" si="32"/>
        <v>-2.0809999999999999E-7</v>
      </c>
      <c r="AK259" s="105">
        <f ca="1">AVERAGE(INDIRECT("K"&amp;AD259):INDIRECT("K"&amp;AD260-1))</f>
        <v>2.0301999999999998E-3</v>
      </c>
      <c r="AL259" s="105">
        <f ca="1">AVERAGE(INDIRECT("L"&amp;AD259):INDIRECT("L"&amp;AD260-1))</f>
        <v>4.0000000000000003E-5</v>
      </c>
      <c r="AM259" s="105">
        <f t="shared" ca="1" si="33"/>
        <v>2.0305940116133506E-3</v>
      </c>
      <c r="AO259" s="105">
        <f ca="1">STDEV(INDIRECT("K"&amp;AD259):INDIRECT("K"&amp;AD260-1))</f>
        <v>0</v>
      </c>
    </row>
    <row r="260" spans="1:41" ht="14.25" customHeight="1">
      <c r="A260" t="s">
        <v>547</v>
      </c>
      <c r="B260" t="s">
        <v>200</v>
      </c>
      <c r="C260">
        <v>0</v>
      </c>
      <c r="D260">
        <v>200</v>
      </c>
      <c r="E260">
        <v>976</v>
      </c>
      <c r="F260" t="s">
        <v>201</v>
      </c>
      <c r="G260" s="105">
        <v>8.8573000000000005E-4</v>
      </c>
      <c r="H260" s="105">
        <v>3.4660999999999999E-5</v>
      </c>
      <c r="I260" s="105">
        <v>-8.4035000000000001E-6</v>
      </c>
      <c r="J260" s="105">
        <v>-3.1950000000000002E-7</v>
      </c>
      <c r="K260" s="105">
        <v>8.9413000000000003E-4</v>
      </c>
      <c r="L260" s="105">
        <v>3.4981000000000003E-5</v>
      </c>
      <c r="M260" s="132">
        <v>2.2400000000000002</v>
      </c>
      <c r="N260">
        <v>0</v>
      </c>
      <c r="O260">
        <v>0</v>
      </c>
      <c r="P260">
        <v>0</v>
      </c>
      <c r="Q260">
        <v>1</v>
      </c>
      <c r="R260">
        <v>8.9413000000000003E-6</v>
      </c>
      <c r="S260">
        <v>3.4980000000000002E-7</v>
      </c>
      <c r="T260">
        <v>3</v>
      </c>
      <c r="U260">
        <v>0</v>
      </c>
      <c r="V260">
        <v>0</v>
      </c>
      <c r="W260" s="133" t="s">
        <v>548</v>
      </c>
      <c r="X260" t="s">
        <v>203</v>
      </c>
      <c r="Y260" t="s">
        <v>204</v>
      </c>
      <c r="AD260">
        <f t="shared" si="34"/>
        <v>776</v>
      </c>
      <c r="AE260">
        <v>259</v>
      </c>
      <c r="AF260" t="str">
        <f t="shared" ca="1" si="28"/>
        <v>44-ALL</v>
      </c>
      <c r="AG260">
        <f t="shared" ca="1" si="29"/>
        <v>200</v>
      </c>
      <c r="AH260">
        <f t="shared" ca="1" si="30"/>
        <v>976</v>
      </c>
      <c r="AI260" s="105">
        <f t="shared" ca="1" si="31"/>
        <v>-8.1211999999999994E-6</v>
      </c>
      <c r="AJ260" s="105">
        <f t="shared" ca="1" si="32"/>
        <v>-2.0809999999999999E-7</v>
      </c>
      <c r="AK260" s="105">
        <f ca="1">AVERAGE(INDIRECT("K"&amp;AD260):INDIRECT("K"&amp;AD261-1))</f>
        <v>1.5380000000000001E-3</v>
      </c>
      <c r="AL260" s="105">
        <f ca="1">AVERAGE(INDIRECT("L"&amp;AD260):INDIRECT("L"&amp;AD261-1))</f>
        <v>4.6733333333333329E-5</v>
      </c>
      <c r="AM260" s="105">
        <f t="shared" ca="1" si="33"/>
        <v>1.5387098506360595E-3</v>
      </c>
      <c r="AO260" s="105">
        <f ca="1">STDEV(INDIRECT("K"&amp;AD260):INDIRECT("K"&amp;AD261-1))</f>
        <v>0</v>
      </c>
    </row>
    <row r="261" spans="1:41" ht="14.25" customHeight="1">
      <c r="A261" t="s">
        <v>547</v>
      </c>
      <c r="B261" t="s">
        <v>200</v>
      </c>
      <c r="C261">
        <v>0</v>
      </c>
      <c r="D261">
        <v>200</v>
      </c>
      <c r="E261">
        <v>976</v>
      </c>
      <c r="F261" t="s">
        <v>201</v>
      </c>
      <c r="G261" s="105">
        <v>8.8469000000000004E-4</v>
      </c>
      <c r="H261" s="105">
        <v>3.4326000000000003E-5</v>
      </c>
      <c r="I261" s="105">
        <v>-8.4035000000000001E-6</v>
      </c>
      <c r="J261" s="105">
        <v>-3.1950000000000002E-7</v>
      </c>
      <c r="K261" s="105">
        <v>8.9309000000000003E-4</v>
      </c>
      <c r="L261" s="105">
        <v>3.4646E-5</v>
      </c>
      <c r="M261" s="132">
        <v>2.2200000000000002</v>
      </c>
      <c r="N261">
        <v>0</v>
      </c>
      <c r="O261">
        <v>0</v>
      </c>
      <c r="P261">
        <v>0</v>
      </c>
      <c r="Q261">
        <v>1</v>
      </c>
      <c r="R261">
        <v>8.9308999999999995E-6</v>
      </c>
      <c r="S261">
        <v>3.4649999999999999E-7</v>
      </c>
      <c r="T261">
        <v>3</v>
      </c>
      <c r="U261">
        <v>0</v>
      </c>
      <c r="V261">
        <v>0</v>
      </c>
      <c r="W261" s="133" t="s">
        <v>549</v>
      </c>
      <c r="X261" t="s">
        <v>203</v>
      </c>
      <c r="Y261" t="s">
        <v>204</v>
      </c>
      <c r="AD261">
        <f t="shared" si="34"/>
        <v>779</v>
      </c>
      <c r="AE261">
        <v>260</v>
      </c>
      <c r="AF261" t="str">
        <f t="shared" ca="1" si="28"/>
        <v>44-0.8</v>
      </c>
      <c r="AG261">
        <f t="shared" ca="1" si="29"/>
        <v>200</v>
      </c>
      <c r="AH261">
        <f t="shared" ca="1" si="30"/>
        <v>976</v>
      </c>
      <c r="AI261" s="105">
        <f t="shared" ca="1" si="31"/>
        <v>-8.1211999999999994E-6</v>
      </c>
      <c r="AJ261" s="105">
        <f t="shared" ca="1" si="32"/>
        <v>-2.0809999999999999E-7</v>
      </c>
      <c r="AK261" s="105">
        <f ca="1">AVERAGE(INDIRECT("K"&amp;AD261):INDIRECT("K"&amp;AD262-1))</f>
        <v>1.2995000000000001E-3</v>
      </c>
      <c r="AL261" s="105">
        <f ca="1">AVERAGE(INDIRECT("L"&amp;AD261):INDIRECT("L"&amp;AD262-1))</f>
        <v>5.5000000000000002E-5</v>
      </c>
      <c r="AM261" s="105">
        <f t="shared" ca="1" si="33"/>
        <v>1.3006633884291509E-3</v>
      </c>
      <c r="AO261" s="105">
        <f ca="1">STDEV(INDIRECT("K"&amp;AD261):INDIRECT("K"&amp;AD262-1))</f>
        <v>3.000000000000615E-7</v>
      </c>
    </row>
    <row r="262" spans="1:41" ht="14.25" customHeight="1">
      <c r="A262" t="s">
        <v>547</v>
      </c>
      <c r="B262" t="s">
        <v>200</v>
      </c>
      <c r="C262">
        <v>0</v>
      </c>
      <c r="D262">
        <v>200</v>
      </c>
      <c r="E262">
        <v>976</v>
      </c>
      <c r="F262" t="s">
        <v>201</v>
      </c>
      <c r="G262" s="105">
        <v>8.8400999999999996E-4</v>
      </c>
      <c r="H262" s="105">
        <v>3.3779999999999998E-5</v>
      </c>
      <c r="I262" s="105">
        <v>-8.4035000000000001E-6</v>
      </c>
      <c r="J262" s="105">
        <v>-3.1950000000000002E-7</v>
      </c>
      <c r="K262" s="105">
        <v>8.9242E-4</v>
      </c>
      <c r="L262" s="105">
        <v>3.4099E-5</v>
      </c>
      <c r="M262" s="132">
        <v>2.19</v>
      </c>
      <c r="N262">
        <v>0</v>
      </c>
      <c r="O262">
        <v>0</v>
      </c>
      <c r="P262">
        <v>0</v>
      </c>
      <c r="Q262">
        <v>1</v>
      </c>
      <c r="R262">
        <v>8.9242E-6</v>
      </c>
      <c r="S262">
        <v>3.41E-7</v>
      </c>
      <c r="T262">
        <v>3</v>
      </c>
      <c r="U262">
        <v>0</v>
      </c>
      <c r="V262">
        <v>0</v>
      </c>
      <c r="W262" s="133" t="s">
        <v>550</v>
      </c>
      <c r="X262" t="s">
        <v>203</v>
      </c>
      <c r="Y262" t="s">
        <v>204</v>
      </c>
      <c r="AD262">
        <f t="shared" si="34"/>
        <v>782</v>
      </c>
      <c r="AE262">
        <v>261</v>
      </c>
      <c r="AF262" t="str">
        <f t="shared" ca="1" si="28"/>
        <v>44-0.6</v>
      </c>
      <c r="AG262">
        <f t="shared" ca="1" si="29"/>
        <v>200</v>
      </c>
      <c r="AH262">
        <f t="shared" ca="1" si="30"/>
        <v>976</v>
      </c>
      <c r="AI262" s="105">
        <f t="shared" ca="1" si="31"/>
        <v>-8.1211999999999994E-6</v>
      </c>
      <c r="AJ262" s="105">
        <f t="shared" ca="1" si="32"/>
        <v>-2.0809999999999999E-7</v>
      </c>
      <c r="AK262" s="105">
        <f ca="1">AVERAGE(INDIRECT("K"&amp;AD262):INDIRECT("K"&amp;AD263-1))</f>
        <v>9.9532333333333337E-4</v>
      </c>
      <c r="AL262" s="105">
        <f ca="1">AVERAGE(INDIRECT("L"&amp;AD262):INDIRECT("L"&amp;AD263-1))</f>
        <v>3.5476333333333331E-5</v>
      </c>
      <c r="AM262" s="105">
        <f t="shared" ca="1" si="33"/>
        <v>9.959553745547817E-4</v>
      </c>
      <c r="AO262" s="105">
        <f ca="1">STDEV(INDIRECT("K"&amp;AD262):INDIRECT("K"&amp;AD263-1))</f>
        <v>2.055075018906183E-7</v>
      </c>
    </row>
    <row r="263" spans="1:41" ht="14.25" customHeight="1">
      <c r="A263" t="s">
        <v>551</v>
      </c>
      <c r="B263" t="s">
        <v>200</v>
      </c>
      <c r="C263">
        <v>0</v>
      </c>
      <c r="D263">
        <v>200</v>
      </c>
      <c r="E263">
        <v>976</v>
      </c>
      <c r="F263" t="s">
        <v>201</v>
      </c>
      <c r="G263" s="105">
        <v>8.4829999999999997E-4</v>
      </c>
      <c r="H263" s="105">
        <v>2.3150999999999999E-5</v>
      </c>
      <c r="I263" s="105">
        <v>-8.4035000000000001E-6</v>
      </c>
      <c r="J263" s="105">
        <v>-3.1950000000000002E-7</v>
      </c>
      <c r="K263" s="105">
        <v>8.5671E-4</v>
      </c>
      <c r="L263" s="105">
        <v>2.3470999999999999E-5</v>
      </c>
      <c r="M263" s="132">
        <v>1.57</v>
      </c>
      <c r="N263">
        <v>0</v>
      </c>
      <c r="O263">
        <v>0</v>
      </c>
      <c r="P263">
        <v>0</v>
      </c>
      <c r="Q263">
        <v>1</v>
      </c>
      <c r="R263">
        <v>8.5670999999999997E-6</v>
      </c>
      <c r="S263">
        <v>2.347E-7</v>
      </c>
      <c r="T263">
        <v>3</v>
      </c>
      <c r="U263">
        <v>0</v>
      </c>
      <c r="V263">
        <v>0</v>
      </c>
      <c r="W263" s="133" t="s">
        <v>552</v>
      </c>
      <c r="X263" t="s">
        <v>203</v>
      </c>
      <c r="Y263" t="s">
        <v>204</v>
      </c>
      <c r="AD263">
        <f t="shared" si="34"/>
        <v>785</v>
      </c>
      <c r="AE263">
        <v>262</v>
      </c>
      <c r="AF263" t="str">
        <f t="shared" ca="1" si="28"/>
        <v>44-0.4</v>
      </c>
      <c r="AG263">
        <f t="shared" ca="1" si="29"/>
        <v>200</v>
      </c>
      <c r="AH263">
        <f t="shared" ca="1" si="30"/>
        <v>976</v>
      </c>
      <c r="AI263" s="105">
        <f t="shared" ca="1" si="31"/>
        <v>-8.1211999999999994E-6</v>
      </c>
      <c r="AJ263" s="105">
        <f t="shared" ca="1" si="32"/>
        <v>-2.0809999999999999E-7</v>
      </c>
      <c r="AK263" s="105">
        <f ca="1">AVERAGE(INDIRECT("K"&amp;AD263):INDIRECT("K"&amp;AD264-1))</f>
        <v>8.0020666666666667E-4</v>
      </c>
      <c r="AL263" s="105">
        <f ca="1">AVERAGE(INDIRECT("L"&amp;AD263):INDIRECT("L"&amp;AD264-1))</f>
        <v>2.6658333333333335E-5</v>
      </c>
      <c r="AM263" s="105">
        <f t="shared" ca="1" si="33"/>
        <v>8.0065059552459521E-4</v>
      </c>
      <c r="AO263" s="105">
        <f ca="1">STDEV(INDIRECT("K"&amp;AD263):INDIRECT("K"&amp;AD264-1))</f>
        <v>4.5092497528233642E-8</v>
      </c>
    </row>
    <row r="264" spans="1:41" ht="14.25" customHeight="1">
      <c r="A264" t="s">
        <v>551</v>
      </c>
      <c r="B264" t="s">
        <v>200</v>
      </c>
      <c r="C264">
        <v>0</v>
      </c>
      <c r="D264">
        <v>200</v>
      </c>
      <c r="E264">
        <v>976</v>
      </c>
      <c r="F264" t="s">
        <v>201</v>
      </c>
      <c r="G264" s="105">
        <v>8.4878000000000004E-4</v>
      </c>
      <c r="H264" s="105">
        <v>2.2818000000000001E-5</v>
      </c>
      <c r="I264" s="105">
        <v>-8.4035000000000001E-6</v>
      </c>
      <c r="J264" s="105">
        <v>-3.1950000000000002E-7</v>
      </c>
      <c r="K264" s="105">
        <v>8.5718000000000003E-4</v>
      </c>
      <c r="L264" s="105">
        <v>2.3136999999999999E-5</v>
      </c>
      <c r="M264" s="132">
        <v>1.55</v>
      </c>
      <c r="N264">
        <v>0</v>
      </c>
      <c r="O264">
        <v>0</v>
      </c>
      <c r="P264">
        <v>0</v>
      </c>
      <c r="Q264">
        <v>1</v>
      </c>
      <c r="R264">
        <v>8.5717999999999998E-6</v>
      </c>
      <c r="S264">
        <v>2.3139999999999999E-7</v>
      </c>
      <c r="T264">
        <v>3</v>
      </c>
      <c r="U264">
        <v>0</v>
      </c>
      <c r="V264">
        <v>0</v>
      </c>
      <c r="W264" s="133" t="s">
        <v>553</v>
      </c>
      <c r="X264" t="s">
        <v>203</v>
      </c>
      <c r="Y264" t="s">
        <v>204</v>
      </c>
      <c r="AD264">
        <f t="shared" si="34"/>
        <v>788</v>
      </c>
      <c r="AE264">
        <v>263</v>
      </c>
      <c r="AF264" t="str">
        <f t="shared" ca="1" si="28"/>
        <v>44-0.2</v>
      </c>
      <c r="AG264">
        <f t="shared" ca="1" si="29"/>
        <v>200</v>
      </c>
      <c r="AH264">
        <f t="shared" ca="1" si="30"/>
        <v>976</v>
      </c>
      <c r="AI264" s="105">
        <f t="shared" ca="1" si="31"/>
        <v>-8.1211999999999994E-6</v>
      </c>
      <c r="AJ264" s="105">
        <f t="shared" ca="1" si="32"/>
        <v>-2.0809999999999999E-7</v>
      </c>
      <c r="AK264" s="105">
        <f ca="1">AVERAGE(INDIRECT("K"&amp;AD264):INDIRECT("K"&amp;AD265-1))</f>
        <v>1.2711666666666668E-3</v>
      </c>
      <c r="AL264" s="105">
        <f ca="1">AVERAGE(INDIRECT("L"&amp;AD264):INDIRECT("L"&amp;AD265-1))</f>
        <v>3.4499999999999998E-5</v>
      </c>
      <c r="AM264" s="105">
        <f t="shared" ca="1" si="33"/>
        <v>1.2716347527668645E-3</v>
      </c>
      <c r="AO264" s="105">
        <f ca="1">STDEV(INDIRECT("K"&amp;AD264):INDIRECT("K"&amp;AD265-1))</f>
        <v>5.773502691899528E-8</v>
      </c>
    </row>
    <row r="265" spans="1:41" ht="14.25" customHeight="1">
      <c r="A265" t="s">
        <v>551</v>
      </c>
      <c r="B265" t="s">
        <v>200</v>
      </c>
      <c r="C265">
        <v>0</v>
      </c>
      <c r="D265">
        <v>200</v>
      </c>
      <c r="E265">
        <v>976</v>
      </c>
      <c r="F265" t="s">
        <v>201</v>
      </c>
      <c r="G265" s="105">
        <v>8.4867999999999999E-4</v>
      </c>
      <c r="H265" s="105">
        <v>2.2779E-5</v>
      </c>
      <c r="I265" s="105">
        <v>-8.4035000000000001E-6</v>
      </c>
      <c r="J265" s="105">
        <v>-3.1950000000000002E-7</v>
      </c>
      <c r="K265" s="105">
        <v>8.5707999999999997E-4</v>
      </c>
      <c r="L265" s="105">
        <v>2.3099E-5</v>
      </c>
      <c r="M265" s="132">
        <v>1.54</v>
      </c>
      <c r="N265">
        <v>0</v>
      </c>
      <c r="O265">
        <v>0</v>
      </c>
      <c r="P265">
        <v>0</v>
      </c>
      <c r="Q265">
        <v>1</v>
      </c>
      <c r="R265">
        <v>8.5707999999999993E-6</v>
      </c>
      <c r="S265">
        <v>2.3099999999999999E-7</v>
      </c>
      <c r="T265">
        <v>3</v>
      </c>
      <c r="U265">
        <v>0</v>
      </c>
      <c r="V265">
        <v>0</v>
      </c>
      <c r="W265" s="133" t="s">
        <v>554</v>
      </c>
      <c r="X265" t="s">
        <v>203</v>
      </c>
      <c r="Y265" t="s">
        <v>204</v>
      </c>
      <c r="AD265">
        <f t="shared" si="34"/>
        <v>791</v>
      </c>
      <c r="AE265">
        <v>264</v>
      </c>
      <c r="AF265" t="str">
        <f t="shared" ca="1" si="28"/>
        <v>44-&lt;0.2</v>
      </c>
      <c r="AG265">
        <f t="shared" ca="1" si="29"/>
        <v>200</v>
      </c>
      <c r="AH265">
        <f t="shared" ca="1" si="30"/>
        <v>976</v>
      </c>
      <c r="AI265" s="105">
        <f t="shared" ca="1" si="31"/>
        <v>-8.1211999999999994E-6</v>
      </c>
      <c r="AJ265" s="105">
        <f t="shared" ca="1" si="32"/>
        <v>-2.0809999999999999E-7</v>
      </c>
      <c r="AK265" s="105">
        <f ca="1">AVERAGE(INDIRECT("K"&amp;AD265):INDIRECT("K"&amp;AD266-1))</f>
        <v>2.4708333333333336E-3</v>
      </c>
      <c r="AL265" s="105">
        <f ca="1">AVERAGE(INDIRECT("L"&amp;AD265):INDIRECT("L"&amp;AD266-1))</f>
        <v>6.1033333333333337E-5</v>
      </c>
      <c r="AM265" s="105">
        <f t="shared" ca="1" si="33"/>
        <v>2.4715870263636057E-3</v>
      </c>
      <c r="AO265" s="105">
        <f ca="1">STDEV(INDIRECT("K"&amp;AD265):INDIRECT("K"&amp;AD266-1))</f>
        <v>8.3864970836065245E-7</v>
      </c>
    </row>
    <row r="266" spans="1:41" ht="14.25" customHeight="1">
      <c r="A266" t="s">
        <v>555</v>
      </c>
      <c r="B266" t="s">
        <v>200</v>
      </c>
      <c r="C266">
        <v>0</v>
      </c>
      <c r="D266">
        <v>200</v>
      </c>
      <c r="E266">
        <v>976</v>
      </c>
      <c r="F266" t="s">
        <v>201</v>
      </c>
      <c r="G266" s="105">
        <v>9.1111000000000002E-4</v>
      </c>
      <c r="H266" s="105">
        <v>2.4426999999999998E-5</v>
      </c>
      <c r="I266" s="105">
        <v>-8.4035000000000001E-6</v>
      </c>
      <c r="J266" s="105">
        <v>-3.1950000000000002E-7</v>
      </c>
      <c r="K266" s="105">
        <v>9.1951000000000001E-4</v>
      </c>
      <c r="L266" s="105">
        <v>2.4746999999999999E-5</v>
      </c>
      <c r="M266" s="132">
        <v>1.54</v>
      </c>
      <c r="N266">
        <v>0</v>
      </c>
      <c r="O266">
        <v>0</v>
      </c>
      <c r="P266">
        <v>0</v>
      </c>
      <c r="Q266">
        <v>1</v>
      </c>
      <c r="R266">
        <v>9.1950999999999994E-6</v>
      </c>
      <c r="S266">
        <v>2.4750000000000001E-7</v>
      </c>
      <c r="T266">
        <v>3</v>
      </c>
      <c r="U266">
        <v>0</v>
      </c>
      <c r="V266">
        <v>0</v>
      </c>
      <c r="W266" s="133" t="s">
        <v>556</v>
      </c>
      <c r="X266" t="s">
        <v>203</v>
      </c>
      <c r="Y266" t="s">
        <v>204</v>
      </c>
      <c r="AD266">
        <f t="shared" si="34"/>
        <v>794</v>
      </c>
      <c r="AE266">
        <v>265</v>
      </c>
      <c r="AF266" t="str">
        <f t="shared" ca="1" si="28"/>
        <v>45-ALL</v>
      </c>
      <c r="AG266">
        <f t="shared" ca="1" si="29"/>
        <v>200</v>
      </c>
      <c r="AH266">
        <f t="shared" ca="1" si="30"/>
        <v>976</v>
      </c>
      <c r="AI266" s="105">
        <f t="shared" ca="1" si="31"/>
        <v>-8.1211999999999994E-6</v>
      </c>
      <c r="AJ266" s="105">
        <f t="shared" ca="1" si="32"/>
        <v>-2.0809999999999999E-7</v>
      </c>
      <c r="AK266" s="105">
        <f ca="1">AVERAGE(INDIRECT("K"&amp;AD266):INDIRECT("K"&amp;AD267-1))</f>
        <v>2.9396666666666668E-3</v>
      </c>
      <c r="AL266" s="105">
        <f ca="1">AVERAGE(INDIRECT("L"&amp;AD266):INDIRECT("L"&amp;AD267-1))</f>
        <v>6.3166666666666666E-5</v>
      </c>
      <c r="AM266" s="105">
        <f t="shared" ca="1" si="33"/>
        <v>2.9403452414451079E-3</v>
      </c>
      <c r="AO266" s="105">
        <f ca="1">STDEV(INDIRECT("K"&amp;AD266):INDIRECT("K"&amp;AD267-1))</f>
        <v>4.7258156262523791E-7</v>
      </c>
    </row>
    <row r="267" spans="1:41" ht="14.25" customHeight="1">
      <c r="A267" t="s">
        <v>555</v>
      </c>
      <c r="B267" t="s">
        <v>200</v>
      </c>
      <c r="C267">
        <v>0</v>
      </c>
      <c r="D267">
        <v>200</v>
      </c>
      <c r="E267">
        <v>976</v>
      </c>
      <c r="F267" t="s">
        <v>201</v>
      </c>
      <c r="G267" s="105">
        <v>9.1056000000000004E-4</v>
      </c>
      <c r="H267" s="105">
        <v>2.4343000000000001E-5</v>
      </c>
      <c r="I267" s="105">
        <v>-8.4035000000000001E-6</v>
      </c>
      <c r="J267" s="105">
        <v>-3.1950000000000002E-7</v>
      </c>
      <c r="K267" s="105">
        <v>9.1896000000000002E-4</v>
      </c>
      <c r="L267" s="105">
        <v>2.4661999999999999E-5</v>
      </c>
      <c r="M267" s="132">
        <v>1.54</v>
      </c>
      <c r="N267">
        <v>0</v>
      </c>
      <c r="O267">
        <v>0</v>
      </c>
      <c r="P267">
        <v>0</v>
      </c>
      <c r="Q267">
        <v>1</v>
      </c>
      <c r="R267">
        <v>9.1895999999999992E-6</v>
      </c>
      <c r="S267">
        <v>2.466E-7</v>
      </c>
      <c r="T267">
        <v>3</v>
      </c>
      <c r="U267">
        <v>0</v>
      </c>
      <c r="V267">
        <v>0</v>
      </c>
      <c r="W267" s="133" t="s">
        <v>557</v>
      </c>
      <c r="X267" t="s">
        <v>203</v>
      </c>
      <c r="Y267" t="s">
        <v>204</v>
      </c>
      <c r="AD267">
        <f t="shared" si="34"/>
        <v>797</v>
      </c>
      <c r="AE267">
        <v>266</v>
      </c>
      <c r="AF267" t="str">
        <f t="shared" ca="1" si="28"/>
        <v>45-0.8</v>
      </c>
      <c r="AG267">
        <f t="shared" ca="1" si="29"/>
        <v>200</v>
      </c>
      <c r="AH267">
        <f t="shared" ca="1" si="30"/>
        <v>976</v>
      </c>
      <c r="AI267" s="105">
        <f t="shared" ca="1" si="31"/>
        <v>-8.1211999999999994E-6</v>
      </c>
      <c r="AJ267" s="105">
        <f t="shared" ca="1" si="32"/>
        <v>-2.0809999999999999E-7</v>
      </c>
      <c r="AK267" s="105">
        <f ca="1">AVERAGE(INDIRECT("K"&amp;AD267):INDIRECT("K"&amp;AD268-1))</f>
        <v>2.7571333333333333E-3</v>
      </c>
      <c r="AL267" s="105">
        <f ca="1">AVERAGE(INDIRECT("L"&amp;AD267):INDIRECT("L"&amp;AD268-1))</f>
        <v>6.2933333333333336E-5</v>
      </c>
      <c r="AM267" s="105">
        <f t="shared" ca="1" si="33"/>
        <v>2.757851486614575E-3</v>
      </c>
      <c r="AO267" s="105">
        <f ca="1">STDEV(INDIRECT("K"&amp;AD267):INDIRECT("K"&amp;AD268-1))</f>
        <v>1.1930353445448645E-6</v>
      </c>
    </row>
    <row r="268" spans="1:41" ht="14.25" customHeight="1">
      <c r="A268" t="s">
        <v>555</v>
      </c>
      <c r="B268" t="s">
        <v>200</v>
      </c>
      <c r="C268">
        <v>0</v>
      </c>
      <c r="D268">
        <v>200</v>
      </c>
      <c r="E268">
        <v>976</v>
      </c>
      <c r="F268" t="s">
        <v>201</v>
      </c>
      <c r="G268" s="105">
        <v>9.1071999999999995E-4</v>
      </c>
      <c r="H268" s="105">
        <v>2.4442000000000001E-5</v>
      </c>
      <c r="I268" s="105">
        <v>-8.4035000000000001E-6</v>
      </c>
      <c r="J268" s="105">
        <v>-3.1950000000000002E-7</v>
      </c>
      <c r="K268" s="105">
        <v>9.1912000000000005E-4</v>
      </c>
      <c r="L268" s="105">
        <v>2.4760999999999999E-5</v>
      </c>
      <c r="M268" s="132">
        <v>1.54</v>
      </c>
      <c r="N268">
        <v>0</v>
      </c>
      <c r="O268">
        <v>0</v>
      </c>
      <c r="P268">
        <v>0</v>
      </c>
      <c r="Q268">
        <v>1</v>
      </c>
      <c r="R268">
        <v>9.1911999999999993E-6</v>
      </c>
      <c r="S268">
        <v>2.4760000000000002E-7</v>
      </c>
      <c r="T268">
        <v>3</v>
      </c>
      <c r="U268">
        <v>0</v>
      </c>
      <c r="V268">
        <v>0</v>
      </c>
      <c r="W268" s="133" t="s">
        <v>558</v>
      </c>
      <c r="X268" t="s">
        <v>203</v>
      </c>
      <c r="Y268" t="s">
        <v>204</v>
      </c>
      <c r="AD268">
        <f t="shared" si="34"/>
        <v>800</v>
      </c>
      <c r="AE268">
        <v>267</v>
      </c>
      <c r="AF268" t="str">
        <f t="shared" ca="1" si="28"/>
        <v>45-0.6</v>
      </c>
      <c r="AG268">
        <f t="shared" ca="1" si="29"/>
        <v>200</v>
      </c>
      <c r="AH268">
        <f t="shared" ca="1" si="30"/>
        <v>976</v>
      </c>
      <c r="AI268" s="105">
        <f t="shared" ca="1" si="31"/>
        <v>-8.1211999999999994E-6</v>
      </c>
      <c r="AJ268" s="105">
        <f t="shared" ca="1" si="32"/>
        <v>-2.0809999999999999E-7</v>
      </c>
      <c r="AK268" s="105">
        <f ca="1">AVERAGE(INDIRECT("K"&amp;AD268):INDIRECT("K"&amp;AD269-1))</f>
        <v>2.1911000000000001E-3</v>
      </c>
      <c r="AL268" s="105">
        <f ca="1">AVERAGE(INDIRECT("L"&amp;AD268):INDIRECT("L"&amp;AD269-1))</f>
        <v>4.9100000000000001E-5</v>
      </c>
      <c r="AM268" s="105">
        <f t="shared" ca="1" si="33"/>
        <v>2.1916500678712376E-3</v>
      </c>
      <c r="AO268" s="105">
        <f ca="1">STDEV(INDIRECT("K"&amp;AD268):INDIRECT("K"&amp;AD269-1))</f>
        <v>1.571623364550068E-6</v>
      </c>
    </row>
    <row r="269" spans="1:41" ht="14.25" customHeight="1">
      <c r="A269" t="s">
        <v>559</v>
      </c>
      <c r="B269" t="s">
        <v>200</v>
      </c>
      <c r="C269">
        <v>0</v>
      </c>
      <c r="D269">
        <v>200</v>
      </c>
      <c r="E269">
        <v>976</v>
      </c>
      <c r="F269" t="s">
        <v>201</v>
      </c>
      <c r="G269" s="105">
        <v>2.2783999999999999E-3</v>
      </c>
      <c r="H269" s="105">
        <v>5.49E-5</v>
      </c>
      <c r="I269" s="105">
        <v>-8.4035000000000001E-6</v>
      </c>
      <c r="J269" s="105">
        <v>-3.1950000000000002E-7</v>
      </c>
      <c r="K269" s="105">
        <v>2.2867999999999999E-3</v>
      </c>
      <c r="L269" s="105">
        <v>5.52E-5</v>
      </c>
      <c r="M269" s="132">
        <v>1.38</v>
      </c>
      <c r="N269">
        <v>0</v>
      </c>
      <c r="O269">
        <v>0</v>
      </c>
      <c r="P269">
        <v>0</v>
      </c>
      <c r="Q269">
        <v>1</v>
      </c>
      <c r="R269">
        <v>2.2867999999999999E-5</v>
      </c>
      <c r="S269">
        <v>5.5219999999999998E-7</v>
      </c>
      <c r="T269">
        <v>3</v>
      </c>
      <c r="U269">
        <v>0</v>
      </c>
      <c r="V269">
        <v>0</v>
      </c>
      <c r="W269" s="133" t="s">
        <v>560</v>
      </c>
      <c r="X269" t="s">
        <v>203</v>
      </c>
      <c r="Y269" t="s">
        <v>204</v>
      </c>
      <c r="AD269">
        <f t="shared" si="34"/>
        <v>803</v>
      </c>
      <c r="AE269">
        <v>268</v>
      </c>
      <c r="AF269" t="str">
        <f t="shared" ca="1" si="28"/>
        <v>45-0.4</v>
      </c>
      <c r="AG269">
        <f t="shared" ca="1" si="29"/>
        <v>200</v>
      </c>
      <c r="AH269">
        <f t="shared" ca="1" si="30"/>
        <v>976</v>
      </c>
      <c r="AI269" s="105">
        <f t="shared" ca="1" si="31"/>
        <v>-8.1211999999999994E-6</v>
      </c>
      <c r="AJ269" s="105">
        <f t="shared" ca="1" si="32"/>
        <v>-2.0809999999999999E-7</v>
      </c>
      <c r="AK269" s="105">
        <f ca="1">AVERAGE(INDIRECT("K"&amp;AD269):INDIRECT("K"&amp;AD270-1))</f>
        <v>2.1885333333333335E-3</v>
      </c>
      <c r="AL269" s="105">
        <f ca="1">AVERAGE(INDIRECT("L"&amp;AD269):INDIRECT("L"&amp;AD270-1))</f>
        <v>5.0533333333333333E-5</v>
      </c>
      <c r="AM269" s="105">
        <f t="shared" ca="1" si="33"/>
        <v>2.1891166640654143E-3</v>
      </c>
      <c r="AO269" s="105">
        <f ca="1">STDEV(INDIRECT("K"&amp;AD269):INDIRECT("K"&amp;AD270-1))</f>
        <v>1.5821925715073701E-6</v>
      </c>
    </row>
    <row r="270" spans="1:41" ht="14.25" customHeight="1">
      <c r="A270" t="s">
        <v>559</v>
      </c>
      <c r="B270" t="s">
        <v>200</v>
      </c>
      <c r="C270">
        <v>0</v>
      </c>
      <c r="D270">
        <v>200</v>
      </c>
      <c r="E270">
        <v>976</v>
      </c>
      <c r="F270" t="s">
        <v>201</v>
      </c>
      <c r="G270" s="105">
        <v>2.2778E-3</v>
      </c>
      <c r="H270" s="105">
        <v>5.49E-5</v>
      </c>
      <c r="I270" s="105">
        <v>-8.4035000000000001E-6</v>
      </c>
      <c r="J270" s="105">
        <v>-3.1950000000000002E-7</v>
      </c>
      <c r="K270" s="105">
        <v>2.2862E-3</v>
      </c>
      <c r="L270" s="105">
        <v>5.52E-5</v>
      </c>
      <c r="M270" s="132">
        <v>1.38</v>
      </c>
      <c r="N270">
        <v>0</v>
      </c>
      <c r="O270">
        <v>0</v>
      </c>
      <c r="P270">
        <v>0</v>
      </c>
      <c r="Q270">
        <v>1</v>
      </c>
      <c r="R270">
        <v>2.2861999999999999E-5</v>
      </c>
      <c r="S270">
        <v>5.525E-7</v>
      </c>
      <c r="T270">
        <v>3</v>
      </c>
      <c r="U270">
        <v>0</v>
      </c>
      <c r="V270">
        <v>0</v>
      </c>
      <c r="W270" s="133" t="s">
        <v>561</v>
      </c>
      <c r="X270" t="s">
        <v>203</v>
      </c>
      <c r="Y270" t="s">
        <v>204</v>
      </c>
      <c r="AD270">
        <f t="shared" si="34"/>
        <v>806</v>
      </c>
      <c r="AE270">
        <v>269</v>
      </c>
      <c r="AF270" t="str">
        <f t="shared" ca="1" si="28"/>
        <v>45-0.2</v>
      </c>
      <c r="AG270">
        <f t="shared" ca="1" si="29"/>
        <v>200</v>
      </c>
      <c r="AH270">
        <f t="shared" ca="1" si="30"/>
        <v>976</v>
      </c>
      <c r="AI270" s="105">
        <f t="shared" ca="1" si="31"/>
        <v>-8.1211999999999994E-6</v>
      </c>
      <c r="AJ270" s="105">
        <f t="shared" ca="1" si="32"/>
        <v>-2.0809999999999999E-7</v>
      </c>
      <c r="AK270" s="105">
        <f ca="1">AVERAGE(INDIRECT("K"&amp;AD270):INDIRECT("K"&amp;AD271-1))</f>
        <v>2.7575E-3</v>
      </c>
      <c r="AL270" s="105">
        <f ca="1">AVERAGE(INDIRECT("L"&amp;AD270):INDIRECT("L"&amp;AD271-1))</f>
        <v>6.0233333333333331E-5</v>
      </c>
      <c r="AM270" s="105">
        <f t="shared" ca="1" si="33"/>
        <v>2.7581577736678596E-3</v>
      </c>
      <c r="AO270" s="105">
        <f ca="1">STDEV(INDIRECT("K"&amp;AD270):INDIRECT("K"&amp;AD271-1))</f>
        <v>8.8881944173169636E-7</v>
      </c>
    </row>
    <row r="271" spans="1:41" ht="14.25" customHeight="1">
      <c r="A271" t="s">
        <v>559</v>
      </c>
      <c r="B271" t="s">
        <v>200</v>
      </c>
      <c r="C271">
        <v>0</v>
      </c>
      <c r="D271">
        <v>200</v>
      </c>
      <c r="E271">
        <v>976</v>
      </c>
      <c r="F271" t="s">
        <v>201</v>
      </c>
      <c r="G271" s="105">
        <v>2.2775E-3</v>
      </c>
      <c r="H271" s="105">
        <v>5.4400000000000001E-5</v>
      </c>
      <c r="I271" s="105">
        <v>-8.4035000000000001E-6</v>
      </c>
      <c r="J271" s="105">
        <v>-3.1950000000000002E-7</v>
      </c>
      <c r="K271" s="105">
        <v>2.2859E-3</v>
      </c>
      <c r="L271" s="105">
        <v>5.4700000000000001E-5</v>
      </c>
      <c r="M271" s="132">
        <v>1.37</v>
      </c>
      <c r="N271">
        <v>0</v>
      </c>
      <c r="O271">
        <v>0</v>
      </c>
      <c r="P271">
        <v>0</v>
      </c>
      <c r="Q271">
        <v>1</v>
      </c>
      <c r="R271">
        <v>2.2858999999999999E-5</v>
      </c>
      <c r="S271">
        <v>5.4750000000000005E-7</v>
      </c>
      <c r="T271">
        <v>3</v>
      </c>
      <c r="U271">
        <v>0</v>
      </c>
      <c r="V271">
        <v>0</v>
      </c>
      <c r="W271" s="133" t="s">
        <v>562</v>
      </c>
      <c r="X271" t="s">
        <v>203</v>
      </c>
      <c r="Y271" t="s">
        <v>204</v>
      </c>
      <c r="AD271">
        <f t="shared" si="34"/>
        <v>809</v>
      </c>
      <c r="AE271">
        <v>270</v>
      </c>
      <c r="AF271" t="str">
        <f t="shared" ca="1" si="28"/>
        <v>45-&lt;0.2</v>
      </c>
      <c r="AG271">
        <f t="shared" ca="1" si="29"/>
        <v>200</v>
      </c>
      <c r="AH271">
        <f t="shared" ca="1" si="30"/>
        <v>976</v>
      </c>
      <c r="AI271" s="105">
        <f t="shared" ca="1" si="31"/>
        <v>-8.1211999999999994E-6</v>
      </c>
      <c r="AJ271" s="105">
        <f t="shared" ca="1" si="32"/>
        <v>-2.0809999999999999E-7</v>
      </c>
      <c r="AK271" s="105">
        <f ca="1">AVERAGE(INDIRECT("K"&amp;AD271):INDIRECT("K"&amp;AD272-1))</f>
        <v>3.4534666666666668E-3</v>
      </c>
      <c r="AL271" s="105">
        <f ca="1">AVERAGE(INDIRECT("L"&amp;AD271):INDIRECT("L"&amp;AD272-1))</f>
        <v>7.4633333333333336E-5</v>
      </c>
      <c r="AM271" s="105">
        <f t="shared" ca="1" si="33"/>
        <v>3.4542730280367564E-3</v>
      </c>
      <c r="AO271" s="105">
        <f ca="1">STDEV(INDIRECT("K"&amp;AD271):INDIRECT("K"&amp;AD272-1))</f>
        <v>5.0332229568477192E-7</v>
      </c>
    </row>
    <row r="272" spans="1:41" ht="14.25" customHeight="1">
      <c r="A272" t="s">
        <v>563</v>
      </c>
      <c r="B272" t="s">
        <v>200</v>
      </c>
      <c r="C272">
        <v>0</v>
      </c>
      <c r="D272">
        <v>200</v>
      </c>
      <c r="E272">
        <v>976</v>
      </c>
      <c r="F272" t="s">
        <v>201</v>
      </c>
      <c r="G272" s="105">
        <v>2.7856999999999999E-3</v>
      </c>
      <c r="H272" s="105">
        <v>3.9799999999999998E-5</v>
      </c>
      <c r="I272" s="105">
        <v>-8.4035000000000001E-6</v>
      </c>
      <c r="J272" s="105">
        <v>-3.1950000000000002E-7</v>
      </c>
      <c r="K272" s="105">
        <v>2.7940999999999999E-3</v>
      </c>
      <c r="L272" s="105">
        <v>4.0099999999999999E-5</v>
      </c>
      <c r="M272" s="132">
        <v>0.82</v>
      </c>
      <c r="N272">
        <v>0</v>
      </c>
      <c r="O272">
        <v>0</v>
      </c>
      <c r="P272">
        <v>0</v>
      </c>
      <c r="Q272">
        <v>1</v>
      </c>
      <c r="R272">
        <v>2.7940999999999999E-5</v>
      </c>
      <c r="S272">
        <v>4.009E-7</v>
      </c>
      <c r="T272">
        <v>3</v>
      </c>
      <c r="U272">
        <v>0</v>
      </c>
      <c r="V272">
        <v>0</v>
      </c>
      <c r="W272" s="133" t="s">
        <v>564</v>
      </c>
      <c r="X272" t="s">
        <v>203</v>
      </c>
      <c r="Y272" t="s">
        <v>204</v>
      </c>
      <c r="AD272">
        <f t="shared" si="34"/>
        <v>812</v>
      </c>
      <c r="AE272">
        <v>271</v>
      </c>
      <c r="AF272" t="str">
        <f t="shared" ca="1" si="28"/>
        <v>46-ALL</v>
      </c>
      <c r="AG272">
        <f t="shared" ca="1" si="29"/>
        <v>200</v>
      </c>
      <c r="AH272">
        <f t="shared" ca="1" si="30"/>
        <v>976</v>
      </c>
      <c r="AI272" s="105">
        <f t="shared" ca="1" si="31"/>
        <v>-8.1211999999999994E-6</v>
      </c>
      <c r="AJ272" s="105">
        <f t="shared" ca="1" si="32"/>
        <v>-2.0809999999999999E-7</v>
      </c>
      <c r="AK272" s="105">
        <f ca="1">AVERAGE(INDIRECT("K"&amp;AD272):INDIRECT("K"&amp;AD273-1))</f>
        <v>2.6170666666666662E-3</v>
      </c>
      <c r="AL272" s="105">
        <f ca="1">AVERAGE(INDIRECT("L"&amp;AD272):INDIRECT("L"&amp;AD273-1))</f>
        <v>4.5899999999999998E-5</v>
      </c>
      <c r="AM272" s="105">
        <f t="shared" ca="1" si="33"/>
        <v>2.617469149345943E-3</v>
      </c>
      <c r="AO272" s="105">
        <f ca="1">STDEV(INDIRECT("K"&amp;AD272):INDIRECT("K"&amp;AD273-1))</f>
        <v>5.8594652770819332E-7</v>
      </c>
    </row>
    <row r="273" spans="1:41" ht="14.25" customHeight="1">
      <c r="A273" t="s">
        <v>563</v>
      </c>
      <c r="B273" t="s">
        <v>200</v>
      </c>
      <c r="C273">
        <v>0</v>
      </c>
      <c r="D273">
        <v>200</v>
      </c>
      <c r="E273">
        <v>976</v>
      </c>
      <c r="F273" t="s">
        <v>201</v>
      </c>
      <c r="G273" s="105">
        <v>2.7848E-3</v>
      </c>
      <c r="H273" s="105">
        <v>3.9799999999999998E-5</v>
      </c>
      <c r="I273" s="105">
        <v>-8.4035000000000001E-6</v>
      </c>
      <c r="J273" s="105">
        <v>-3.1950000000000002E-7</v>
      </c>
      <c r="K273" s="105">
        <v>2.7932E-3</v>
      </c>
      <c r="L273" s="105">
        <v>4.0099999999999999E-5</v>
      </c>
      <c r="M273" s="132">
        <v>0.82</v>
      </c>
      <c r="N273">
        <v>0</v>
      </c>
      <c r="O273">
        <v>0</v>
      </c>
      <c r="P273">
        <v>0</v>
      </c>
      <c r="Q273">
        <v>1</v>
      </c>
      <c r="R273">
        <v>2.7932E-5</v>
      </c>
      <c r="S273">
        <v>4.0139999999999998E-7</v>
      </c>
      <c r="T273">
        <v>3</v>
      </c>
      <c r="U273">
        <v>0</v>
      </c>
      <c r="V273">
        <v>0</v>
      </c>
      <c r="W273" s="133" t="s">
        <v>565</v>
      </c>
      <c r="X273" t="s">
        <v>203</v>
      </c>
      <c r="Y273" t="s">
        <v>204</v>
      </c>
      <c r="AD273">
        <f t="shared" si="34"/>
        <v>815</v>
      </c>
      <c r="AE273">
        <v>272</v>
      </c>
      <c r="AF273" t="str">
        <f t="shared" ca="1" si="28"/>
        <v>46-0.8</v>
      </c>
      <c r="AG273">
        <f t="shared" ca="1" si="29"/>
        <v>200</v>
      </c>
      <c r="AH273">
        <f t="shared" ca="1" si="30"/>
        <v>976</v>
      </c>
      <c r="AI273" s="105">
        <f t="shared" ca="1" si="31"/>
        <v>-8.1211999999999994E-6</v>
      </c>
      <c r="AJ273" s="105">
        <f t="shared" ca="1" si="32"/>
        <v>-2.0809999999999999E-7</v>
      </c>
      <c r="AK273" s="105">
        <f ca="1">AVERAGE(INDIRECT("K"&amp;AD273):INDIRECT("K"&amp;AD274-1))</f>
        <v>4.791933333333334E-3</v>
      </c>
      <c r="AL273" s="105">
        <f ca="1">AVERAGE(INDIRECT("L"&amp;AD273):INDIRECT("L"&amp;AD274-1))</f>
        <v>9.2200000000000005E-5</v>
      </c>
      <c r="AM273" s="105">
        <f t="shared" ca="1" si="33"/>
        <v>4.7928202460671438E-3</v>
      </c>
      <c r="AO273" s="105">
        <f ca="1">STDEV(INDIRECT("K"&amp;AD273):INDIRECT("K"&amp;AD274-1))</f>
        <v>8.5049005481156956E-7</v>
      </c>
    </row>
    <row r="274" spans="1:41" ht="14.25" customHeight="1">
      <c r="A274" t="s">
        <v>563</v>
      </c>
      <c r="B274" t="s">
        <v>200</v>
      </c>
      <c r="C274">
        <v>0</v>
      </c>
      <c r="D274">
        <v>200</v>
      </c>
      <c r="E274">
        <v>976</v>
      </c>
      <c r="F274" t="s">
        <v>201</v>
      </c>
      <c r="G274" s="105">
        <v>2.7847000000000002E-3</v>
      </c>
      <c r="H274" s="105">
        <v>3.93E-5</v>
      </c>
      <c r="I274" s="105">
        <v>-8.4035000000000001E-6</v>
      </c>
      <c r="J274" s="105">
        <v>-3.1950000000000002E-7</v>
      </c>
      <c r="K274" s="105">
        <v>2.7931000000000002E-3</v>
      </c>
      <c r="L274" s="105">
        <v>3.96E-5</v>
      </c>
      <c r="M274" s="132">
        <v>0.81</v>
      </c>
      <c r="N274">
        <v>0</v>
      </c>
      <c r="O274">
        <v>0</v>
      </c>
      <c r="P274">
        <v>0</v>
      </c>
      <c r="Q274">
        <v>1</v>
      </c>
      <c r="R274">
        <v>2.7931000000000001E-5</v>
      </c>
      <c r="S274">
        <v>3.9649999999999998E-7</v>
      </c>
      <c r="T274">
        <v>3</v>
      </c>
      <c r="U274">
        <v>0</v>
      </c>
      <c r="V274">
        <v>0</v>
      </c>
      <c r="W274" s="133" t="s">
        <v>566</v>
      </c>
      <c r="X274" t="s">
        <v>203</v>
      </c>
      <c r="Y274" t="s">
        <v>204</v>
      </c>
      <c r="AD274">
        <f t="shared" si="34"/>
        <v>818</v>
      </c>
      <c r="AE274">
        <v>273</v>
      </c>
      <c r="AF274" t="str">
        <f t="shared" ca="1" si="28"/>
        <v>46-0.6</v>
      </c>
      <c r="AG274">
        <f t="shared" ca="1" si="29"/>
        <v>200</v>
      </c>
      <c r="AH274">
        <f t="shared" ca="1" si="30"/>
        <v>976</v>
      </c>
      <c r="AI274" s="105">
        <f t="shared" ca="1" si="31"/>
        <v>-8.1211999999999994E-6</v>
      </c>
      <c r="AJ274" s="105">
        <f t="shared" ca="1" si="32"/>
        <v>-2.0809999999999999E-7</v>
      </c>
      <c r="AK274" s="105">
        <f ca="1">AVERAGE(INDIRECT("K"&amp;AD274):INDIRECT("K"&amp;AD275-1))</f>
        <v>2.5061000000000003E-3</v>
      </c>
      <c r="AL274" s="105">
        <f ca="1">AVERAGE(INDIRECT("L"&amp;AD274):INDIRECT("L"&amp;AD275-1))</f>
        <v>4.9200000000000003E-5</v>
      </c>
      <c r="AM274" s="105">
        <f t="shared" ca="1" si="33"/>
        <v>2.5065829030774148E-3</v>
      </c>
      <c r="AO274" s="105">
        <f ca="1">STDEV(INDIRECT("K"&amp;AD274):INDIRECT("K"&amp;AD275-1))</f>
        <v>6.9999999999986984E-7</v>
      </c>
    </row>
    <row r="275" spans="1:41" ht="14.25" customHeight="1">
      <c r="A275" t="s">
        <v>567</v>
      </c>
      <c r="B275" t="s">
        <v>200</v>
      </c>
      <c r="C275">
        <v>0</v>
      </c>
      <c r="D275">
        <v>200</v>
      </c>
      <c r="E275">
        <v>976</v>
      </c>
      <c r="F275" t="s">
        <v>201</v>
      </c>
      <c r="G275" s="105">
        <v>4.0369000000000004E-3</v>
      </c>
      <c r="H275" s="105">
        <v>5.8900000000000002E-5</v>
      </c>
      <c r="I275" s="105">
        <v>-8.4035000000000001E-6</v>
      </c>
      <c r="J275" s="105">
        <v>-3.1950000000000002E-7</v>
      </c>
      <c r="K275" s="105">
        <v>4.0452999999999999E-3</v>
      </c>
      <c r="L275" s="105">
        <v>5.9200000000000002E-5</v>
      </c>
      <c r="M275" s="132">
        <v>0.84</v>
      </c>
      <c r="N275">
        <v>0</v>
      </c>
      <c r="O275">
        <v>0</v>
      </c>
      <c r="P275">
        <v>0</v>
      </c>
      <c r="Q275">
        <v>1</v>
      </c>
      <c r="R275">
        <v>4.0453E-5</v>
      </c>
      <c r="S275">
        <v>5.9220000000000002E-7</v>
      </c>
      <c r="T275">
        <v>4</v>
      </c>
      <c r="U275">
        <v>0</v>
      </c>
      <c r="V275">
        <v>0</v>
      </c>
      <c r="W275" s="133" t="s">
        <v>568</v>
      </c>
      <c r="X275" t="s">
        <v>203</v>
      </c>
      <c r="Y275" t="s">
        <v>204</v>
      </c>
      <c r="AD275">
        <f t="shared" si="34"/>
        <v>821</v>
      </c>
      <c r="AE275">
        <v>274</v>
      </c>
      <c r="AF275" t="str">
        <f t="shared" ca="1" si="28"/>
        <v>46-0.4</v>
      </c>
      <c r="AG275">
        <f t="shared" ca="1" si="29"/>
        <v>200</v>
      </c>
      <c r="AH275">
        <f t="shared" ca="1" si="30"/>
        <v>976</v>
      </c>
      <c r="AI275" s="105">
        <f t="shared" ca="1" si="31"/>
        <v>-8.1211999999999994E-6</v>
      </c>
      <c r="AJ275" s="105">
        <f t="shared" ca="1" si="32"/>
        <v>-2.0809999999999999E-7</v>
      </c>
      <c r="AK275" s="105">
        <f ca="1">AVERAGE(INDIRECT("K"&amp;AD275):INDIRECT("K"&amp;AD276-1))</f>
        <v>2.1165999999999997E-3</v>
      </c>
      <c r="AL275" s="105">
        <f ca="1">AVERAGE(INDIRECT("L"&amp;AD275):INDIRECT("L"&amp;AD276-1))</f>
        <v>3.8699999999999999E-5</v>
      </c>
      <c r="AM275" s="105">
        <f t="shared" ca="1" si="33"/>
        <v>2.1169537666184393E-3</v>
      </c>
      <c r="AO275" s="105">
        <f ca="1">STDEV(INDIRECT("K"&amp;AD275):INDIRECT("K"&amp;AD276-1))</f>
        <v>8.6602540378430326E-7</v>
      </c>
    </row>
    <row r="276" spans="1:41" ht="14.25" customHeight="1">
      <c r="A276" t="s">
        <v>567</v>
      </c>
      <c r="B276" t="s">
        <v>200</v>
      </c>
      <c r="C276">
        <v>0</v>
      </c>
      <c r="D276">
        <v>200</v>
      </c>
      <c r="E276">
        <v>976</v>
      </c>
      <c r="F276" t="s">
        <v>201</v>
      </c>
      <c r="G276" s="105">
        <v>4.0264999999999997E-3</v>
      </c>
      <c r="H276" s="105">
        <v>6.02E-5</v>
      </c>
      <c r="I276" s="105">
        <v>-8.4035000000000001E-6</v>
      </c>
      <c r="J276" s="105">
        <v>-3.1950000000000002E-7</v>
      </c>
      <c r="K276" s="105">
        <v>4.0349000000000001E-3</v>
      </c>
      <c r="L276" s="105">
        <v>6.0600000000000003E-5</v>
      </c>
      <c r="M276" s="132">
        <v>0.86</v>
      </c>
      <c r="N276">
        <v>0</v>
      </c>
      <c r="O276">
        <v>0</v>
      </c>
      <c r="P276">
        <v>0</v>
      </c>
      <c r="Q276">
        <v>1</v>
      </c>
      <c r="R276">
        <v>4.0349000000000003E-5</v>
      </c>
      <c r="S276">
        <v>6.0549999999999996E-7</v>
      </c>
      <c r="T276">
        <v>4</v>
      </c>
      <c r="U276">
        <v>0</v>
      </c>
      <c r="V276">
        <v>0</v>
      </c>
      <c r="W276" s="133" t="s">
        <v>569</v>
      </c>
      <c r="X276" t="s">
        <v>203</v>
      </c>
      <c r="Y276" t="s">
        <v>204</v>
      </c>
      <c r="AD276">
        <f t="shared" si="34"/>
        <v>824</v>
      </c>
      <c r="AE276">
        <v>275</v>
      </c>
      <c r="AF276" t="str">
        <f t="shared" ca="1" si="28"/>
        <v>46-0.2</v>
      </c>
      <c r="AG276">
        <f t="shared" ca="1" si="29"/>
        <v>200</v>
      </c>
      <c r="AH276">
        <f t="shared" ca="1" si="30"/>
        <v>976</v>
      </c>
      <c r="AI276" s="105">
        <f t="shared" ca="1" si="31"/>
        <v>-8.1211999999999994E-6</v>
      </c>
      <c r="AJ276" s="105">
        <f t="shared" ca="1" si="32"/>
        <v>-2.0809999999999999E-7</v>
      </c>
      <c r="AK276" s="105">
        <f ca="1">AVERAGE(INDIRECT("K"&amp;AD276):INDIRECT("K"&amp;AD277-1))</f>
        <v>2.1649333333333336E-3</v>
      </c>
      <c r="AL276" s="105">
        <f ca="1">AVERAGE(INDIRECT("L"&amp;AD276):INDIRECT("L"&amp;AD277-1))</f>
        <v>3.773333333333334E-5</v>
      </c>
      <c r="AM276" s="105">
        <f t="shared" ca="1" si="33"/>
        <v>2.1652621416868266E-3</v>
      </c>
      <c r="AO276" s="105">
        <f ca="1">STDEV(INDIRECT("K"&amp;AD276):INDIRECT("K"&amp;AD277-1))</f>
        <v>3.9501054838235678E-6</v>
      </c>
    </row>
    <row r="277" spans="1:41" ht="14.25" customHeight="1">
      <c r="A277" t="s">
        <v>567</v>
      </c>
      <c r="B277" t="s">
        <v>200</v>
      </c>
      <c r="C277">
        <v>0</v>
      </c>
      <c r="D277">
        <v>200</v>
      </c>
      <c r="E277">
        <v>976</v>
      </c>
      <c r="F277" t="s">
        <v>201</v>
      </c>
      <c r="G277" s="105">
        <v>4.0285E-3</v>
      </c>
      <c r="H277" s="105">
        <v>5.8799999999999999E-5</v>
      </c>
      <c r="I277" s="105">
        <v>-8.4035000000000001E-6</v>
      </c>
      <c r="J277" s="105">
        <v>-3.1950000000000002E-7</v>
      </c>
      <c r="K277" s="105">
        <v>4.0369000000000004E-3</v>
      </c>
      <c r="L277" s="105">
        <v>5.91E-5</v>
      </c>
      <c r="M277" s="132">
        <v>0.84</v>
      </c>
      <c r="N277">
        <v>0</v>
      </c>
      <c r="O277">
        <v>0</v>
      </c>
      <c r="P277">
        <v>0</v>
      </c>
      <c r="Q277">
        <v>1</v>
      </c>
      <c r="R277">
        <v>4.0368999999999999E-5</v>
      </c>
      <c r="S277">
        <v>5.9110000000000005E-7</v>
      </c>
      <c r="T277">
        <v>4</v>
      </c>
      <c r="U277">
        <v>0</v>
      </c>
      <c r="V277">
        <v>0</v>
      </c>
      <c r="W277" s="133" t="s">
        <v>570</v>
      </c>
      <c r="X277" t="s">
        <v>203</v>
      </c>
      <c r="Y277" t="s">
        <v>204</v>
      </c>
      <c r="AD277">
        <f t="shared" si="34"/>
        <v>827</v>
      </c>
      <c r="AE277">
        <v>276</v>
      </c>
      <c r="AF277" t="str">
        <f t="shared" ca="1" si="28"/>
        <v>46-&lt;0.2</v>
      </c>
      <c r="AG277">
        <f t="shared" ca="1" si="29"/>
        <v>200</v>
      </c>
      <c r="AH277">
        <f t="shared" ca="1" si="30"/>
        <v>976</v>
      </c>
      <c r="AI277" s="105">
        <f t="shared" ca="1" si="31"/>
        <v>-8.1211999999999994E-6</v>
      </c>
      <c r="AJ277" s="105">
        <f t="shared" ca="1" si="32"/>
        <v>-2.0809999999999999E-7</v>
      </c>
      <c r="AK277" s="105">
        <f ca="1">AVERAGE(INDIRECT("K"&amp;AD277):INDIRECT("K"&amp;AD278-1))</f>
        <v>3.6944E-3</v>
      </c>
      <c r="AL277" s="105">
        <f ca="1">AVERAGE(INDIRECT("L"&amp;AD277):INDIRECT("L"&amp;AD278-1))</f>
        <v>5.5833333333333333E-5</v>
      </c>
      <c r="AM277" s="105">
        <f t="shared" ca="1" si="33"/>
        <v>3.6948218794836526E-3</v>
      </c>
      <c r="AO277" s="105">
        <f ca="1">STDEV(INDIRECT("K"&amp;AD277):INDIRECT("K"&amp;AD278-1))</f>
        <v>1.053565375285315E-6</v>
      </c>
    </row>
    <row r="278" spans="1:41" ht="14.25" customHeight="1">
      <c r="A278" t="s">
        <v>571</v>
      </c>
      <c r="B278" t="s">
        <v>200</v>
      </c>
      <c r="C278">
        <v>0</v>
      </c>
      <c r="D278">
        <v>200</v>
      </c>
      <c r="E278">
        <v>976</v>
      </c>
      <c r="F278" t="s">
        <v>201</v>
      </c>
      <c r="G278" s="105">
        <v>2.3896999999999998E-3</v>
      </c>
      <c r="H278" s="105">
        <v>3.68E-5</v>
      </c>
      <c r="I278" s="105">
        <v>-8.4035000000000001E-6</v>
      </c>
      <c r="J278" s="105">
        <v>-3.1950000000000002E-7</v>
      </c>
      <c r="K278" s="105">
        <v>2.3980999999999998E-3</v>
      </c>
      <c r="L278" s="105">
        <v>3.7100000000000001E-5</v>
      </c>
      <c r="M278" s="132">
        <v>0.89</v>
      </c>
      <c r="N278">
        <v>0</v>
      </c>
      <c r="O278">
        <v>0</v>
      </c>
      <c r="P278">
        <v>0</v>
      </c>
      <c r="Q278">
        <v>1</v>
      </c>
      <c r="R278">
        <v>2.3981E-5</v>
      </c>
      <c r="S278">
        <v>3.714E-7</v>
      </c>
      <c r="T278">
        <v>3</v>
      </c>
      <c r="U278">
        <v>0</v>
      </c>
      <c r="V278">
        <v>0</v>
      </c>
      <c r="W278" s="133" t="s">
        <v>572</v>
      </c>
      <c r="X278" t="s">
        <v>203</v>
      </c>
      <c r="Y278" t="s">
        <v>204</v>
      </c>
      <c r="AD278">
        <f t="shared" si="34"/>
        <v>830</v>
      </c>
      <c r="AE278">
        <v>277</v>
      </c>
      <c r="AF278" t="str">
        <f t="shared" ca="1" si="28"/>
        <v>47-ALL</v>
      </c>
      <c r="AG278">
        <f t="shared" ca="1" si="29"/>
        <v>200</v>
      </c>
      <c r="AH278">
        <f t="shared" ca="1" si="30"/>
        <v>976</v>
      </c>
      <c r="AI278" s="105">
        <f t="shared" ca="1" si="31"/>
        <v>-8.1211999999999994E-6</v>
      </c>
      <c r="AJ278" s="105">
        <f t="shared" ca="1" si="32"/>
        <v>-2.0809999999999999E-7</v>
      </c>
      <c r="AK278" s="105">
        <f ca="1">AVERAGE(INDIRECT("K"&amp;AD278):INDIRECT("K"&amp;AD279-1))</f>
        <v>2.1813666666666664E-3</v>
      </c>
      <c r="AL278" s="105">
        <f ca="1">AVERAGE(INDIRECT("L"&amp;AD278):INDIRECT("L"&amp;AD279-1))</f>
        <v>4.3033333333333334E-5</v>
      </c>
      <c r="AM278" s="105">
        <f t="shared" ca="1" si="33"/>
        <v>2.1817910995836015E-3</v>
      </c>
      <c r="AO278" s="105">
        <f ca="1">STDEV(INDIRECT("K"&amp;AD278):INDIRECT("K"&amp;AD279-1))</f>
        <v>1.5275252316518655E-7</v>
      </c>
    </row>
    <row r="279" spans="1:41" ht="14.25" customHeight="1">
      <c r="A279" t="s">
        <v>571</v>
      </c>
      <c r="B279" t="s">
        <v>200</v>
      </c>
      <c r="C279">
        <v>0</v>
      </c>
      <c r="D279">
        <v>200</v>
      </c>
      <c r="E279">
        <v>976</v>
      </c>
      <c r="F279" t="s">
        <v>201</v>
      </c>
      <c r="G279" s="105">
        <v>2.3914000000000001E-3</v>
      </c>
      <c r="H279" s="105">
        <v>3.6699999999999998E-5</v>
      </c>
      <c r="I279" s="105">
        <v>-8.4035000000000001E-6</v>
      </c>
      <c r="J279" s="105">
        <v>-3.1950000000000002E-7</v>
      </c>
      <c r="K279" s="105">
        <v>2.3998000000000001E-3</v>
      </c>
      <c r="L279" s="105">
        <v>3.6999999999999998E-5</v>
      </c>
      <c r="M279" s="132">
        <v>0.88</v>
      </c>
      <c r="N279">
        <v>0</v>
      </c>
      <c r="O279">
        <v>0</v>
      </c>
      <c r="P279">
        <v>0</v>
      </c>
      <c r="Q279">
        <v>1</v>
      </c>
      <c r="R279">
        <v>2.3998E-5</v>
      </c>
      <c r="S279">
        <v>3.7020000000000002E-7</v>
      </c>
      <c r="T279">
        <v>3</v>
      </c>
      <c r="U279">
        <v>0</v>
      </c>
      <c r="V279">
        <v>0</v>
      </c>
      <c r="W279" s="133" t="s">
        <v>573</v>
      </c>
      <c r="X279" t="s">
        <v>203</v>
      </c>
      <c r="Y279" t="s">
        <v>204</v>
      </c>
      <c r="AD279">
        <f t="shared" si="34"/>
        <v>833</v>
      </c>
      <c r="AE279">
        <v>278</v>
      </c>
      <c r="AF279" t="str">
        <f t="shared" ca="1" si="28"/>
        <v>47-0.8</v>
      </c>
      <c r="AG279">
        <f t="shared" ca="1" si="29"/>
        <v>200</v>
      </c>
      <c r="AH279">
        <f t="shared" ca="1" si="30"/>
        <v>976</v>
      </c>
      <c r="AI279" s="105">
        <f t="shared" ca="1" si="31"/>
        <v>-8.1211999999999994E-6</v>
      </c>
      <c r="AJ279" s="105">
        <f t="shared" ca="1" si="32"/>
        <v>-2.0809999999999999E-7</v>
      </c>
      <c r="AK279" s="105">
        <f ca="1">AVERAGE(INDIRECT("K"&amp;AD279):INDIRECT("K"&amp;AD280-1))</f>
        <v>4.6648333333333333E-3</v>
      </c>
      <c r="AL279" s="105">
        <f ca="1">AVERAGE(INDIRECT("L"&amp;AD279):INDIRECT("L"&amp;AD280-1))</f>
        <v>9.013333333333332E-5</v>
      </c>
      <c r="AM279" s="105">
        <f t="shared" ca="1" si="33"/>
        <v>4.6657040246414639E-3</v>
      </c>
      <c r="AO279" s="105">
        <f ca="1">STDEV(INDIRECT("K"&amp;AD279):INDIRECT("K"&amp;AD280-1))</f>
        <v>1.0263202878895356E-6</v>
      </c>
    </row>
    <row r="280" spans="1:41" ht="14.25" customHeight="1">
      <c r="A280" t="s">
        <v>571</v>
      </c>
      <c r="B280" t="s">
        <v>200</v>
      </c>
      <c r="C280">
        <v>0</v>
      </c>
      <c r="D280">
        <v>200</v>
      </c>
      <c r="E280">
        <v>976</v>
      </c>
      <c r="F280" t="s">
        <v>201</v>
      </c>
      <c r="G280" s="105">
        <v>2.3915E-3</v>
      </c>
      <c r="H280" s="105">
        <v>3.65E-5</v>
      </c>
      <c r="I280" s="105">
        <v>-8.4035000000000001E-6</v>
      </c>
      <c r="J280" s="105">
        <v>-3.1950000000000002E-7</v>
      </c>
      <c r="K280" s="105">
        <v>2.3999999999999998E-3</v>
      </c>
      <c r="L280" s="105">
        <v>3.68E-5</v>
      </c>
      <c r="M280" s="132">
        <v>0.88</v>
      </c>
      <c r="N280">
        <v>0</v>
      </c>
      <c r="O280">
        <v>0</v>
      </c>
      <c r="P280">
        <v>0</v>
      </c>
      <c r="Q280">
        <v>1</v>
      </c>
      <c r="R280">
        <v>2.4000000000000001E-5</v>
      </c>
      <c r="S280">
        <v>3.6800000000000001E-7</v>
      </c>
      <c r="T280">
        <v>3</v>
      </c>
      <c r="U280">
        <v>0</v>
      </c>
      <c r="V280">
        <v>0</v>
      </c>
      <c r="W280" s="133" t="s">
        <v>574</v>
      </c>
      <c r="X280" t="s">
        <v>203</v>
      </c>
      <c r="Y280" t="s">
        <v>204</v>
      </c>
      <c r="AD280">
        <f t="shared" si="34"/>
        <v>836</v>
      </c>
      <c r="AE280">
        <v>279</v>
      </c>
      <c r="AF280" t="str">
        <f t="shared" ca="1" si="28"/>
        <v>47-0.6</v>
      </c>
      <c r="AG280">
        <f t="shared" ca="1" si="29"/>
        <v>200</v>
      </c>
      <c r="AH280">
        <f t="shared" ca="1" si="30"/>
        <v>976</v>
      </c>
      <c r="AI280" s="105">
        <f t="shared" ca="1" si="31"/>
        <v>-8.1211999999999994E-6</v>
      </c>
      <c r="AJ280" s="105">
        <f t="shared" ca="1" si="32"/>
        <v>-2.0809999999999999E-7</v>
      </c>
      <c r="AK280" s="105">
        <f ca="1">AVERAGE(INDIRECT("K"&amp;AD280):INDIRECT("K"&amp;AD281-1))</f>
        <v>2.5212333333333331E-3</v>
      </c>
      <c r="AL280" s="105">
        <f ca="1">AVERAGE(INDIRECT("L"&amp;AD280):INDIRECT("L"&amp;AD281-1))</f>
        <v>4.7533333333333334E-5</v>
      </c>
      <c r="AM280" s="105">
        <f t="shared" ca="1" si="33"/>
        <v>2.5216813714045807E-3</v>
      </c>
      <c r="AO280" s="105">
        <f ca="1">STDEV(INDIRECT("K"&amp;AD280):INDIRECT("K"&amp;AD281-1))</f>
        <v>3.0550504633037309E-7</v>
      </c>
    </row>
    <row r="281" spans="1:41" ht="14.25" customHeight="1">
      <c r="A281" t="s">
        <v>575</v>
      </c>
      <c r="B281" t="s">
        <v>200</v>
      </c>
      <c r="C281">
        <v>0</v>
      </c>
      <c r="D281">
        <v>200</v>
      </c>
      <c r="E281">
        <v>976</v>
      </c>
      <c r="F281" t="s">
        <v>201</v>
      </c>
      <c r="G281" s="105">
        <v>1.8594E-3</v>
      </c>
      <c r="H281" s="105">
        <v>2.8900000000000001E-5</v>
      </c>
      <c r="I281" s="105">
        <v>-8.4035000000000001E-6</v>
      </c>
      <c r="J281" s="105">
        <v>-3.1950000000000002E-7</v>
      </c>
      <c r="K281" s="105">
        <v>1.8678E-3</v>
      </c>
      <c r="L281" s="105">
        <v>2.9200000000000002E-5</v>
      </c>
      <c r="M281" s="132">
        <v>0.9</v>
      </c>
      <c r="N281">
        <v>0</v>
      </c>
      <c r="O281">
        <v>0</v>
      </c>
      <c r="P281">
        <v>0</v>
      </c>
      <c r="Q281">
        <v>1</v>
      </c>
      <c r="R281">
        <v>1.8678E-5</v>
      </c>
      <c r="S281">
        <v>2.9209999999999998E-7</v>
      </c>
      <c r="T281">
        <v>3</v>
      </c>
      <c r="U281">
        <v>0</v>
      </c>
      <c r="V281">
        <v>0</v>
      </c>
      <c r="W281" s="133" t="s">
        <v>576</v>
      </c>
      <c r="X281" t="s">
        <v>203</v>
      </c>
      <c r="Y281" t="s">
        <v>204</v>
      </c>
      <c r="AD281">
        <f t="shared" si="34"/>
        <v>839</v>
      </c>
      <c r="AE281">
        <v>280</v>
      </c>
      <c r="AF281" t="str">
        <f t="shared" ca="1" si="28"/>
        <v>47-0.4</v>
      </c>
      <c r="AG281">
        <f t="shared" ca="1" si="29"/>
        <v>200</v>
      </c>
      <c r="AH281">
        <f t="shared" ca="1" si="30"/>
        <v>976</v>
      </c>
      <c r="AI281" s="105">
        <f t="shared" ca="1" si="31"/>
        <v>-8.1211999999999994E-6</v>
      </c>
      <c r="AJ281" s="105">
        <f t="shared" ca="1" si="32"/>
        <v>-2.0809999999999999E-7</v>
      </c>
      <c r="AK281" s="105">
        <f ca="1">AVERAGE(INDIRECT("K"&amp;AD281):INDIRECT("K"&amp;AD282-1))</f>
        <v>1.4378000000000001E-3</v>
      </c>
      <c r="AL281" s="105">
        <f ca="1">AVERAGE(INDIRECT("L"&amp;AD281):INDIRECT("L"&amp;AD282-1))</f>
        <v>2.9600000000000001E-5</v>
      </c>
      <c r="AM281" s="105">
        <f t="shared" ca="1" si="33"/>
        <v>1.4381046554406258E-3</v>
      </c>
      <c r="AO281" s="105">
        <f ca="1">STDEV(INDIRECT("K"&amp;AD281):INDIRECT("K"&amp;AD282-1))</f>
        <v>2.6457513110648599E-7</v>
      </c>
    </row>
    <row r="282" spans="1:41" ht="14.25" customHeight="1">
      <c r="A282" t="s">
        <v>575</v>
      </c>
      <c r="B282" t="s">
        <v>200</v>
      </c>
      <c r="C282">
        <v>0</v>
      </c>
      <c r="D282">
        <v>200</v>
      </c>
      <c r="E282">
        <v>976</v>
      </c>
      <c r="F282" t="s">
        <v>201</v>
      </c>
      <c r="G282" s="105">
        <v>1.8588999999999999E-3</v>
      </c>
      <c r="H282" s="105">
        <v>2.8399999999999999E-5</v>
      </c>
      <c r="I282" s="105">
        <v>-8.4035000000000001E-6</v>
      </c>
      <c r="J282" s="105">
        <v>-3.1950000000000002E-7</v>
      </c>
      <c r="K282" s="105">
        <v>1.8672999999999999E-3</v>
      </c>
      <c r="L282" s="105">
        <v>2.87E-5</v>
      </c>
      <c r="M282" s="132">
        <v>0.88</v>
      </c>
      <c r="N282">
        <v>0</v>
      </c>
      <c r="O282">
        <v>0</v>
      </c>
      <c r="P282">
        <v>0</v>
      </c>
      <c r="Q282">
        <v>1</v>
      </c>
      <c r="R282">
        <v>1.8672999999999999E-5</v>
      </c>
      <c r="S282">
        <v>2.8690000000000001E-7</v>
      </c>
      <c r="T282">
        <v>3</v>
      </c>
      <c r="U282">
        <v>0</v>
      </c>
      <c r="V282">
        <v>0</v>
      </c>
      <c r="W282" s="133" t="s">
        <v>577</v>
      </c>
      <c r="X282" t="s">
        <v>203</v>
      </c>
      <c r="Y282" t="s">
        <v>204</v>
      </c>
      <c r="AD282">
        <f t="shared" si="34"/>
        <v>842</v>
      </c>
      <c r="AE282">
        <v>281</v>
      </c>
      <c r="AF282" t="str">
        <f t="shared" ca="1" si="28"/>
        <v>47-0.2</v>
      </c>
      <c r="AG282">
        <f t="shared" ca="1" si="29"/>
        <v>200</v>
      </c>
      <c r="AH282">
        <f t="shared" ca="1" si="30"/>
        <v>976</v>
      </c>
      <c r="AI282" s="105">
        <f t="shared" ca="1" si="31"/>
        <v>-8.1211999999999994E-6</v>
      </c>
      <c r="AJ282" s="105">
        <f t="shared" ca="1" si="32"/>
        <v>-2.0809999999999999E-7</v>
      </c>
      <c r="AK282" s="105">
        <f ca="1">AVERAGE(INDIRECT("K"&amp;AD282):INDIRECT("K"&amp;AD283-1))</f>
        <v>1.9191E-3</v>
      </c>
      <c r="AL282" s="105">
        <f ca="1">AVERAGE(INDIRECT("L"&amp;AD282):INDIRECT("L"&amp;AD283-1))</f>
        <v>3.6633333333333334E-5</v>
      </c>
      <c r="AM282" s="105">
        <f t="shared" ca="1" si="33"/>
        <v>1.9194496115061501E-3</v>
      </c>
      <c r="AO282" s="105">
        <f ca="1">STDEV(INDIRECT("K"&amp;AD282):INDIRECT("K"&amp;AD283-1))</f>
        <v>1.7320508075698582E-7</v>
      </c>
    </row>
    <row r="283" spans="1:41" ht="14.25" customHeight="1">
      <c r="A283" t="s">
        <v>575</v>
      </c>
      <c r="B283" t="s">
        <v>200</v>
      </c>
      <c r="C283">
        <v>0</v>
      </c>
      <c r="D283">
        <v>200</v>
      </c>
      <c r="E283">
        <v>976</v>
      </c>
      <c r="F283" t="s">
        <v>201</v>
      </c>
      <c r="G283" s="105">
        <v>1.8583E-3</v>
      </c>
      <c r="H283" s="105">
        <v>2.8500000000000002E-5</v>
      </c>
      <c r="I283" s="105">
        <v>-8.4035000000000001E-6</v>
      </c>
      <c r="J283" s="105">
        <v>-3.1950000000000002E-7</v>
      </c>
      <c r="K283" s="105">
        <v>1.8667E-3</v>
      </c>
      <c r="L283" s="105">
        <v>2.8799999999999999E-5</v>
      </c>
      <c r="M283" s="132">
        <v>0.89</v>
      </c>
      <c r="N283">
        <v>0</v>
      </c>
      <c r="O283">
        <v>0</v>
      </c>
      <c r="P283">
        <v>0</v>
      </c>
      <c r="Q283">
        <v>1</v>
      </c>
      <c r="R283">
        <v>1.8666999999999999E-5</v>
      </c>
      <c r="S283">
        <v>2.8850000000000002E-7</v>
      </c>
      <c r="T283">
        <v>3</v>
      </c>
      <c r="U283">
        <v>0</v>
      </c>
      <c r="V283">
        <v>0</v>
      </c>
      <c r="W283" s="133" t="s">
        <v>578</v>
      </c>
      <c r="X283" t="s">
        <v>203</v>
      </c>
      <c r="Y283" t="s">
        <v>204</v>
      </c>
      <c r="AD283">
        <f t="shared" si="34"/>
        <v>845</v>
      </c>
      <c r="AE283">
        <v>282</v>
      </c>
      <c r="AF283" t="str">
        <f t="shared" ca="1" si="28"/>
        <v>47-&lt;0.2</v>
      </c>
      <c r="AG283">
        <f t="shared" ca="1" si="29"/>
        <v>200</v>
      </c>
      <c r="AH283">
        <f t="shared" ca="1" si="30"/>
        <v>976</v>
      </c>
      <c r="AI283" s="105">
        <f t="shared" ca="1" si="31"/>
        <v>-8.1211999999999994E-6</v>
      </c>
      <c r="AJ283" s="105">
        <f t="shared" ca="1" si="32"/>
        <v>-2.0809999999999999E-7</v>
      </c>
      <c r="AK283" s="105">
        <f ca="1">AVERAGE(INDIRECT("K"&amp;AD283):INDIRECT("K"&amp;AD284-1))</f>
        <v>2.9060666666666669E-3</v>
      </c>
      <c r="AL283" s="105">
        <f ca="1">AVERAGE(INDIRECT("L"&amp;AD283):INDIRECT("L"&amp;AD284-1))</f>
        <v>5.0099999999999998E-5</v>
      </c>
      <c r="AM283" s="105">
        <f t="shared" ca="1" si="33"/>
        <v>2.9064984915033263E-3</v>
      </c>
      <c r="AO283" s="105">
        <f ca="1">STDEV(INDIRECT("K"&amp;AD283):INDIRECT("K"&amp;AD284-1))</f>
        <v>4.0414518843251984E-7</v>
      </c>
    </row>
    <row r="284" spans="1:41" ht="14.25" customHeight="1">
      <c r="A284" t="s">
        <v>579</v>
      </c>
      <c r="B284" t="s">
        <v>200</v>
      </c>
      <c r="C284">
        <v>0</v>
      </c>
      <c r="D284">
        <v>200</v>
      </c>
      <c r="E284">
        <v>976</v>
      </c>
      <c r="F284" t="s">
        <v>201</v>
      </c>
      <c r="G284" s="105">
        <v>1.9624999999999998E-3</v>
      </c>
      <c r="H284" s="105">
        <v>2.83E-5</v>
      </c>
      <c r="I284" s="105">
        <v>-8.4035000000000001E-6</v>
      </c>
      <c r="J284" s="105">
        <v>-3.1950000000000002E-7</v>
      </c>
      <c r="K284" s="105">
        <v>1.9708999999999998E-3</v>
      </c>
      <c r="L284" s="105">
        <v>2.8600000000000001E-5</v>
      </c>
      <c r="M284" s="132">
        <v>0.83</v>
      </c>
      <c r="N284">
        <v>0</v>
      </c>
      <c r="O284">
        <v>0</v>
      </c>
      <c r="P284">
        <v>0</v>
      </c>
      <c r="Q284">
        <v>1</v>
      </c>
      <c r="R284">
        <v>1.9709000000000001E-5</v>
      </c>
      <c r="S284">
        <v>2.8599999999999999E-7</v>
      </c>
      <c r="T284">
        <v>3</v>
      </c>
      <c r="U284">
        <v>0</v>
      </c>
      <c r="V284">
        <v>0</v>
      </c>
      <c r="W284" s="133" t="s">
        <v>580</v>
      </c>
      <c r="X284" t="s">
        <v>203</v>
      </c>
      <c r="Y284" t="s">
        <v>204</v>
      </c>
      <c r="AD284">
        <f t="shared" si="34"/>
        <v>848</v>
      </c>
      <c r="AE284">
        <v>283</v>
      </c>
      <c r="AF284" t="str">
        <f t="shared" ca="1" si="28"/>
        <v>48-ALL</v>
      </c>
      <c r="AG284">
        <f t="shared" ca="1" si="29"/>
        <v>200</v>
      </c>
      <c r="AH284">
        <f t="shared" ca="1" si="30"/>
        <v>976</v>
      </c>
      <c r="AI284" s="105">
        <f t="shared" ca="1" si="31"/>
        <v>-8.1211999999999994E-6</v>
      </c>
      <c r="AJ284" s="105">
        <f t="shared" ca="1" si="32"/>
        <v>-2.0809999999999999E-7</v>
      </c>
      <c r="AK284" s="105">
        <f ca="1">AVERAGE(INDIRECT("K"&amp;AD284):INDIRECT("K"&amp;AD285-1))</f>
        <v>2.1535333333333336E-3</v>
      </c>
      <c r="AL284" s="105">
        <f ca="1">AVERAGE(INDIRECT("L"&amp;AD284):INDIRECT("L"&amp;AD285-1))</f>
        <v>3.6533333333333338E-5</v>
      </c>
      <c r="AM284" s="105">
        <f t="shared" ca="1" si="33"/>
        <v>2.1538431935083442E-3</v>
      </c>
      <c r="AO284" s="105">
        <f ca="1">STDEV(INDIRECT("K"&amp;AD284):INDIRECT("K"&amp;AD285-1))</f>
        <v>2.0816659994669645E-7</v>
      </c>
    </row>
    <row r="285" spans="1:41" ht="14.25" customHeight="1">
      <c r="A285" t="s">
        <v>579</v>
      </c>
      <c r="B285" t="s">
        <v>200</v>
      </c>
      <c r="C285">
        <v>0</v>
      </c>
      <c r="D285">
        <v>200</v>
      </c>
      <c r="E285">
        <v>976</v>
      </c>
      <c r="F285" t="s">
        <v>201</v>
      </c>
      <c r="G285" s="105">
        <v>1.9618000000000001E-3</v>
      </c>
      <c r="H285" s="105">
        <v>2.8099999999999999E-5</v>
      </c>
      <c r="I285" s="105">
        <v>-8.4035000000000001E-6</v>
      </c>
      <c r="J285" s="105">
        <v>-3.1950000000000002E-7</v>
      </c>
      <c r="K285" s="105">
        <v>1.9702000000000001E-3</v>
      </c>
      <c r="L285" s="105">
        <v>2.8399999999999999E-5</v>
      </c>
      <c r="M285" s="132">
        <v>0.83</v>
      </c>
      <c r="N285">
        <v>0</v>
      </c>
      <c r="O285">
        <v>0</v>
      </c>
      <c r="P285">
        <v>0</v>
      </c>
      <c r="Q285">
        <v>1</v>
      </c>
      <c r="R285">
        <v>1.9701999999999999E-5</v>
      </c>
      <c r="S285">
        <v>2.8420000000000002E-7</v>
      </c>
      <c r="T285">
        <v>3</v>
      </c>
      <c r="U285">
        <v>0</v>
      </c>
      <c r="V285">
        <v>0</v>
      </c>
      <c r="W285" s="133" t="s">
        <v>581</v>
      </c>
      <c r="X285" t="s">
        <v>203</v>
      </c>
      <c r="Y285" t="s">
        <v>204</v>
      </c>
      <c r="AD285">
        <f t="shared" si="34"/>
        <v>851</v>
      </c>
      <c r="AE285">
        <v>284</v>
      </c>
      <c r="AF285" t="str">
        <f t="shared" ca="1" si="28"/>
        <v>48-0.8</v>
      </c>
      <c r="AG285">
        <f t="shared" ca="1" si="29"/>
        <v>200</v>
      </c>
      <c r="AH285">
        <f t="shared" ca="1" si="30"/>
        <v>976</v>
      </c>
      <c r="AI285" s="105">
        <f t="shared" ca="1" si="31"/>
        <v>-8.1211999999999994E-6</v>
      </c>
      <c r="AJ285" s="105">
        <f t="shared" ca="1" si="32"/>
        <v>-2.0809999999999999E-7</v>
      </c>
      <c r="AK285" s="105">
        <f ca="1">AVERAGE(INDIRECT("K"&amp;AD285):INDIRECT("K"&amp;AD286-1))</f>
        <v>5.149666666666667E-3</v>
      </c>
      <c r="AL285" s="105">
        <f ca="1">AVERAGE(INDIRECT("L"&amp;AD285):INDIRECT("L"&amp;AD286-1))</f>
        <v>6.9599999999999998E-5</v>
      </c>
      <c r="AM285" s="105">
        <f t="shared" ca="1" si="33"/>
        <v>5.1501369824285045E-3</v>
      </c>
      <c r="AO285" s="105">
        <f ca="1">STDEV(INDIRECT("K"&amp;AD285):INDIRECT("K"&amp;AD286-1))</f>
        <v>3.685557397916074E-6</v>
      </c>
    </row>
    <row r="286" spans="1:41" ht="14.25" customHeight="1">
      <c r="A286" t="s">
        <v>579</v>
      </c>
      <c r="B286" t="s">
        <v>200</v>
      </c>
      <c r="C286">
        <v>0</v>
      </c>
      <c r="D286">
        <v>200</v>
      </c>
      <c r="E286">
        <v>976</v>
      </c>
      <c r="F286" t="s">
        <v>201</v>
      </c>
      <c r="G286" s="105">
        <v>1.9621999999999999E-3</v>
      </c>
      <c r="H286" s="105">
        <v>2.9E-5</v>
      </c>
      <c r="I286" s="105">
        <v>-8.4035000000000001E-6</v>
      </c>
      <c r="J286" s="105">
        <v>-3.1950000000000002E-7</v>
      </c>
      <c r="K286" s="105">
        <v>1.9705999999999999E-3</v>
      </c>
      <c r="L286" s="105">
        <v>2.9300000000000001E-5</v>
      </c>
      <c r="M286" s="132">
        <v>0.85</v>
      </c>
      <c r="N286">
        <v>0</v>
      </c>
      <c r="O286">
        <v>0</v>
      </c>
      <c r="P286">
        <v>0</v>
      </c>
      <c r="Q286">
        <v>1</v>
      </c>
      <c r="R286">
        <v>1.9706000000000001E-5</v>
      </c>
      <c r="S286">
        <v>2.9330000000000001E-7</v>
      </c>
      <c r="T286">
        <v>3</v>
      </c>
      <c r="U286">
        <v>0</v>
      </c>
      <c r="V286">
        <v>0</v>
      </c>
      <c r="W286" s="133" t="s">
        <v>582</v>
      </c>
      <c r="X286" t="s">
        <v>203</v>
      </c>
      <c r="Y286" t="s">
        <v>204</v>
      </c>
      <c r="AD286">
        <f t="shared" si="34"/>
        <v>854</v>
      </c>
      <c r="AE286">
        <v>285</v>
      </c>
      <c r="AF286" t="str">
        <f t="shared" ca="1" si="28"/>
        <v>48-0.6</v>
      </c>
      <c r="AG286">
        <f t="shared" ca="1" si="29"/>
        <v>200</v>
      </c>
      <c r="AH286">
        <f t="shared" ca="1" si="30"/>
        <v>976</v>
      </c>
      <c r="AI286" s="105">
        <f t="shared" ca="1" si="31"/>
        <v>-8.1211999999999994E-6</v>
      </c>
      <c r="AJ286" s="105">
        <f t="shared" ca="1" si="32"/>
        <v>-2.0809999999999999E-7</v>
      </c>
      <c r="AK286" s="105">
        <f ca="1">AVERAGE(INDIRECT("K"&amp;AD286):INDIRECT("K"&amp;AD287-1))</f>
        <v>2.6821666666666673E-3</v>
      </c>
      <c r="AL286" s="105">
        <f ca="1">AVERAGE(INDIRECT("L"&amp;AD286):INDIRECT("L"&amp;AD287-1))</f>
        <v>4.0866666666666666E-5</v>
      </c>
      <c r="AM286" s="105">
        <f t="shared" ca="1" si="33"/>
        <v>2.6824779798205662E-3</v>
      </c>
      <c r="AO286" s="105">
        <f ca="1">STDEV(INDIRECT("K"&amp;AD286):INDIRECT("K"&amp;AD287-1))</f>
        <v>6.6583281184801249E-7</v>
      </c>
    </row>
    <row r="287" spans="1:41" ht="14.25" customHeight="1">
      <c r="A287" t="s">
        <v>583</v>
      </c>
      <c r="B287" t="s">
        <v>200</v>
      </c>
      <c r="C287">
        <v>0</v>
      </c>
      <c r="D287">
        <v>200</v>
      </c>
      <c r="E287">
        <v>976</v>
      </c>
      <c r="F287" t="s">
        <v>201</v>
      </c>
      <c r="G287" s="105">
        <v>4.2009999999999999E-3</v>
      </c>
      <c r="H287" s="105">
        <v>5.2099999999999999E-5</v>
      </c>
      <c r="I287" s="105">
        <v>-8.4035000000000001E-6</v>
      </c>
      <c r="J287" s="105">
        <v>-3.1950000000000002E-7</v>
      </c>
      <c r="K287" s="105">
        <v>4.2094000000000003E-3</v>
      </c>
      <c r="L287" s="105">
        <v>5.24E-5</v>
      </c>
      <c r="M287" s="132">
        <v>0.71</v>
      </c>
      <c r="N287">
        <v>0</v>
      </c>
      <c r="O287">
        <v>0</v>
      </c>
      <c r="P287">
        <v>0</v>
      </c>
      <c r="Q287">
        <v>1</v>
      </c>
      <c r="R287">
        <v>4.2094000000000001E-5</v>
      </c>
      <c r="S287">
        <v>5.242E-7</v>
      </c>
      <c r="T287">
        <v>4</v>
      </c>
      <c r="U287">
        <v>0</v>
      </c>
      <c r="V287">
        <v>0</v>
      </c>
      <c r="W287" s="133" t="s">
        <v>584</v>
      </c>
      <c r="X287" t="s">
        <v>203</v>
      </c>
      <c r="Y287" t="s">
        <v>204</v>
      </c>
      <c r="AD287">
        <f t="shared" si="34"/>
        <v>857</v>
      </c>
      <c r="AE287">
        <v>286</v>
      </c>
      <c r="AF287" t="str">
        <f t="shared" ca="1" si="28"/>
        <v>48-0.4</v>
      </c>
      <c r="AG287">
        <f t="shared" ca="1" si="29"/>
        <v>200</v>
      </c>
      <c r="AH287">
        <f t="shared" ca="1" si="30"/>
        <v>976</v>
      </c>
      <c r="AI287" s="105">
        <f t="shared" ca="1" si="31"/>
        <v>-8.1211999999999994E-6</v>
      </c>
      <c r="AJ287" s="105">
        <f t="shared" ca="1" si="32"/>
        <v>-2.0809999999999999E-7</v>
      </c>
      <c r="AK287" s="105">
        <f ca="1">AVERAGE(INDIRECT("K"&amp;AD287):INDIRECT("K"&amp;AD288-1))</f>
        <v>1.2983999999999999E-3</v>
      </c>
      <c r="AL287" s="105">
        <f ca="1">AVERAGE(INDIRECT("L"&amp;AD287):INDIRECT("L"&amp;AD288-1))</f>
        <v>2.3533333333333331E-5</v>
      </c>
      <c r="AM287" s="105">
        <f t="shared" ca="1" si="33"/>
        <v>1.2986132518104756E-3</v>
      </c>
      <c r="AO287" s="105">
        <f ca="1">STDEV(INDIRECT("K"&amp;AD287):INDIRECT("K"&amp;AD288-1))</f>
        <v>9.9999999999948221E-8</v>
      </c>
    </row>
    <row r="288" spans="1:41" ht="14.25" customHeight="1">
      <c r="A288" t="s">
        <v>583</v>
      </c>
      <c r="B288" t="s">
        <v>200</v>
      </c>
      <c r="C288">
        <v>0</v>
      </c>
      <c r="D288">
        <v>200</v>
      </c>
      <c r="E288">
        <v>976</v>
      </c>
      <c r="F288" t="s">
        <v>201</v>
      </c>
      <c r="G288" s="105">
        <v>4.2002999999999997E-3</v>
      </c>
      <c r="H288" s="105">
        <v>5.2599999999999998E-5</v>
      </c>
      <c r="I288" s="105">
        <v>-8.4035000000000001E-6</v>
      </c>
      <c r="J288" s="105">
        <v>-3.1950000000000002E-7</v>
      </c>
      <c r="K288" s="105">
        <v>4.2087000000000001E-3</v>
      </c>
      <c r="L288" s="105">
        <v>5.2899999999999998E-5</v>
      </c>
      <c r="M288" s="132">
        <v>0.72</v>
      </c>
      <c r="N288">
        <v>0</v>
      </c>
      <c r="O288">
        <v>0</v>
      </c>
      <c r="P288">
        <v>0</v>
      </c>
      <c r="Q288">
        <v>1</v>
      </c>
      <c r="R288">
        <v>4.2086999999999999E-5</v>
      </c>
      <c r="S288">
        <v>5.2919999999999995E-7</v>
      </c>
      <c r="T288">
        <v>4</v>
      </c>
      <c r="U288">
        <v>0</v>
      </c>
      <c r="V288">
        <v>0</v>
      </c>
      <c r="W288" s="133" t="s">
        <v>585</v>
      </c>
      <c r="X288" t="s">
        <v>203</v>
      </c>
      <c r="Y288" t="s">
        <v>204</v>
      </c>
      <c r="AD288">
        <f t="shared" si="34"/>
        <v>860</v>
      </c>
      <c r="AE288">
        <v>287</v>
      </c>
      <c r="AF288" t="str">
        <f t="shared" ca="1" si="28"/>
        <v>48-0.2</v>
      </c>
      <c r="AG288">
        <f t="shared" ca="1" si="29"/>
        <v>200</v>
      </c>
      <c r="AH288">
        <f t="shared" ca="1" si="30"/>
        <v>976</v>
      </c>
      <c r="AI288" s="105">
        <f t="shared" ca="1" si="31"/>
        <v>-8.1211999999999994E-6</v>
      </c>
      <c r="AJ288" s="105">
        <f t="shared" ca="1" si="32"/>
        <v>-2.0809999999999999E-7</v>
      </c>
      <c r="AK288" s="105">
        <f ca="1">AVERAGE(INDIRECT("K"&amp;AD288):INDIRECT("K"&amp;AD289-1))</f>
        <v>1.5437333333333334E-3</v>
      </c>
      <c r="AL288" s="105">
        <f ca="1">AVERAGE(INDIRECT("L"&amp;AD288):INDIRECT("L"&amp;AD289-1))</f>
        <v>2.6733333333333334E-5</v>
      </c>
      <c r="AM288" s="105">
        <f t="shared" ca="1" si="33"/>
        <v>1.5439647909054001E-3</v>
      </c>
      <c r="AO288" s="105">
        <f ca="1">STDEV(INDIRECT("K"&amp;AD288):INDIRECT("K"&amp;AD289-1))</f>
        <v>5.7735026918870085E-8</v>
      </c>
    </row>
    <row r="289" spans="1:41" ht="14.25" customHeight="1">
      <c r="A289" t="s">
        <v>583</v>
      </c>
      <c r="B289" t="s">
        <v>200</v>
      </c>
      <c r="C289">
        <v>0</v>
      </c>
      <c r="D289">
        <v>200</v>
      </c>
      <c r="E289">
        <v>976</v>
      </c>
      <c r="F289" t="s">
        <v>201</v>
      </c>
      <c r="G289" s="105">
        <v>4.2002999999999997E-3</v>
      </c>
      <c r="H289" s="105">
        <v>5.1400000000000003E-5</v>
      </c>
      <c r="I289" s="105">
        <v>-8.4035000000000001E-6</v>
      </c>
      <c r="J289" s="105">
        <v>-3.1950000000000002E-7</v>
      </c>
      <c r="K289" s="105">
        <v>4.2087000000000001E-3</v>
      </c>
      <c r="L289" s="105">
        <v>5.1700000000000003E-5</v>
      </c>
      <c r="M289" s="132">
        <v>0.7</v>
      </c>
      <c r="N289">
        <v>0</v>
      </c>
      <c r="O289">
        <v>0</v>
      </c>
      <c r="P289">
        <v>0</v>
      </c>
      <c r="Q289">
        <v>1</v>
      </c>
      <c r="R289">
        <v>4.2086999999999999E-5</v>
      </c>
      <c r="S289">
        <v>5.1730000000000001E-7</v>
      </c>
      <c r="T289">
        <v>4</v>
      </c>
      <c r="U289">
        <v>0</v>
      </c>
      <c r="V289">
        <v>0</v>
      </c>
      <c r="W289" s="133" t="s">
        <v>586</v>
      </c>
      <c r="X289" t="s">
        <v>203</v>
      </c>
      <c r="Y289" t="s">
        <v>204</v>
      </c>
      <c r="AD289">
        <f t="shared" si="34"/>
        <v>863</v>
      </c>
      <c r="AE289">
        <v>288</v>
      </c>
      <c r="AF289" t="str">
        <f t="shared" ca="1" si="28"/>
        <v>48-&lt;0.2</v>
      </c>
      <c r="AG289">
        <f t="shared" ca="1" si="29"/>
        <v>200</v>
      </c>
      <c r="AH289">
        <f t="shared" ca="1" si="30"/>
        <v>976</v>
      </c>
      <c r="AI289" s="105">
        <f t="shared" ca="1" si="31"/>
        <v>-8.1211999999999994E-6</v>
      </c>
      <c r="AJ289" s="105">
        <f t="shared" ca="1" si="32"/>
        <v>-2.0809999999999999E-7</v>
      </c>
      <c r="AK289" s="105">
        <f ca="1">AVERAGE(INDIRECT("K"&amp;AD289):INDIRECT("K"&amp;AD290-1))</f>
        <v>2.7370666666666666E-3</v>
      </c>
      <c r="AL289" s="105">
        <f ca="1">AVERAGE(INDIRECT("L"&amp;AD289):INDIRECT("L"&amp;AD290-1))</f>
        <v>4.4766666666666673E-5</v>
      </c>
      <c r="AM289" s="105">
        <f t="shared" ca="1" si="33"/>
        <v>2.7374327374790823E-3</v>
      </c>
      <c r="AO289" s="105">
        <f ca="1">STDEV(INDIRECT("K"&amp;AD289):INDIRECT("K"&amp;AD290-1))</f>
        <v>5.7735026919120476E-8</v>
      </c>
    </row>
    <row r="290" spans="1:41" ht="14.25" customHeight="1">
      <c r="A290" t="s">
        <v>587</v>
      </c>
      <c r="B290" t="s">
        <v>200</v>
      </c>
      <c r="C290">
        <v>0</v>
      </c>
      <c r="D290">
        <v>200</v>
      </c>
      <c r="E290">
        <v>976</v>
      </c>
      <c r="F290" t="s">
        <v>201</v>
      </c>
      <c r="G290" s="105">
        <v>2.2541000000000002E-3</v>
      </c>
      <c r="H290" s="105">
        <v>4.4799999999999998E-5</v>
      </c>
      <c r="I290" s="105">
        <v>-8.4035000000000001E-6</v>
      </c>
      <c r="J290" s="105">
        <v>-3.1950000000000002E-7</v>
      </c>
      <c r="K290" s="105">
        <v>2.2625000000000002E-3</v>
      </c>
      <c r="L290" s="105">
        <v>4.5099999999999998E-5</v>
      </c>
      <c r="M290" s="132">
        <v>1.1399999999999999</v>
      </c>
      <c r="N290">
        <v>0</v>
      </c>
      <c r="O290">
        <v>0</v>
      </c>
      <c r="P290">
        <v>0</v>
      </c>
      <c r="Q290">
        <v>1</v>
      </c>
      <c r="R290">
        <v>2.2625000000000001E-5</v>
      </c>
      <c r="S290">
        <v>4.5089999999999999E-7</v>
      </c>
      <c r="T290">
        <v>3</v>
      </c>
      <c r="U290">
        <v>0</v>
      </c>
      <c r="V290">
        <v>0</v>
      </c>
      <c r="W290" s="133" t="s">
        <v>588</v>
      </c>
      <c r="X290" t="s">
        <v>203</v>
      </c>
      <c r="Y290" t="s">
        <v>204</v>
      </c>
      <c r="AD290">
        <f t="shared" si="34"/>
        <v>866</v>
      </c>
      <c r="AE290">
        <v>289</v>
      </c>
      <c r="AF290" t="str">
        <f t="shared" ca="1" si="28"/>
        <v>49-ALL</v>
      </c>
      <c r="AG290">
        <f t="shared" ca="1" si="29"/>
        <v>200</v>
      </c>
      <c r="AH290">
        <f t="shared" ca="1" si="30"/>
        <v>976</v>
      </c>
      <c r="AI290" s="105">
        <f t="shared" ca="1" si="31"/>
        <v>-8.1211999999999994E-6</v>
      </c>
      <c r="AJ290" s="105">
        <f t="shared" ca="1" si="32"/>
        <v>-2.0809999999999999E-7</v>
      </c>
      <c r="AK290" s="105">
        <f ca="1">AVERAGE(INDIRECT("K"&amp;AD290):INDIRECT("K"&amp;AD291-1))</f>
        <v>1.9141333333333333E-3</v>
      </c>
      <c r="AL290" s="105">
        <f ca="1">AVERAGE(INDIRECT("L"&amp;AD290):INDIRECT("L"&amp;AD291-1))</f>
        <v>3.8033333333333334E-5</v>
      </c>
      <c r="AM290" s="105">
        <f t="shared" ca="1" si="33"/>
        <v>1.91451115228463E-3</v>
      </c>
      <c r="AO290" s="105">
        <f ca="1">STDEV(INDIRECT("K"&amp;AD290):INDIRECT("K"&amp;AD291-1))</f>
        <v>2.5166114784228543E-7</v>
      </c>
    </row>
    <row r="291" spans="1:41" ht="14.25" customHeight="1">
      <c r="A291" t="s">
        <v>587</v>
      </c>
      <c r="B291" t="s">
        <v>200</v>
      </c>
      <c r="C291">
        <v>0</v>
      </c>
      <c r="D291">
        <v>200</v>
      </c>
      <c r="E291">
        <v>976</v>
      </c>
      <c r="F291" t="s">
        <v>201</v>
      </c>
      <c r="G291" s="105">
        <v>2.2534999999999999E-3</v>
      </c>
      <c r="H291" s="105">
        <v>4.46E-5</v>
      </c>
      <c r="I291" s="105">
        <v>-8.4035000000000001E-6</v>
      </c>
      <c r="J291" s="105">
        <v>-3.1950000000000002E-7</v>
      </c>
      <c r="K291" s="105">
        <v>2.2618999999999998E-3</v>
      </c>
      <c r="L291" s="105">
        <v>4.5000000000000003E-5</v>
      </c>
      <c r="M291" s="132">
        <v>1.1399999999999999</v>
      </c>
      <c r="N291">
        <v>0</v>
      </c>
      <c r="O291">
        <v>0</v>
      </c>
      <c r="P291">
        <v>0</v>
      </c>
      <c r="Q291">
        <v>1</v>
      </c>
      <c r="R291">
        <v>2.2619000000000001E-5</v>
      </c>
      <c r="S291">
        <v>4.496E-7</v>
      </c>
      <c r="T291">
        <v>3</v>
      </c>
      <c r="U291">
        <v>0</v>
      </c>
      <c r="V291">
        <v>0</v>
      </c>
      <c r="W291" s="133" t="s">
        <v>589</v>
      </c>
      <c r="X291" t="s">
        <v>203</v>
      </c>
      <c r="Y291" t="s">
        <v>204</v>
      </c>
      <c r="AD291">
        <f t="shared" si="34"/>
        <v>869</v>
      </c>
      <c r="AE291">
        <v>290</v>
      </c>
      <c r="AF291" t="str">
        <f t="shared" ca="1" si="28"/>
        <v>49-0.8</v>
      </c>
      <c r="AG291">
        <f t="shared" ca="1" si="29"/>
        <v>200</v>
      </c>
      <c r="AH291">
        <f t="shared" ca="1" si="30"/>
        <v>976</v>
      </c>
      <c r="AI291" s="105">
        <f t="shared" ca="1" si="31"/>
        <v>-8.1211999999999994E-6</v>
      </c>
      <c r="AJ291" s="105">
        <f t="shared" ca="1" si="32"/>
        <v>-2.0809999999999999E-7</v>
      </c>
      <c r="AK291" s="105">
        <f ca="1">AVERAGE(INDIRECT("K"&amp;AD291):INDIRECT("K"&amp;AD292-1))</f>
        <v>3.0629333333333335E-3</v>
      </c>
      <c r="AL291" s="105">
        <f ca="1">AVERAGE(INDIRECT("L"&amp;AD291):INDIRECT("L"&amp;AD292-1))</f>
        <v>5.7866666666666666E-5</v>
      </c>
      <c r="AM291" s="105">
        <f t="shared" ca="1" si="33"/>
        <v>3.0634799094421293E-3</v>
      </c>
      <c r="AO291" s="105">
        <f ca="1">STDEV(INDIRECT("K"&amp;AD291):INDIRECT("K"&amp;AD292-1))</f>
        <v>2.0502032419575403E-6</v>
      </c>
    </row>
    <row r="292" spans="1:41" ht="14.25" customHeight="1">
      <c r="A292" t="s">
        <v>587</v>
      </c>
      <c r="B292" t="s">
        <v>200</v>
      </c>
      <c r="C292">
        <v>0</v>
      </c>
      <c r="D292">
        <v>200</v>
      </c>
      <c r="E292">
        <v>976</v>
      </c>
      <c r="F292" t="s">
        <v>201</v>
      </c>
      <c r="G292" s="105">
        <v>2.2531000000000001E-3</v>
      </c>
      <c r="H292" s="105">
        <v>4.4799999999999998E-5</v>
      </c>
      <c r="I292" s="105">
        <v>-8.4035000000000001E-6</v>
      </c>
      <c r="J292" s="105">
        <v>-3.1950000000000002E-7</v>
      </c>
      <c r="K292" s="105">
        <v>2.2615000000000001E-3</v>
      </c>
      <c r="L292" s="105">
        <v>4.5099999999999998E-5</v>
      </c>
      <c r="M292" s="132">
        <v>1.1399999999999999</v>
      </c>
      <c r="N292">
        <v>0</v>
      </c>
      <c r="O292">
        <v>0</v>
      </c>
      <c r="P292">
        <v>0</v>
      </c>
      <c r="Q292">
        <v>1</v>
      </c>
      <c r="R292">
        <v>2.2614999999999999E-5</v>
      </c>
      <c r="S292">
        <v>4.5139999999999998E-7</v>
      </c>
      <c r="T292">
        <v>3</v>
      </c>
      <c r="U292">
        <v>0</v>
      </c>
      <c r="V292">
        <v>0</v>
      </c>
      <c r="W292" s="133" t="s">
        <v>590</v>
      </c>
      <c r="X292" t="s">
        <v>203</v>
      </c>
      <c r="Y292" t="s">
        <v>204</v>
      </c>
      <c r="AD292">
        <f t="shared" si="34"/>
        <v>872</v>
      </c>
      <c r="AE292">
        <v>291</v>
      </c>
      <c r="AF292" t="str">
        <f t="shared" ca="1" si="28"/>
        <v>49-0.6</v>
      </c>
      <c r="AG292">
        <f t="shared" ca="1" si="29"/>
        <v>200</v>
      </c>
      <c r="AH292">
        <f t="shared" ca="1" si="30"/>
        <v>976</v>
      </c>
      <c r="AI292" s="105">
        <f t="shared" ca="1" si="31"/>
        <v>-8.1211999999999994E-6</v>
      </c>
      <c r="AJ292" s="105">
        <f t="shared" ca="1" si="32"/>
        <v>-2.0809999999999999E-7</v>
      </c>
      <c r="AK292" s="105">
        <f ca="1">AVERAGE(INDIRECT("K"&amp;AD292):INDIRECT("K"&amp;AD293-1))</f>
        <v>2.1527666666666663E-3</v>
      </c>
      <c r="AL292" s="105">
        <f ca="1">AVERAGE(INDIRECT("L"&amp;AD292):INDIRECT("L"&amp;AD293-1))</f>
        <v>3.9433333333333334E-5</v>
      </c>
      <c r="AM292" s="105">
        <f t="shared" ca="1" si="33"/>
        <v>2.153127796692265E-3</v>
      </c>
      <c r="AO292" s="105">
        <f ca="1">STDEV(INDIRECT("K"&amp;AD292):INDIRECT("K"&amp;AD293-1))</f>
        <v>2.7300793639257961E-6</v>
      </c>
    </row>
    <row r="293" spans="1:41" ht="14.25" customHeight="1">
      <c r="A293" t="s">
        <v>591</v>
      </c>
      <c r="B293" t="s">
        <v>200</v>
      </c>
      <c r="C293">
        <v>0</v>
      </c>
      <c r="D293">
        <v>200</v>
      </c>
      <c r="E293">
        <v>976</v>
      </c>
      <c r="F293" t="s">
        <v>201</v>
      </c>
      <c r="G293" s="105">
        <v>1.5858000000000001E-3</v>
      </c>
      <c r="H293" s="105">
        <v>3.8000000000000002E-5</v>
      </c>
      <c r="I293" s="105">
        <v>-8.4035000000000001E-6</v>
      </c>
      <c r="J293" s="105">
        <v>-3.1950000000000002E-7</v>
      </c>
      <c r="K293" s="105">
        <v>1.5942E-3</v>
      </c>
      <c r="L293" s="105">
        <v>3.8399999999999998E-5</v>
      </c>
      <c r="M293" s="132">
        <v>1.38</v>
      </c>
      <c r="N293">
        <v>0</v>
      </c>
      <c r="O293">
        <v>0</v>
      </c>
      <c r="P293">
        <v>0</v>
      </c>
      <c r="Q293">
        <v>1</v>
      </c>
      <c r="R293">
        <v>1.5942000000000001E-5</v>
      </c>
      <c r="S293">
        <v>3.8360000000000002E-7</v>
      </c>
      <c r="T293">
        <v>3</v>
      </c>
      <c r="U293">
        <v>0</v>
      </c>
      <c r="V293">
        <v>0</v>
      </c>
      <c r="W293" s="133" t="s">
        <v>592</v>
      </c>
      <c r="X293" t="s">
        <v>203</v>
      </c>
      <c r="Y293" t="s">
        <v>204</v>
      </c>
      <c r="AD293">
        <f t="shared" si="34"/>
        <v>875</v>
      </c>
      <c r="AE293">
        <v>292</v>
      </c>
      <c r="AF293" t="str">
        <f t="shared" ca="1" si="28"/>
        <v>49-0.4</v>
      </c>
      <c r="AG293">
        <f t="shared" ca="1" si="29"/>
        <v>200</v>
      </c>
      <c r="AH293">
        <f t="shared" ca="1" si="30"/>
        <v>976</v>
      </c>
      <c r="AI293" s="105">
        <f t="shared" ca="1" si="31"/>
        <v>-8.1211999999999994E-6</v>
      </c>
      <c r="AJ293" s="105">
        <f t="shared" ca="1" si="32"/>
        <v>-2.0809999999999999E-7</v>
      </c>
      <c r="AK293" s="105">
        <f ca="1">AVERAGE(INDIRECT("K"&amp;AD293):INDIRECT("K"&amp;AD294-1))</f>
        <v>1.152E-3</v>
      </c>
      <c r="AL293" s="105">
        <f ca="1">AVERAGE(INDIRECT("L"&amp;AD293):INDIRECT("L"&amp;AD294-1))</f>
        <v>2.1800000000000001E-5</v>
      </c>
      <c r="AM293" s="105">
        <f t="shared" ca="1" si="33"/>
        <v>1.1522062488981736E-3</v>
      </c>
      <c r="AO293" s="105">
        <f ca="1">STDEV(INDIRECT("K"&amp;AD293):INDIRECT("K"&amp;AD294-1))</f>
        <v>6.2449979983986369E-7</v>
      </c>
    </row>
    <row r="294" spans="1:41" ht="14.25" customHeight="1">
      <c r="A294" t="s">
        <v>591</v>
      </c>
      <c r="B294" t="s">
        <v>200</v>
      </c>
      <c r="C294">
        <v>0</v>
      </c>
      <c r="D294">
        <v>200</v>
      </c>
      <c r="E294">
        <v>976</v>
      </c>
      <c r="F294" t="s">
        <v>201</v>
      </c>
      <c r="G294" s="105">
        <v>1.5828999999999999E-3</v>
      </c>
      <c r="H294" s="105">
        <v>3.79E-5</v>
      </c>
      <c r="I294" s="105">
        <v>-8.4035000000000001E-6</v>
      </c>
      <c r="J294" s="105">
        <v>-3.1950000000000002E-7</v>
      </c>
      <c r="K294" s="105">
        <v>1.5912999999999999E-3</v>
      </c>
      <c r="L294" s="105">
        <v>3.82E-5</v>
      </c>
      <c r="M294" s="132">
        <v>1.38</v>
      </c>
      <c r="N294">
        <v>0</v>
      </c>
      <c r="O294">
        <v>0</v>
      </c>
      <c r="P294">
        <v>0</v>
      </c>
      <c r="Q294">
        <v>1</v>
      </c>
      <c r="R294">
        <v>1.5913000000000002E-5</v>
      </c>
      <c r="S294">
        <v>3.8210000000000001E-7</v>
      </c>
      <c r="T294">
        <v>3</v>
      </c>
      <c r="U294">
        <v>0</v>
      </c>
      <c r="V294">
        <v>0</v>
      </c>
      <c r="W294" s="133" t="s">
        <v>593</v>
      </c>
      <c r="X294" t="s">
        <v>203</v>
      </c>
      <c r="Y294" t="s">
        <v>204</v>
      </c>
      <c r="AD294">
        <f t="shared" si="34"/>
        <v>878</v>
      </c>
      <c r="AE294">
        <v>293</v>
      </c>
      <c r="AF294" t="str">
        <f t="shared" ca="1" si="28"/>
        <v>49-0.2</v>
      </c>
      <c r="AG294">
        <f t="shared" ca="1" si="29"/>
        <v>200</v>
      </c>
      <c r="AH294">
        <f t="shared" ca="1" si="30"/>
        <v>976</v>
      </c>
      <c r="AI294" s="105">
        <f t="shared" ca="1" si="31"/>
        <v>-8.1211999999999994E-6</v>
      </c>
      <c r="AJ294" s="105">
        <f t="shared" ca="1" si="32"/>
        <v>-2.0809999999999999E-7</v>
      </c>
      <c r="AK294" s="105">
        <f ca="1">AVERAGE(INDIRECT("K"&amp;AD294):INDIRECT("K"&amp;AD295-1))</f>
        <v>1.0709666666666668E-3</v>
      </c>
      <c r="AL294" s="105">
        <f ca="1">AVERAGE(INDIRECT("L"&amp;AD294):INDIRECT("L"&amp;AD295-1))</f>
        <v>2.0866666666666668E-5</v>
      </c>
      <c r="AM294" s="105">
        <f t="shared" ca="1" si="33"/>
        <v>1.071169929977914E-3</v>
      </c>
      <c r="AO294" s="105">
        <f ca="1">STDEV(INDIRECT("K"&amp;AD294):INDIRECT("K"&amp;AD295-1))</f>
        <v>1.5275252316516288E-7</v>
      </c>
    </row>
    <row r="295" spans="1:41" ht="14.25" customHeight="1">
      <c r="A295" t="s">
        <v>591</v>
      </c>
      <c r="B295" t="s">
        <v>200</v>
      </c>
      <c r="C295">
        <v>0</v>
      </c>
      <c r="D295">
        <v>200</v>
      </c>
      <c r="E295">
        <v>976</v>
      </c>
      <c r="F295" t="s">
        <v>201</v>
      </c>
      <c r="G295" s="105">
        <v>1.5789000000000001E-3</v>
      </c>
      <c r="H295" s="105">
        <v>3.8000000000000002E-5</v>
      </c>
      <c r="I295" s="105">
        <v>-8.4035000000000001E-6</v>
      </c>
      <c r="J295" s="105">
        <v>-3.1950000000000002E-7</v>
      </c>
      <c r="K295" s="105">
        <v>1.5874000000000001E-3</v>
      </c>
      <c r="L295" s="105">
        <v>3.8399999999999998E-5</v>
      </c>
      <c r="M295" s="132">
        <v>1.38</v>
      </c>
      <c r="N295">
        <v>0</v>
      </c>
      <c r="O295">
        <v>0</v>
      </c>
      <c r="P295">
        <v>0</v>
      </c>
      <c r="Q295">
        <v>1</v>
      </c>
      <c r="R295">
        <v>1.5874000000000001E-5</v>
      </c>
      <c r="S295">
        <v>3.8369999999999997E-7</v>
      </c>
      <c r="T295">
        <v>3</v>
      </c>
      <c r="U295">
        <v>0</v>
      </c>
      <c r="V295">
        <v>0</v>
      </c>
      <c r="W295" s="133" t="s">
        <v>594</v>
      </c>
      <c r="X295" t="s">
        <v>203</v>
      </c>
      <c r="Y295" t="s">
        <v>204</v>
      </c>
      <c r="AD295">
        <f t="shared" si="34"/>
        <v>881</v>
      </c>
      <c r="AE295">
        <v>294</v>
      </c>
      <c r="AF295" t="str">
        <f t="shared" ca="1" si="28"/>
        <v>49-&lt;0.2</v>
      </c>
      <c r="AG295">
        <f t="shared" ca="1" si="29"/>
        <v>200</v>
      </c>
      <c r="AH295">
        <f t="shared" ca="1" si="30"/>
        <v>976</v>
      </c>
      <c r="AI295" s="105">
        <f t="shared" ca="1" si="31"/>
        <v>-8.1211999999999994E-6</v>
      </c>
      <c r="AJ295" s="105">
        <f t="shared" ca="1" si="32"/>
        <v>-2.0809999999999999E-7</v>
      </c>
      <c r="AK295" s="105">
        <f ca="1">AVERAGE(INDIRECT("K"&amp;AD295):INDIRECT("K"&amp;AD296-1))</f>
        <v>2.3246E-3</v>
      </c>
      <c r="AL295" s="105">
        <f ca="1">AVERAGE(INDIRECT("L"&amp;AD295):INDIRECT("L"&amp;AD296-1))</f>
        <v>4.4966666666666664E-5</v>
      </c>
      <c r="AM295" s="105">
        <f t="shared" ca="1" si="33"/>
        <v>2.3250348730956944E-3</v>
      </c>
      <c r="AO295" s="105">
        <f ca="1">STDEV(INDIRECT("K"&amp;AD295):INDIRECT("K"&amp;AD296-1))</f>
        <v>2.6457513110644501E-7</v>
      </c>
    </row>
    <row r="296" spans="1:41" ht="14.25" customHeight="1">
      <c r="A296" t="s">
        <v>595</v>
      </c>
      <c r="B296" t="s">
        <v>200</v>
      </c>
      <c r="C296">
        <v>0</v>
      </c>
      <c r="D296">
        <v>200</v>
      </c>
      <c r="E296">
        <v>976</v>
      </c>
      <c r="F296" t="s">
        <v>201</v>
      </c>
      <c r="G296" s="105">
        <v>1.58E-3</v>
      </c>
      <c r="H296" s="105">
        <v>3.2299999999999999E-5</v>
      </c>
      <c r="I296" s="105">
        <v>-8.4035000000000001E-6</v>
      </c>
      <c r="J296" s="105">
        <v>-3.1950000000000002E-7</v>
      </c>
      <c r="K296" s="105">
        <v>1.5884E-3</v>
      </c>
      <c r="L296" s="105">
        <v>3.2700000000000002E-5</v>
      </c>
      <c r="M296" s="132">
        <v>1.18</v>
      </c>
      <c r="N296">
        <v>0</v>
      </c>
      <c r="O296">
        <v>0</v>
      </c>
      <c r="P296">
        <v>0</v>
      </c>
      <c r="Q296">
        <v>1</v>
      </c>
      <c r="R296">
        <v>1.5883999999999999E-5</v>
      </c>
      <c r="S296">
        <v>3.2650000000000002E-7</v>
      </c>
      <c r="T296">
        <v>3</v>
      </c>
      <c r="U296">
        <v>0</v>
      </c>
      <c r="V296">
        <v>0</v>
      </c>
      <c r="W296" s="133" t="s">
        <v>596</v>
      </c>
      <c r="X296" t="s">
        <v>203</v>
      </c>
      <c r="Y296" t="s">
        <v>204</v>
      </c>
      <c r="AD296">
        <f t="shared" si="34"/>
        <v>884</v>
      </c>
      <c r="AE296">
        <v>295</v>
      </c>
      <c r="AF296" t="str">
        <f t="shared" ca="1" si="28"/>
        <v>50-ALL</v>
      </c>
      <c r="AG296">
        <f t="shared" ca="1" si="29"/>
        <v>200</v>
      </c>
      <c r="AH296">
        <f t="shared" ca="1" si="30"/>
        <v>976</v>
      </c>
      <c r="AI296" s="105">
        <f t="shared" ca="1" si="31"/>
        <v>-8.1211999999999994E-6</v>
      </c>
      <c r="AJ296" s="105">
        <f t="shared" ca="1" si="32"/>
        <v>-2.0809999999999999E-7</v>
      </c>
      <c r="AK296" s="105">
        <f ca="1">AVERAGE(INDIRECT("K"&amp;AD296):INDIRECT("K"&amp;AD297-1))</f>
        <v>2.4934333333333334E-3</v>
      </c>
      <c r="AL296" s="105">
        <f ca="1">AVERAGE(INDIRECT("L"&amp;AD296):INDIRECT("L"&amp;AD297-1))</f>
        <v>4.2500000000000003E-5</v>
      </c>
      <c r="AM296" s="105">
        <f t="shared" ca="1" si="33"/>
        <v>2.4937955084123834E-3</v>
      </c>
      <c r="AO296" s="105">
        <f ca="1">STDEV(INDIRECT("K"&amp;AD296):INDIRECT("K"&amp;AD297-1))</f>
        <v>5.7735026919120476E-8</v>
      </c>
    </row>
    <row r="297" spans="1:41" ht="14.25" customHeight="1">
      <c r="A297" t="s">
        <v>595</v>
      </c>
      <c r="B297" t="s">
        <v>200</v>
      </c>
      <c r="C297">
        <v>0</v>
      </c>
      <c r="D297">
        <v>200</v>
      </c>
      <c r="E297">
        <v>976</v>
      </c>
      <c r="F297" t="s">
        <v>201</v>
      </c>
      <c r="G297" s="105">
        <v>1.5805000000000001E-3</v>
      </c>
      <c r="H297" s="105">
        <v>3.2499999999999997E-5</v>
      </c>
      <c r="I297" s="105">
        <v>-8.4035000000000001E-6</v>
      </c>
      <c r="J297" s="105">
        <v>-3.1950000000000002E-7</v>
      </c>
      <c r="K297" s="105">
        <v>1.5889000000000001E-3</v>
      </c>
      <c r="L297" s="105">
        <v>3.29E-5</v>
      </c>
      <c r="M297" s="132">
        <v>1.18</v>
      </c>
      <c r="N297">
        <v>0</v>
      </c>
      <c r="O297">
        <v>0</v>
      </c>
      <c r="P297">
        <v>0</v>
      </c>
      <c r="Q297">
        <v>1</v>
      </c>
      <c r="R297">
        <v>1.5889E-5</v>
      </c>
      <c r="S297">
        <v>3.2860000000000002E-7</v>
      </c>
      <c r="T297">
        <v>3</v>
      </c>
      <c r="U297">
        <v>0</v>
      </c>
      <c r="V297">
        <v>0</v>
      </c>
      <c r="W297" s="133" t="s">
        <v>597</v>
      </c>
      <c r="X297" t="s">
        <v>203</v>
      </c>
      <c r="Y297" t="s">
        <v>204</v>
      </c>
      <c r="AD297">
        <f t="shared" si="34"/>
        <v>887</v>
      </c>
      <c r="AE297">
        <v>296</v>
      </c>
      <c r="AF297" t="str">
        <f t="shared" ca="1" si="28"/>
        <v>50-0.8</v>
      </c>
      <c r="AG297">
        <f t="shared" ca="1" si="29"/>
        <v>200</v>
      </c>
      <c r="AH297">
        <f t="shared" ca="1" si="30"/>
        <v>976</v>
      </c>
      <c r="AI297" s="105">
        <f t="shared" ca="1" si="31"/>
        <v>-8.1211999999999994E-6</v>
      </c>
      <c r="AJ297" s="105">
        <f t="shared" ca="1" si="32"/>
        <v>-2.0809999999999999E-7</v>
      </c>
      <c r="AK297" s="105">
        <f ca="1">AVERAGE(INDIRECT("K"&amp;AD297):INDIRECT("K"&amp;AD298-1))</f>
        <v>1.5343666666666669E-3</v>
      </c>
      <c r="AL297" s="105">
        <f ca="1">AVERAGE(INDIRECT("L"&amp;AD297):INDIRECT("L"&amp;AD298-1))</f>
        <v>2.7633333333333332E-5</v>
      </c>
      <c r="AM297" s="105">
        <f t="shared" ca="1" si="33"/>
        <v>1.5346154791637187E-3</v>
      </c>
      <c r="AO297" s="105">
        <f ca="1">STDEV(INDIRECT("K"&amp;AD297):INDIRECT("K"&amp;AD298-1))</f>
        <v>2.3094010767585592E-7</v>
      </c>
    </row>
    <row r="298" spans="1:41" ht="14.25" customHeight="1">
      <c r="A298" t="s">
        <v>595</v>
      </c>
      <c r="B298" t="s">
        <v>200</v>
      </c>
      <c r="C298">
        <v>0</v>
      </c>
      <c r="D298">
        <v>200</v>
      </c>
      <c r="E298">
        <v>976</v>
      </c>
      <c r="F298" t="s">
        <v>201</v>
      </c>
      <c r="G298" s="105">
        <v>1.5797999999999999E-3</v>
      </c>
      <c r="H298" s="105">
        <v>3.2499999999999997E-5</v>
      </c>
      <c r="I298" s="105">
        <v>-8.4035000000000001E-6</v>
      </c>
      <c r="J298" s="105">
        <v>-3.1950000000000002E-7</v>
      </c>
      <c r="K298" s="105">
        <v>1.5881999999999999E-3</v>
      </c>
      <c r="L298" s="105">
        <v>3.2799999999999998E-5</v>
      </c>
      <c r="M298" s="132">
        <v>1.18</v>
      </c>
      <c r="N298">
        <v>0</v>
      </c>
      <c r="O298">
        <v>0</v>
      </c>
      <c r="P298">
        <v>0</v>
      </c>
      <c r="Q298">
        <v>1</v>
      </c>
      <c r="R298">
        <v>1.5882000000000001E-5</v>
      </c>
      <c r="S298">
        <v>3.2790000000000002E-7</v>
      </c>
      <c r="T298">
        <v>3</v>
      </c>
      <c r="U298">
        <v>0</v>
      </c>
      <c r="V298">
        <v>0</v>
      </c>
      <c r="W298" s="133" t="s">
        <v>598</v>
      </c>
      <c r="X298" t="s">
        <v>203</v>
      </c>
      <c r="Y298" t="s">
        <v>204</v>
      </c>
      <c r="AD298">
        <f t="shared" si="34"/>
        <v>890</v>
      </c>
      <c r="AE298">
        <v>297</v>
      </c>
      <c r="AF298" t="str">
        <f t="shared" ca="1" si="28"/>
        <v>50-0.6</v>
      </c>
      <c r="AG298">
        <f t="shared" ca="1" si="29"/>
        <v>200</v>
      </c>
      <c r="AH298">
        <f t="shared" ca="1" si="30"/>
        <v>976</v>
      </c>
      <c r="AI298" s="105">
        <f t="shared" ca="1" si="31"/>
        <v>-8.1211999999999994E-6</v>
      </c>
      <c r="AJ298" s="105">
        <f t="shared" ca="1" si="32"/>
        <v>-2.0809999999999999E-7</v>
      </c>
      <c r="AK298" s="105">
        <f ca="1">AVERAGE(INDIRECT("K"&amp;AD298):INDIRECT("K"&amp;AD299-1))</f>
        <v>1.1696333333333332E-3</v>
      </c>
      <c r="AL298" s="105">
        <f ca="1">AVERAGE(INDIRECT("L"&amp;AD298):INDIRECT("L"&amp;AD299-1))</f>
        <v>2.2666666666666668E-5</v>
      </c>
      <c r="AM298" s="105">
        <f t="shared" ca="1" si="33"/>
        <v>1.1698529446995559E-3</v>
      </c>
      <c r="AO298" s="105">
        <f ca="1">STDEV(INDIRECT("K"&amp;AD298):INDIRECT("K"&amp;AD299-1))</f>
        <v>3.5118845842840743E-7</v>
      </c>
    </row>
    <row r="299" spans="1:41" ht="14.25" customHeight="1">
      <c r="A299" t="s">
        <v>599</v>
      </c>
      <c r="B299" t="s">
        <v>200</v>
      </c>
      <c r="C299">
        <v>0</v>
      </c>
      <c r="D299">
        <v>200</v>
      </c>
      <c r="E299">
        <v>976</v>
      </c>
      <c r="F299" t="s">
        <v>201</v>
      </c>
      <c r="G299" s="105">
        <v>9.4269000000000004E-4</v>
      </c>
      <c r="H299" s="105">
        <v>2.0673999999999999E-5</v>
      </c>
      <c r="I299" s="105">
        <v>-8.4035000000000001E-6</v>
      </c>
      <c r="J299" s="105">
        <v>-3.1950000000000002E-7</v>
      </c>
      <c r="K299" s="105">
        <v>9.5109000000000003E-4</v>
      </c>
      <c r="L299" s="105">
        <v>2.0993999999999999E-5</v>
      </c>
      <c r="M299" s="132">
        <v>1.26</v>
      </c>
      <c r="N299">
        <v>0</v>
      </c>
      <c r="O299">
        <v>0</v>
      </c>
      <c r="P299">
        <v>0</v>
      </c>
      <c r="Q299">
        <v>1</v>
      </c>
      <c r="R299">
        <v>9.5109000000000007E-6</v>
      </c>
      <c r="S299">
        <v>2.0989999999999999E-7</v>
      </c>
      <c r="T299">
        <v>3</v>
      </c>
      <c r="U299">
        <v>0</v>
      </c>
      <c r="V299">
        <v>0</v>
      </c>
      <c r="W299" s="133" t="s">
        <v>600</v>
      </c>
      <c r="X299" t="s">
        <v>203</v>
      </c>
      <c r="Y299" t="s">
        <v>204</v>
      </c>
      <c r="AD299">
        <f t="shared" si="34"/>
        <v>893</v>
      </c>
      <c r="AE299">
        <v>298</v>
      </c>
      <c r="AF299" t="str">
        <f t="shared" ca="1" si="28"/>
        <v>50-0.4</v>
      </c>
      <c r="AG299">
        <f t="shared" ca="1" si="29"/>
        <v>200</v>
      </c>
      <c r="AH299">
        <f t="shared" ca="1" si="30"/>
        <v>976</v>
      </c>
      <c r="AI299" s="105">
        <f t="shared" ca="1" si="31"/>
        <v>-8.1211999999999994E-6</v>
      </c>
      <c r="AJ299" s="105">
        <f t="shared" ca="1" si="32"/>
        <v>-2.0809999999999999E-7</v>
      </c>
      <c r="AK299" s="105">
        <f ca="1">AVERAGE(INDIRECT("K"&amp;AD299):INDIRECT("K"&amp;AD300-1))</f>
        <v>1.5389333333333335E-3</v>
      </c>
      <c r="AL299" s="105">
        <f ca="1">AVERAGE(INDIRECT("L"&amp;AD299):INDIRECT("L"&amp;AD300-1))</f>
        <v>2.8466666666666666E-5</v>
      </c>
      <c r="AM299" s="105">
        <f t="shared" ca="1" si="33"/>
        <v>1.5391965941865763E-3</v>
      </c>
      <c r="AO299" s="105">
        <f ca="1">STDEV(INDIRECT("K"&amp;AD299):INDIRECT("K"&amp;AD300-1))</f>
        <v>2.0816659994660965E-7</v>
      </c>
    </row>
    <row r="300" spans="1:41" ht="14.25" customHeight="1">
      <c r="A300" t="s">
        <v>599</v>
      </c>
      <c r="B300" t="s">
        <v>200</v>
      </c>
      <c r="C300">
        <v>0</v>
      </c>
      <c r="D300">
        <v>200</v>
      </c>
      <c r="E300">
        <v>976</v>
      </c>
      <c r="F300" t="s">
        <v>201</v>
      </c>
      <c r="G300" s="105">
        <v>9.4271999999999997E-4</v>
      </c>
      <c r="H300" s="105">
        <v>2.0432E-5</v>
      </c>
      <c r="I300" s="105">
        <v>-8.4035000000000001E-6</v>
      </c>
      <c r="J300" s="105">
        <v>-3.1950000000000002E-7</v>
      </c>
      <c r="K300" s="105">
        <v>9.5113000000000001E-4</v>
      </c>
      <c r="L300" s="105">
        <v>2.0750999999999998E-5</v>
      </c>
      <c r="M300" s="132">
        <v>1.25</v>
      </c>
      <c r="N300">
        <v>0</v>
      </c>
      <c r="O300">
        <v>0</v>
      </c>
      <c r="P300">
        <v>0</v>
      </c>
      <c r="Q300">
        <v>1</v>
      </c>
      <c r="R300">
        <v>9.5112999999999999E-6</v>
      </c>
      <c r="S300">
        <v>2.075E-7</v>
      </c>
      <c r="T300">
        <v>3</v>
      </c>
      <c r="U300">
        <v>0</v>
      </c>
      <c r="V300">
        <v>0</v>
      </c>
      <c r="W300" s="133" t="s">
        <v>601</v>
      </c>
      <c r="X300" t="s">
        <v>203</v>
      </c>
      <c r="Y300" t="s">
        <v>204</v>
      </c>
      <c r="AD300">
        <f t="shared" si="34"/>
        <v>896</v>
      </c>
      <c r="AE300">
        <v>299</v>
      </c>
      <c r="AF300" t="str">
        <f t="shared" ca="1" si="28"/>
        <v>50-0.2</v>
      </c>
      <c r="AG300">
        <f t="shared" ca="1" si="29"/>
        <v>200</v>
      </c>
      <c r="AH300">
        <f t="shared" ca="1" si="30"/>
        <v>976</v>
      </c>
      <c r="AI300" s="105">
        <f t="shared" ca="1" si="31"/>
        <v>-8.1211999999999994E-6</v>
      </c>
      <c r="AJ300" s="105">
        <f t="shared" ca="1" si="32"/>
        <v>-2.0809999999999999E-7</v>
      </c>
      <c r="AK300" s="105">
        <f ca="1">AVERAGE(INDIRECT("K"&amp;AD300):INDIRECT("K"&amp;AD301-1))</f>
        <v>2.2884333333333339E-3</v>
      </c>
      <c r="AL300" s="105">
        <f ca="1">AVERAGE(INDIRECT("L"&amp;AD300):INDIRECT("L"&amp;AD301-1))</f>
        <v>3.7799999999999997E-5</v>
      </c>
      <c r="AM300" s="105">
        <f t="shared" ca="1" si="33"/>
        <v>2.2887454994190842E-3</v>
      </c>
      <c r="AO300" s="105">
        <f ca="1">STDEV(INDIRECT("K"&amp;AD300):INDIRECT("K"&amp;AD301-1))</f>
        <v>2.0816659994652286E-7</v>
      </c>
    </row>
    <row r="301" spans="1:41" ht="14.25" customHeight="1">
      <c r="A301" t="s">
        <v>599</v>
      </c>
      <c r="B301" t="s">
        <v>200</v>
      </c>
      <c r="C301">
        <v>0</v>
      </c>
      <c r="D301">
        <v>200</v>
      </c>
      <c r="E301">
        <v>976</v>
      </c>
      <c r="F301" t="s">
        <v>201</v>
      </c>
      <c r="G301" s="105">
        <v>9.4266E-4</v>
      </c>
      <c r="H301" s="105">
        <v>2.0356E-5</v>
      </c>
      <c r="I301" s="105">
        <v>-8.4035000000000001E-6</v>
      </c>
      <c r="J301" s="105">
        <v>-3.1950000000000002E-7</v>
      </c>
      <c r="K301" s="105">
        <v>9.5105999999999999E-4</v>
      </c>
      <c r="L301" s="105">
        <v>2.0676E-5</v>
      </c>
      <c r="M301" s="132">
        <v>1.25</v>
      </c>
      <c r="N301">
        <v>0</v>
      </c>
      <c r="O301">
        <v>0</v>
      </c>
      <c r="P301">
        <v>0</v>
      </c>
      <c r="Q301">
        <v>1</v>
      </c>
      <c r="R301">
        <v>9.5106E-6</v>
      </c>
      <c r="S301">
        <v>2.068E-7</v>
      </c>
      <c r="T301">
        <v>3</v>
      </c>
      <c r="U301">
        <v>0</v>
      </c>
      <c r="V301">
        <v>0</v>
      </c>
      <c r="W301" s="133" t="s">
        <v>602</v>
      </c>
      <c r="X301" t="s">
        <v>203</v>
      </c>
      <c r="Y301" t="s">
        <v>204</v>
      </c>
      <c r="AD301">
        <f t="shared" si="34"/>
        <v>899</v>
      </c>
      <c r="AE301">
        <v>300</v>
      </c>
      <c r="AF301" t="str">
        <f t="shared" ca="1" si="28"/>
        <v>50-&lt;0.2</v>
      </c>
      <c r="AG301">
        <f t="shared" ca="1" si="29"/>
        <v>200</v>
      </c>
      <c r="AH301">
        <f t="shared" ca="1" si="30"/>
        <v>976</v>
      </c>
      <c r="AI301" s="105">
        <f t="shared" ca="1" si="31"/>
        <v>-8.1211999999999994E-6</v>
      </c>
      <c r="AJ301" s="105">
        <f t="shared" ca="1" si="32"/>
        <v>-2.0809999999999999E-7</v>
      </c>
      <c r="AK301" s="105">
        <f ca="1">AVERAGE(INDIRECT("K"&amp;AD301):INDIRECT("K"&amp;AD302-1))</f>
        <v>4.4327666666666666E-3</v>
      </c>
      <c r="AL301" s="105">
        <f ca="1">AVERAGE(INDIRECT("L"&amp;AD301):INDIRECT("L"&amp;AD302-1))</f>
        <v>6.5500000000000006E-5</v>
      </c>
      <c r="AM301" s="105">
        <f t="shared" ca="1" si="33"/>
        <v>4.4332505648915351E-3</v>
      </c>
      <c r="AO301" s="105">
        <f ca="1">STDEV(INDIRECT("K"&amp;AD301):INDIRECT("K"&amp;AD302-1))</f>
        <v>1.0016652800877352E-6</v>
      </c>
    </row>
    <row r="302" spans="1:41" ht="14.25" customHeight="1">
      <c r="A302" t="s">
        <v>603</v>
      </c>
      <c r="B302" t="s">
        <v>200</v>
      </c>
      <c r="C302">
        <v>0</v>
      </c>
      <c r="D302">
        <v>200</v>
      </c>
      <c r="E302">
        <v>976</v>
      </c>
      <c r="F302" t="s">
        <v>201</v>
      </c>
      <c r="G302" s="105">
        <v>1.2822E-3</v>
      </c>
      <c r="H302" s="105">
        <v>2.6400000000000001E-5</v>
      </c>
      <c r="I302" s="105">
        <v>-8.4035000000000001E-6</v>
      </c>
      <c r="J302" s="105">
        <v>-3.1950000000000002E-7</v>
      </c>
      <c r="K302" s="105">
        <v>1.2906E-3</v>
      </c>
      <c r="L302" s="105">
        <v>2.6699999999999998E-5</v>
      </c>
      <c r="M302" s="132">
        <v>1.19</v>
      </c>
      <c r="N302">
        <v>0</v>
      </c>
      <c r="O302">
        <v>0</v>
      </c>
      <c r="P302">
        <v>0</v>
      </c>
      <c r="Q302">
        <v>1</v>
      </c>
      <c r="R302">
        <v>1.2906E-5</v>
      </c>
      <c r="S302">
        <v>2.67E-7</v>
      </c>
      <c r="T302">
        <v>3</v>
      </c>
      <c r="U302">
        <v>0</v>
      </c>
      <c r="V302">
        <v>0</v>
      </c>
      <c r="W302" s="133" t="s">
        <v>604</v>
      </c>
      <c r="X302" t="s">
        <v>203</v>
      </c>
      <c r="Y302" t="s">
        <v>204</v>
      </c>
      <c r="AD302">
        <f t="shared" si="34"/>
        <v>902</v>
      </c>
      <c r="AE302">
        <v>301</v>
      </c>
      <c r="AF302" t="str">
        <f t="shared" ca="1" si="28"/>
        <v>51-ALL</v>
      </c>
      <c r="AG302">
        <f t="shared" ca="1" si="29"/>
        <v>200</v>
      </c>
      <c r="AH302">
        <f t="shared" ca="1" si="30"/>
        <v>976</v>
      </c>
      <c r="AI302" s="105">
        <f t="shared" ca="1" si="31"/>
        <v>-8.1211999999999994E-6</v>
      </c>
      <c r="AJ302" s="105">
        <f t="shared" ca="1" si="32"/>
        <v>-2.0809999999999999E-7</v>
      </c>
      <c r="AK302" s="105">
        <f ca="1">AVERAGE(INDIRECT("K"&amp;AD302):INDIRECT("K"&amp;AD303-1))</f>
        <v>1.5805333333333334E-3</v>
      </c>
      <c r="AL302" s="105">
        <f ca="1">AVERAGE(INDIRECT("L"&amp;AD302):INDIRECT("L"&amp;AD303-1))</f>
        <v>3.4033333333333332E-5</v>
      </c>
      <c r="AM302" s="105">
        <f t="shared" ca="1" si="33"/>
        <v>1.5808997076208078E-3</v>
      </c>
      <c r="AO302" s="105">
        <f ca="1">STDEV(INDIRECT("K"&amp;AD302):INDIRECT("K"&amp;AD303-1))</f>
        <v>1.5275252316516288E-7</v>
      </c>
    </row>
    <row r="303" spans="1:41" ht="14.25" customHeight="1">
      <c r="A303" t="s">
        <v>603</v>
      </c>
      <c r="B303" t="s">
        <v>200</v>
      </c>
      <c r="C303">
        <v>0</v>
      </c>
      <c r="D303">
        <v>200</v>
      </c>
      <c r="E303">
        <v>976</v>
      </c>
      <c r="F303" t="s">
        <v>201</v>
      </c>
      <c r="G303" s="105">
        <v>1.2823000000000001E-3</v>
      </c>
      <c r="H303" s="105">
        <v>2.65E-5</v>
      </c>
      <c r="I303" s="105">
        <v>-8.4035000000000001E-6</v>
      </c>
      <c r="J303" s="105">
        <v>-3.1950000000000002E-7</v>
      </c>
      <c r="K303" s="105">
        <v>1.2907000000000001E-3</v>
      </c>
      <c r="L303" s="105">
        <v>2.6800000000000001E-5</v>
      </c>
      <c r="M303" s="132">
        <v>1.19</v>
      </c>
      <c r="N303">
        <v>0</v>
      </c>
      <c r="O303">
        <v>0</v>
      </c>
      <c r="P303">
        <v>0</v>
      </c>
      <c r="Q303">
        <v>1</v>
      </c>
      <c r="R303">
        <v>1.2907E-5</v>
      </c>
      <c r="S303">
        <v>2.685E-7</v>
      </c>
      <c r="T303">
        <v>3</v>
      </c>
      <c r="U303">
        <v>0</v>
      </c>
      <c r="V303">
        <v>0</v>
      </c>
      <c r="W303" s="133" t="s">
        <v>605</v>
      </c>
      <c r="X303" t="s">
        <v>203</v>
      </c>
      <c r="Y303" t="s">
        <v>204</v>
      </c>
      <c r="AD303">
        <f t="shared" si="34"/>
        <v>905</v>
      </c>
      <c r="AE303">
        <v>302</v>
      </c>
      <c r="AF303" t="str">
        <f t="shared" ca="1" si="28"/>
        <v>51-0.8</v>
      </c>
      <c r="AG303">
        <f t="shared" ca="1" si="29"/>
        <v>200</v>
      </c>
      <c r="AH303">
        <f t="shared" ca="1" si="30"/>
        <v>976</v>
      </c>
      <c r="AI303" s="105">
        <f t="shared" ca="1" si="31"/>
        <v>-8.1211999999999994E-6</v>
      </c>
      <c r="AJ303" s="105">
        <f t="shared" ca="1" si="32"/>
        <v>-2.0809999999999999E-7</v>
      </c>
      <c r="AK303" s="105">
        <f ca="1">AVERAGE(INDIRECT("K"&amp;AD303):INDIRECT("K"&amp;AD304-1))</f>
        <v>1.5218E-3</v>
      </c>
      <c r="AL303" s="105">
        <f ca="1">AVERAGE(INDIRECT("L"&amp;AD303):INDIRECT("L"&amp;AD304-1))</f>
        <v>3.8333333333333328E-5</v>
      </c>
      <c r="AM303" s="105">
        <f t="shared" ca="1" si="33"/>
        <v>1.5222827215876965E-3</v>
      </c>
      <c r="AO303" s="105">
        <f ca="1">STDEV(INDIRECT("K"&amp;AD303):INDIRECT("K"&amp;AD304-1))</f>
        <v>1.0000000000005664E-7</v>
      </c>
    </row>
    <row r="304" spans="1:41" ht="14.25" customHeight="1">
      <c r="A304" t="s">
        <v>603</v>
      </c>
      <c r="B304" t="s">
        <v>200</v>
      </c>
      <c r="C304">
        <v>0</v>
      </c>
      <c r="D304">
        <v>200</v>
      </c>
      <c r="E304">
        <v>976</v>
      </c>
      <c r="F304" t="s">
        <v>201</v>
      </c>
      <c r="G304" s="105">
        <v>1.2825E-3</v>
      </c>
      <c r="H304" s="105">
        <v>2.6100000000000001E-5</v>
      </c>
      <c r="I304" s="105">
        <v>-8.4035000000000001E-6</v>
      </c>
      <c r="J304" s="105">
        <v>-3.1950000000000002E-7</v>
      </c>
      <c r="K304" s="105">
        <v>1.2909E-3</v>
      </c>
      <c r="L304" s="105">
        <v>2.6400000000000001E-5</v>
      </c>
      <c r="M304" s="132">
        <v>1.17</v>
      </c>
      <c r="N304">
        <v>0</v>
      </c>
      <c r="O304">
        <v>0</v>
      </c>
      <c r="P304">
        <v>0</v>
      </c>
      <c r="Q304">
        <v>1</v>
      </c>
      <c r="R304">
        <v>1.2909E-5</v>
      </c>
      <c r="S304">
        <v>2.6450000000000002E-7</v>
      </c>
      <c r="T304">
        <v>3</v>
      </c>
      <c r="U304">
        <v>0</v>
      </c>
      <c r="V304">
        <v>0</v>
      </c>
      <c r="W304" s="133" t="s">
        <v>606</v>
      </c>
      <c r="X304" t="s">
        <v>203</v>
      </c>
      <c r="Y304" t="s">
        <v>204</v>
      </c>
      <c r="AD304">
        <f t="shared" si="34"/>
        <v>908</v>
      </c>
      <c r="AE304">
        <v>303</v>
      </c>
      <c r="AF304" t="str">
        <f t="shared" ca="1" si="28"/>
        <v>51-0.6</v>
      </c>
      <c r="AG304">
        <f t="shared" ca="1" si="29"/>
        <v>200</v>
      </c>
      <c r="AH304">
        <f t="shared" ca="1" si="30"/>
        <v>976</v>
      </c>
      <c r="AI304" s="105">
        <f t="shared" ca="1" si="31"/>
        <v>-8.1211999999999994E-6</v>
      </c>
      <c r="AJ304" s="105">
        <f t="shared" ca="1" si="32"/>
        <v>-2.0809999999999999E-7</v>
      </c>
      <c r="AK304" s="105">
        <f ca="1">AVERAGE(INDIRECT("K"&amp;AD304):INDIRECT("K"&amp;AD305-1))</f>
        <v>1.3480666666666665E-3</v>
      </c>
      <c r="AL304" s="105">
        <f ca="1">AVERAGE(INDIRECT("L"&amp;AD304):INDIRECT("L"&amp;AD305-1))</f>
        <v>3.0733333333333333E-5</v>
      </c>
      <c r="AM304" s="105">
        <f t="shared" ca="1" si="33"/>
        <v>1.3484169516716834E-3</v>
      </c>
      <c r="AO304" s="105">
        <f ca="1">STDEV(INDIRECT("K"&amp;AD304):INDIRECT("K"&amp;AD305-1))</f>
        <v>1.5275252316518655E-7</v>
      </c>
    </row>
    <row r="305" spans="1:41" ht="14.25" customHeight="1">
      <c r="A305" t="s">
        <v>607</v>
      </c>
      <c r="B305" t="s">
        <v>200</v>
      </c>
      <c r="C305">
        <v>0</v>
      </c>
      <c r="D305">
        <v>200</v>
      </c>
      <c r="E305">
        <v>976</v>
      </c>
      <c r="F305" t="s">
        <v>201</v>
      </c>
      <c r="G305" s="105">
        <v>3.0322999999999999E-3</v>
      </c>
      <c r="H305" s="105">
        <v>5.2299999999999997E-5</v>
      </c>
      <c r="I305" s="105">
        <v>-8.4035000000000001E-6</v>
      </c>
      <c r="J305" s="105">
        <v>-3.1950000000000002E-7</v>
      </c>
      <c r="K305" s="105">
        <v>3.0406999999999999E-3</v>
      </c>
      <c r="L305" s="105">
        <v>5.27E-5</v>
      </c>
      <c r="M305" s="132">
        <v>0.99</v>
      </c>
      <c r="N305">
        <v>0</v>
      </c>
      <c r="O305">
        <v>0</v>
      </c>
      <c r="P305">
        <v>0</v>
      </c>
      <c r="Q305">
        <v>1</v>
      </c>
      <c r="R305">
        <v>3.0406999999999999E-5</v>
      </c>
      <c r="S305">
        <v>5.2659999999999996E-7</v>
      </c>
      <c r="T305">
        <v>4</v>
      </c>
      <c r="U305">
        <v>0</v>
      </c>
      <c r="V305">
        <v>0</v>
      </c>
      <c r="W305" s="133" t="s">
        <v>608</v>
      </c>
      <c r="X305" t="s">
        <v>203</v>
      </c>
      <c r="Y305" t="s">
        <v>204</v>
      </c>
      <c r="AD305">
        <f t="shared" si="34"/>
        <v>911</v>
      </c>
      <c r="AE305">
        <v>304</v>
      </c>
      <c r="AF305" t="str">
        <f t="shared" ca="1" si="28"/>
        <v>51-0.4</v>
      </c>
      <c r="AG305">
        <f t="shared" ca="1" si="29"/>
        <v>200</v>
      </c>
      <c r="AH305">
        <f t="shared" ca="1" si="30"/>
        <v>976</v>
      </c>
      <c r="AI305" s="105">
        <f t="shared" ca="1" si="31"/>
        <v>-8.1211999999999994E-6</v>
      </c>
      <c r="AJ305" s="105">
        <f t="shared" ca="1" si="32"/>
        <v>-2.0809999999999999E-7</v>
      </c>
      <c r="AK305" s="105">
        <f ca="1">AVERAGE(INDIRECT("K"&amp;AD305):INDIRECT("K"&amp;AD306-1))</f>
        <v>9.876366666666666E-4</v>
      </c>
      <c r="AL305" s="105">
        <f ca="1">AVERAGE(INDIRECT("L"&amp;AD305):INDIRECT("L"&amp;AD306-1))</f>
        <v>2.1673333333333331E-5</v>
      </c>
      <c r="AM305" s="105">
        <f t="shared" ca="1" si="33"/>
        <v>9.8787444481686143E-4</v>
      </c>
      <c r="AO305" s="105">
        <f ca="1">STDEV(INDIRECT("K"&amp;AD305):INDIRECT("K"&amp;AD306-1))</f>
        <v>2.1221058723196853E-7</v>
      </c>
    </row>
    <row r="306" spans="1:41" ht="14.25" customHeight="1">
      <c r="A306" t="s">
        <v>607</v>
      </c>
      <c r="B306" t="s">
        <v>200</v>
      </c>
      <c r="C306">
        <v>0</v>
      </c>
      <c r="D306">
        <v>200</v>
      </c>
      <c r="E306">
        <v>976</v>
      </c>
      <c r="F306" t="s">
        <v>201</v>
      </c>
      <c r="G306" s="105">
        <v>3.0312E-3</v>
      </c>
      <c r="H306" s="105">
        <v>5.3100000000000003E-5</v>
      </c>
      <c r="I306" s="105">
        <v>-8.4035000000000001E-6</v>
      </c>
      <c r="J306" s="105">
        <v>-3.1950000000000002E-7</v>
      </c>
      <c r="K306" s="105">
        <v>3.0395999999999999E-3</v>
      </c>
      <c r="L306" s="105">
        <v>5.3399999999999997E-5</v>
      </c>
      <c r="M306" s="132">
        <v>1.01</v>
      </c>
      <c r="N306">
        <v>0</v>
      </c>
      <c r="O306">
        <v>0</v>
      </c>
      <c r="P306">
        <v>0</v>
      </c>
      <c r="Q306">
        <v>1</v>
      </c>
      <c r="R306">
        <v>3.0395999999999998E-5</v>
      </c>
      <c r="S306">
        <v>5.3450000000000003E-7</v>
      </c>
      <c r="T306">
        <v>4</v>
      </c>
      <c r="U306">
        <v>0</v>
      </c>
      <c r="V306">
        <v>0</v>
      </c>
      <c r="W306" s="133" t="s">
        <v>609</v>
      </c>
      <c r="X306" t="s">
        <v>203</v>
      </c>
      <c r="Y306" t="s">
        <v>204</v>
      </c>
      <c r="AD306">
        <f t="shared" si="34"/>
        <v>914</v>
      </c>
      <c r="AE306">
        <v>305</v>
      </c>
      <c r="AF306" t="str">
        <f t="shared" ca="1" si="28"/>
        <v>51-0.2</v>
      </c>
      <c r="AG306">
        <f t="shared" ca="1" si="29"/>
        <v>200</v>
      </c>
      <c r="AH306">
        <f t="shared" ca="1" si="30"/>
        <v>976</v>
      </c>
      <c r="AI306" s="105">
        <f t="shared" ca="1" si="31"/>
        <v>-8.1211999999999994E-6</v>
      </c>
      <c r="AJ306" s="105">
        <f t="shared" ca="1" si="32"/>
        <v>-2.0809999999999999E-7</v>
      </c>
      <c r="AK306" s="105">
        <f ca="1">AVERAGE(INDIRECT("K"&amp;AD306):INDIRECT("K"&amp;AD307-1))</f>
        <v>1.1089000000000001E-3</v>
      </c>
      <c r="AL306" s="105">
        <f ca="1">AVERAGE(INDIRECT("L"&amp;AD306):INDIRECT("L"&amp;AD307-1))</f>
        <v>2.3433333333333335E-5</v>
      </c>
      <c r="AM306" s="105">
        <f t="shared" ca="1" si="33"/>
        <v>1.1091475695826553E-3</v>
      </c>
      <c r="AO306" s="105">
        <f ca="1">STDEV(INDIRECT("K"&amp;AD306):INDIRECT("K"&amp;AD307-1))</f>
        <v>5.1961524227070717E-7</v>
      </c>
    </row>
    <row r="307" spans="1:41" ht="14.25" customHeight="1">
      <c r="A307" t="s">
        <v>607</v>
      </c>
      <c r="B307" t="s">
        <v>200</v>
      </c>
      <c r="C307">
        <v>0</v>
      </c>
      <c r="D307">
        <v>200</v>
      </c>
      <c r="E307">
        <v>976</v>
      </c>
      <c r="F307" t="s">
        <v>201</v>
      </c>
      <c r="G307" s="105">
        <v>3.0312999999999998E-3</v>
      </c>
      <c r="H307" s="105">
        <v>5.27E-5</v>
      </c>
      <c r="I307" s="105">
        <v>-8.4035000000000001E-6</v>
      </c>
      <c r="J307" s="105">
        <v>-3.1950000000000002E-7</v>
      </c>
      <c r="K307" s="105">
        <v>3.0397000000000002E-3</v>
      </c>
      <c r="L307" s="105">
        <v>5.3000000000000001E-5</v>
      </c>
      <c r="M307" s="132">
        <v>1</v>
      </c>
      <c r="N307">
        <v>0</v>
      </c>
      <c r="O307">
        <v>0</v>
      </c>
      <c r="P307">
        <v>0</v>
      </c>
      <c r="Q307">
        <v>1</v>
      </c>
      <c r="R307">
        <v>3.0397000000000001E-5</v>
      </c>
      <c r="S307">
        <v>5.3040000000000004E-7</v>
      </c>
      <c r="T307">
        <v>4</v>
      </c>
      <c r="U307">
        <v>0</v>
      </c>
      <c r="V307">
        <v>0</v>
      </c>
      <c r="W307" s="133" t="s">
        <v>610</v>
      </c>
      <c r="X307" t="s">
        <v>203</v>
      </c>
      <c r="Y307" t="s">
        <v>204</v>
      </c>
      <c r="AD307">
        <f t="shared" si="34"/>
        <v>917</v>
      </c>
      <c r="AE307">
        <v>306</v>
      </c>
      <c r="AF307" t="str">
        <f t="shared" ca="1" si="28"/>
        <v>51-&lt;0.2</v>
      </c>
      <c r="AG307">
        <f t="shared" ca="1" si="29"/>
        <v>200</v>
      </c>
      <c r="AH307">
        <f t="shared" ca="1" si="30"/>
        <v>976</v>
      </c>
      <c r="AI307" s="105">
        <f t="shared" ca="1" si="31"/>
        <v>-8.1211999999999994E-6</v>
      </c>
      <c r="AJ307" s="105">
        <f t="shared" ca="1" si="32"/>
        <v>-2.0809999999999999E-7</v>
      </c>
      <c r="AK307" s="105">
        <f ca="1">AVERAGE(INDIRECT("K"&amp;AD307):INDIRECT("K"&amp;AD308-1))</f>
        <v>2.1342333333333333E-3</v>
      </c>
      <c r="AL307" s="105">
        <f ca="1">AVERAGE(INDIRECT("L"&amp;AD307):INDIRECT("L"&amp;AD308-1))</f>
        <v>4.2099999999999993E-5</v>
      </c>
      <c r="AM307" s="105">
        <f t="shared" ca="1" si="33"/>
        <v>2.1346485263647294E-3</v>
      </c>
      <c r="AO307" s="105">
        <f ca="1">STDEV(INDIRECT("K"&amp;AD307):INDIRECT("K"&amp;AD308-1))</f>
        <v>6.6583281184795818E-7</v>
      </c>
    </row>
    <row r="308" spans="1:41" ht="14.25" customHeight="1">
      <c r="A308" t="s">
        <v>611</v>
      </c>
      <c r="B308" t="s">
        <v>200</v>
      </c>
      <c r="C308">
        <v>0</v>
      </c>
      <c r="D308">
        <v>200</v>
      </c>
      <c r="E308">
        <v>976</v>
      </c>
      <c r="F308" t="s">
        <v>201</v>
      </c>
      <c r="G308" s="105">
        <v>8.6552999999999999E-4</v>
      </c>
      <c r="H308" s="105">
        <v>1.8170000000000001E-5</v>
      </c>
      <c r="I308" s="105">
        <v>-8.4035000000000001E-6</v>
      </c>
      <c r="J308" s="105">
        <v>-3.1950000000000002E-7</v>
      </c>
      <c r="K308" s="105">
        <v>8.7392999999999998E-4</v>
      </c>
      <c r="L308" s="105">
        <v>1.8488999999999999E-5</v>
      </c>
      <c r="M308" s="132">
        <v>1.21</v>
      </c>
      <c r="N308">
        <v>0</v>
      </c>
      <c r="O308">
        <v>0</v>
      </c>
      <c r="P308">
        <v>0</v>
      </c>
      <c r="Q308">
        <v>1</v>
      </c>
      <c r="R308">
        <v>8.7392999999999995E-6</v>
      </c>
      <c r="S308">
        <v>1.8489999999999999E-7</v>
      </c>
      <c r="T308">
        <v>3</v>
      </c>
      <c r="U308">
        <v>0</v>
      </c>
      <c r="V308">
        <v>0</v>
      </c>
      <c r="W308" s="133" t="s">
        <v>612</v>
      </c>
      <c r="X308" t="s">
        <v>203</v>
      </c>
      <c r="Y308" t="s">
        <v>204</v>
      </c>
      <c r="AD308">
        <f t="shared" si="34"/>
        <v>920</v>
      </c>
      <c r="AE308">
        <v>307</v>
      </c>
      <c r="AF308" t="str">
        <f t="shared" ca="1" si="28"/>
        <v>52-ALL</v>
      </c>
      <c r="AG308">
        <f t="shared" ca="1" si="29"/>
        <v>200</v>
      </c>
      <c r="AH308">
        <f t="shared" ca="1" si="30"/>
        <v>976</v>
      </c>
      <c r="AI308" s="105">
        <f t="shared" ca="1" si="31"/>
        <v>-8.1211999999999994E-6</v>
      </c>
      <c r="AJ308" s="105">
        <f t="shared" ca="1" si="32"/>
        <v>-2.0809999999999999E-7</v>
      </c>
      <c r="AK308" s="105">
        <f ca="1">AVERAGE(INDIRECT("K"&amp;AD308):INDIRECT("K"&amp;AD309-1))</f>
        <v>1.7991333333333334E-3</v>
      </c>
      <c r="AL308" s="105">
        <f ca="1">AVERAGE(INDIRECT("L"&amp;AD308):INDIRECT("L"&amp;AD309-1))</f>
        <v>3.2933333333333332E-5</v>
      </c>
      <c r="AM308" s="105">
        <f t="shared" ca="1" si="33"/>
        <v>1.7994347322299734E-3</v>
      </c>
      <c r="AO308" s="105">
        <f ca="1">STDEV(INDIRECT("K"&amp;AD308):INDIRECT("K"&amp;AD309-1))</f>
        <v>1.5275252316516288E-7</v>
      </c>
    </row>
    <row r="309" spans="1:41" ht="14.25" customHeight="1">
      <c r="A309" t="s">
        <v>611</v>
      </c>
      <c r="B309" t="s">
        <v>200</v>
      </c>
      <c r="C309">
        <v>0</v>
      </c>
      <c r="D309">
        <v>200</v>
      </c>
      <c r="E309">
        <v>976</v>
      </c>
      <c r="F309" t="s">
        <v>201</v>
      </c>
      <c r="G309" s="105">
        <v>8.6554999999999998E-4</v>
      </c>
      <c r="H309" s="105">
        <v>1.8148999999999999E-5</v>
      </c>
      <c r="I309" s="105">
        <v>-8.4035000000000001E-6</v>
      </c>
      <c r="J309" s="105">
        <v>-3.1950000000000002E-7</v>
      </c>
      <c r="K309" s="105">
        <v>8.7394999999999997E-4</v>
      </c>
      <c r="L309" s="105">
        <v>1.8468999999999999E-5</v>
      </c>
      <c r="M309" s="132">
        <v>1.21</v>
      </c>
      <c r="N309">
        <v>0</v>
      </c>
      <c r="O309">
        <v>0</v>
      </c>
      <c r="P309">
        <v>0</v>
      </c>
      <c r="Q309">
        <v>1</v>
      </c>
      <c r="R309">
        <v>8.7394999999999999E-6</v>
      </c>
      <c r="S309">
        <v>1.8470000000000001E-7</v>
      </c>
      <c r="T309">
        <v>3</v>
      </c>
      <c r="U309">
        <v>0</v>
      </c>
      <c r="V309">
        <v>0</v>
      </c>
      <c r="W309" s="133" t="s">
        <v>613</v>
      </c>
      <c r="X309" t="s">
        <v>203</v>
      </c>
      <c r="Y309" t="s">
        <v>204</v>
      </c>
      <c r="AD309">
        <f t="shared" si="34"/>
        <v>923</v>
      </c>
      <c r="AE309">
        <v>308</v>
      </c>
      <c r="AF309" t="str">
        <f t="shared" ca="1" si="28"/>
        <v>52-0.8</v>
      </c>
      <c r="AG309">
        <f t="shared" ca="1" si="29"/>
        <v>200</v>
      </c>
      <c r="AH309">
        <f t="shared" ca="1" si="30"/>
        <v>976</v>
      </c>
      <c r="AI309" s="105">
        <f t="shared" ca="1" si="31"/>
        <v>-8.1211999999999994E-6</v>
      </c>
      <c r="AJ309" s="105">
        <f t="shared" ca="1" si="32"/>
        <v>-2.0809999999999999E-7</v>
      </c>
      <c r="AK309" s="105">
        <f ca="1">AVERAGE(INDIRECT("K"&amp;AD309):INDIRECT("K"&amp;AD310-1))</f>
        <v>1.5504333333333335E-3</v>
      </c>
      <c r="AL309" s="105">
        <f ca="1">AVERAGE(INDIRECT("L"&amp;AD309):INDIRECT("L"&amp;AD310-1))</f>
        <v>3.3200000000000001E-5</v>
      </c>
      <c r="AM309" s="105">
        <f t="shared" ca="1" si="33"/>
        <v>1.5507887545088504E-3</v>
      </c>
      <c r="AO309" s="105">
        <f ca="1">STDEV(INDIRECT("K"&amp;AD309):INDIRECT("K"&amp;AD310-1))</f>
        <v>5.773502691899528E-8</v>
      </c>
    </row>
    <row r="310" spans="1:41" ht="14.25" customHeight="1">
      <c r="A310" t="s">
        <v>611</v>
      </c>
      <c r="B310" t="s">
        <v>200</v>
      </c>
      <c r="C310">
        <v>0</v>
      </c>
      <c r="D310">
        <v>200</v>
      </c>
      <c r="E310">
        <v>976</v>
      </c>
      <c r="F310" t="s">
        <v>201</v>
      </c>
      <c r="G310" s="105">
        <v>8.6541000000000005E-4</v>
      </c>
      <c r="H310" s="105">
        <v>1.8150000000000001E-5</v>
      </c>
      <c r="I310" s="105">
        <v>-8.4035000000000001E-6</v>
      </c>
      <c r="J310" s="105">
        <v>-3.1950000000000002E-7</v>
      </c>
      <c r="K310" s="105">
        <v>8.7381999999999998E-4</v>
      </c>
      <c r="L310" s="105">
        <v>1.8468999999999999E-5</v>
      </c>
      <c r="M310" s="132">
        <v>1.21</v>
      </c>
      <c r="N310">
        <v>0</v>
      </c>
      <c r="O310">
        <v>0</v>
      </c>
      <c r="P310">
        <v>0</v>
      </c>
      <c r="Q310">
        <v>1</v>
      </c>
      <c r="R310">
        <v>8.7382000000000005E-6</v>
      </c>
      <c r="S310">
        <v>1.8470000000000001E-7</v>
      </c>
      <c r="T310">
        <v>3</v>
      </c>
      <c r="U310">
        <v>0</v>
      </c>
      <c r="V310">
        <v>0</v>
      </c>
      <c r="W310" s="133" t="s">
        <v>614</v>
      </c>
      <c r="X310" t="s">
        <v>203</v>
      </c>
      <c r="Y310" t="s">
        <v>204</v>
      </c>
      <c r="AD310">
        <f t="shared" si="34"/>
        <v>926</v>
      </c>
      <c r="AE310">
        <v>309</v>
      </c>
      <c r="AF310" t="str">
        <f t="shared" ca="1" si="28"/>
        <v>52-0.6</v>
      </c>
      <c r="AG310">
        <f t="shared" ca="1" si="29"/>
        <v>200</v>
      </c>
      <c r="AH310">
        <f t="shared" ca="1" si="30"/>
        <v>976</v>
      </c>
      <c r="AI310" s="105">
        <f t="shared" ca="1" si="31"/>
        <v>-8.1211999999999994E-6</v>
      </c>
      <c r="AJ310" s="105">
        <f t="shared" ca="1" si="32"/>
        <v>-2.0809999999999999E-7</v>
      </c>
      <c r="AK310" s="105">
        <f ca="1">AVERAGE(INDIRECT("K"&amp;AD310):INDIRECT("K"&amp;AD311-1))</f>
        <v>1.0076000000000002E-3</v>
      </c>
      <c r="AL310" s="105">
        <f ca="1">AVERAGE(INDIRECT("L"&amp;AD310):INDIRECT("L"&amp;AD311-1))</f>
        <v>2.1699999999999999E-5</v>
      </c>
      <c r="AM310" s="105">
        <f t="shared" ca="1" si="33"/>
        <v>1.007833642026302E-3</v>
      </c>
      <c r="AO310" s="105">
        <f ca="1">STDEV(INDIRECT("K"&amp;AD310):INDIRECT("K"&amp;AD311-1))</f>
        <v>3.4641016151384644E-7</v>
      </c>
    </row>
    <row r="311" spans="1:41" ht="14.25" customHeight="1">
      <c r="A311" t="s">
        <v>615</v>
      </c>
      <c r="B311" t="s">
        <v>200</v>
      </c>
      <c r="C311">
        <v>0</v>
      </c>
      <c r="D311">
        <v>200</v>
      </c>
      <c r="E311">
        <v>976</v>
      </c>
      <c r="F311" t="s">
        <v>201</v>
      </c>
      <c r="G311" s="105">
        <v>9.1838E-4</v>
      </c>
      <c r="H311" s="105">
        <v>2.1407E-5</v>
      </c>
      <c r="I311" s="105">
        <v>-8.4035000000000001E-6</v>
      </c>
      <c r="J311" s="105">
        <v>-3.1950000000000002E-7</v>
      </c>
      <c r="K311" s="105">
        <v>9.2677999999999999E-4</v>
      </c>
      <c r="L311" s="105">
        <v>2.1727000000000001E-5</v>
      </c>
      <c r="M311" s="132">
        <v>1.34</v>
      </c>
      <c r="N311">
        <v>0</v>
      </c>
      <c r="O311">
        <v>0</v>
      </c>
      <c r="P311">
        <v>0</v>
      </c>
      <c r="Q311">
        <v>1</v>
      </c>
      <c r="R311">
        <v>9.2677999999999996E-6</v>
      </c>
      <c r="S311">
        <v>2.1729999999999999E-7</v>
      </c>
      <c r="T311">
        <v>3</v>
      </c>
      <c r="U311">
        <v>0</v>
      </c>
      <c r="V311">
        <v>0</v>
      </c>
      <c r="W311" s="133" t="s">
        <v>616</v>
      </c>
      <c r="X311" t="s">
        <v>203</v>
      </c>
      <c r="Y311" t="s">
        <v>204</v>
      </c>
      <c r="AD311">
        <f t="shared" si="34"/>
        <v>929</v>
      </c>
      <c r="AE311">
        <v>310</v>
      </c>
      <c r="AF311" t="str">
        <f t="shared" ca="1" si="28"/>
        <v>52-0.4</v>
      </c>
      <c r="AG311">
        <f t="shared" ca="1" si="29"/>
        <v>200</v>
      </c>
      <c r="AH311">
        <f t="shared" ca="1" si="30"/>
        <v>976</v>
      </c>
      <c r="AI311" s="105">
        <f t="shared" ca="1" si="31"/>
        <v>-8.1211999999999994E-6</v>
      </c>
      <c r="AJ311" s="105">
        <f t="shared" ca="1" si="32"/>
        <v>-2.0809999999999999E-7</v>
      </c>
      <c r="AK311" s="105">
        <f ca="1">AVERAGE(INDIRECT("K"&amp;AD311):INDIRECT("K"&amp;AD312-1))</f>
        <v>8.1026000000000004E-4</v>
      </c>
      <c r="AL311" s="105">
        <f ca="1">AVERAGE(INDIRECT("L"&amp;AD311):INDIRECT("L"&amp;AD312-1))</f>
        <v>1.6367666666666666E-5</v>
      </c>
      <c r="AM311" s="105">
        <f t="shared" ca="1" si="33"/>
        <v>8.1042530076010783E-4</v>
      </c>
      <c r="AO311" s="105">
        <f ca="1">STDEV(INDIRECT("K"&amp;AD311):INDIRECT("K"&amp;AD312-1))</f>
        <v>7.0235318750610955E-7</v>
      </c>
    </row>
    <row r="312" spans="1:41" ht="14.25" customHeight="1">
      <c r="A312" t="s">
        <v>615</v>
      </c>
      <c r="B312" t="s">
        <v>200</v>
      </c>
      <c r="C312">
        <v>0</v>
      </c>
      <c r="D312">
        <v>200</v>
      </c>
      <c r="E312">
        <v>976</v>
      </c>
      <c r="F312" t="s">
        <v>201</v>
      </c>
      <c r="G312" s="105">
        <v>9.1735999999999999E-4</v>
      </c>
      <c r="H312" s="105">
        <v>2.1089000000000001E-5</v>
      </c>
      <c r="I312" s="105">
        <v>-8.4035000000000001E-6</v>
      </c>
      <c r="J312" s="105">
        <v>-3.1950000000000002E-7</v>
      </c>
      <c r="K312" s="105">
        <v>9.2575999999999997E-4</v>
      </c>
      <c r="L312" s="105">
        <v>2.1407999999999999E-5</v>
      </c>
      <c r="M312" s="132">
        <v>1.32</v>
      </c>
      <c r="N312">
        <v>0</v>
      </c>
      <c r="O312">
        <v>0</v>
      </c>
      <c r="P312">
        <v>0</v>
      </c>
      <c r="Q312">
        <v>1</v>
      </c>
      <c r="R312">
        <v>9.2575999999999993E-6</v>
      </c>
      <c r="S312">
        <v>2.1409999999999999E-7</v>
      </c>
      <c r="T312">
        <v>3</v>
      </c>
      <c r="U312">
        <v>0</v>
      </c>
      <c r="V312">
        <v>0</v>
      </c>
      <c r="W312" s="133" t="s">
        <v>617</v>
      </c>
      <c r="X312" t="s">
        <v>203</v>
      </c>
      <c r="Y312" t="s">
        <v>204</v>
      </c>
      <c r="AD312">
        <f t="shared" si="34"/>
        <v>932</v>
      </c>
      <c r="AE312">
        <v>311</v>
      </c>
      <c r="AF312" t="str">
        <f t="shared" ca="1" si="28"/>
        <v>52-0.2</v>
      </c>
      <c r="AG312">
        <f t="shared" ca="1" si="29"/>
        <v>200</v>
      </c>
      <c r="AH312">
        <f t="shared" ca="1" si="30"/>
        <v>976</v>
      </c>
      <c r="AI312" s="105">
        <f t="shared" ca="1" si="31"/>
        <v>-8.1211999999999994E-6</v>
      </c>
      <c r="AJ312" s="105">
        <f t="shared" ca="1" si="32"/>
        <v>-2.0809999999999999E-7</v>
      </c>
      <c r="AK312" s="105">
        <f ca="1">AVERAGE(INDIRECT("K"&amp;AD312):INDIRECT("K"&amp;AD313-1))</f>
        <v>8.1617333333333338E-4</v>
      </c>
      <c r="AL312" s="105">
        <f ca="1">AVERAGE(INDIRECT("L"&amp;AD312):INDIRECT("L"&amp;AD313-1))</f>
        <v>1.7724333333333332E-5</v>
      </c>
      <c r="AM312" s="105">
        <f t="shared" ca="1" si="33"/>
        <v>8.1636576486067544E-4</v>
      </c>
      <c r="AO312" s="105">
        <f ca="1">STDEV(INDIRECT("K"&amp;AD312):INDIRECT("K"&amp;AD313-1))</f>
        <v>3.5384365662441117E-6</v>
      </c>
    </row>
    <row r="313" spans="1:41" ht="14.25" customHeight="1">
      <c r="A313" t="s">
        <v>615</v>
      </c>
      <c r="B313" t="s">
        <v>200</v>
      </c>
      <c r="C313">
        <v>0</v>
      </c>
      <c r="D313">
        <v>200</v>
      </c>
      <c r="E313">
        <v>976</v>
      </c>
      <c r="F313" t="s">
        <v>201</v>
      </c>
      <c r="G313" s="105">
        <v>9.1748000000000003E-4</v>
      </c>
      <c r="H313" s="105">
        <v>2.1126999999999999E-5</v>
      </c>
      <c r="I313" s="105">
        <v>-8.4035000000000001E-6</v>
      </c>
      <c r="J313" s="105">
        <v>-3.1950000000000002E-7</v>
      </c>
      <c r="K313" s="105">
        <v>9.2588999999999996E-4</v>
      </c>
      <c r="L313" s="105">
        <v>2.1447E-5</v>
      </c>
      <c r="M313" s="132">
        <v>1.33</v>
      </c>
      <c r="N313">
        <v>0</v>
      </c>
      <c r="O313">
        <v>0</v>
      </c>
      <c r="P313">
        <v>0</v>
      </c>
      <c r="Q313">
        <v>1</v>
      </c>
      <c r="R313">
        <v>9.2589000000000004E-6</v>
      </c>
      <c r="S313">
        <v>2.145E-7</v>
      </c>
      <c r="T313">
        <v>3</v>
      </c>
      <c r="U313">
        <v>0</v>
      </c>
      <c r="V313">
        <v>0</v>
      </c>
      <c r="W313" s="133" t="s">
        <v>618</v>
      </c>
      <c r="X313" t="s">
        <v>203</v>
      </c>
      <c r="Y313" t="s">
        <v>204</v>
      </c>
      <c r="AD313">
        <f t="shared" si="34"/>
        <v>935</v>
      </c>
      <c r="AE313">
        <v>312</v>
      </c>
      <c r="AF313" t="str">
        <f t="shared" ca="1" si="28"/>
        <v>52-&lt;0.2</v>
      </c>
      <c r="AG313">
        <f t="shared" ca="1" si="29"/>
        <v>200</v>
      </c>
      <c r="AH313">
        <f t="shared" ca="1" si="30"/>
        <v>976</v>
      </c>
      <c r="AI313" s="105">
        <f t="shared" ca="1" si="31"/>
        <v>-8.1211999999999994E-6</v>
      </c>
      <c r="AJ313" s="105">
        <f t="shared" ca="1" si="32"/>
        <v>-2.0809999999999999E-7</v>
      </c>
      <c r="AK313" s="105">
        <f ca="1">AVERAGE(INDIRECT("K"&amp;AD313):INDIRECT("K"&amp;AD314-1))</f>
        <v>2.4652000000000003E-3</v>
      </c>
      <c r="AL313" s="105">
        <f ca="1">AVERAGE(INDIRECT("L"&amp;AD313):INDIRECT("L"&amp;AD314-1))</f>
        <v>4.3566666666666671E-5</v>
      </c>
      <c r="AM313" s="105">
        <f t="shared" ca="1" si="33"/>
        <v>2.4655849396125955E-3</v>
      </c>
      <c r="AO313" s="105">
        <f ca="1">STDEV(INDIRECT("K"&amp;AD313):INDIRECT("K"&amp;AD314-1))</f>
        <v>1.8734993995194694E-6</v>
      </c>
    </row>
    <row r="314" spans="1:41" ht="14.25" customHeight="1">
      <c r="A314" t="s">
        <v>619</v>
      </c>
      <c r="B314" t="s">
        <v>200</v>
      </c>
      <c r="C314">
        <v>0</v>
      </c>
      <c r="D314">
        <v>200</v>
      </c>
      <c r="E314">
        <v>976</v>
      </c>
      <c r="F314" t="s">
        <v>201</v>
      </c>
      <c r="G314" s="105">
        <v>8.7819000000000005E-4</v>
      </c>
      <c r="H314" s="105">
        <v>1.7481000000000001E-5</v>
      </c>
      <c r="I314" s="105">
        <v>-8.4035000000000001E-6</v>
      </c>
      <c r="J314" s="105">
        <v>-3.1950000000000002E-7</v>
      </c>
      <c r="K314" s="105">
        <v>8.8659999999999997E-4</v>
      </c>
      <c r="L314" s="105">
        <v>1.7799999999999999E-5</v>
      </c>
      <c r="M314" s="132">
        <v>1.1499999999999999</v>
      </c>
      <c r="N314">
        <v>0</v>
      </c>
      <c r="O314">
        <v>0</v>
      </c>
      <c r="P314">
        <v>0</v>
      </c>
      <c r="Q314">
        <v>1</v>
      </c>
      <c r="R314">
        <v>8.8659999999999995E-6</v>
      </c>
      <c r="S314">
        <v>1.7800000000000001E-7</v>
      </c>
      <c r="T314">
        <v>3</v>
      </c>
      <c r="U314">
        <v>0</v>
      </c>
      <c r="V314">
        <v>0</v>
      </c>
      <c r="W314" s="133" t="s">
        <v>620</v>
      </c>
      <c r="X314" t="s">
        <v>203</v>
      </c>
      <c r="Y314" t="s">
        <v>204</v>
      </c>
      <c r="AD314">
        <f t="shared" si="34"/>
        <v>938</v>
      </c>
      <c r="AE314">
        <v>313</v>
      </c>
      <c r="AF314" t="str">
        <f t="shared" ca="1" si="28"/>
        <v>53-ALL</v>
      </c>
      <c r="AG314">
        <f t="shared" ca="1" si="29"/>
        <v>200</v>
      </c>
      <c r="AH314">
        <f t="shared" ca="1" si="30"/>
        <v>976</v>
      </c>
      <c r="AI314" s="105">
        <f t="shared" ca="1" si="31"/>
        <v>-8.1211999999999994E-6</v>
      </c>
      <c r="AJ314" s="105">
        <f t="shared" ca="1" si="32"/>
        <v>-2.0809999999999999E-7</v>
      </c>
      <c r="AK314" s="105">
        <f ca="1">AVERAGE(INDIRECT("K"&amp;AD314):INDIRECT("K"&amp;AD315-1))</f>
        <v>1.7860999999999999E-3</v>
      </c>
      <c r="AL314" s="105">
        <f ca="1">AVERAGE(INDIRECT("L"&amp;AD314):INDIRECT("L"&amp;AD315-1))</f>
        <v>4.2400000000000001E-5</v>
      </c>
      <c r="AM314" s="105">
        <f t="shared" ca="1" si="33"/>
        <v>1.7866031932133109E-3</v>
      </c>
      <c r="AO314" s="105">
        <f ca="1">STDEV(INDIRECT("K"&amp;AD314):INDIRECT("K"&amp;AD315-1))</f>
        <v>1.039230484541289E-6</v>
      </c>
    </row>
    <row r="315" spans="1:41" ht="14.25" customHeight="1">
      <c r="A315" t="s">
        <v>619</v>
      </c>
      <c r="B315" t="s">
        <v>200</v>
      </c>
      <c r="C315">
        <v>0</v>
      </c>
      <c r="D315">
        <v>200</v>
      </c>
      <c r="E315">
        <v>976</v>
      </c>
      <c r="F315" t="s">
        <v>201</v>
      </c>
      <c r="G315" s="105">
        <v>8.7829E-4</v>
      </c>
      <c r="H315" s="105">
        <v>1.7657999999999999E-5</v>
      </c>
      <c r="I315" s="105">
        <v>-8.4035000000000001E-6</v>
      </c>
      <c r="J315" s="105">
        <v>-3.1950000000000002E-7</v>
      </c>
      <c r="K315" s="105">
        <v>8.8668999999999998E-4</v>
      </c>
      <c r="L315" s="105">
        <v>1.7978E-5</v>
      </c>
      <c r="M315" s="132">
        <v>1.1599999999999999</v>
      </c>
      <c r="N315">
        <v>0</v>
      </c>
      <c r="O315">
        <v>0</v>
      </c>
      <c r="P315">
        <v>0</v>
      </c>
      <c r="Q315">
        <v>1</v>
      </c>
      <c r="R315">
        <v>8.8668999999999998E-6</v>
      </c>
      <c r="S315">
        <v>1.7980000000000001E-7</v>
      </c>
      <c r="T315">
        <v>3</v>
      </c>
      <c r="U315">
        <v>0</v>
      </c>
      <c r="V315">
        <v>0</v>
      </c>
      <c r="W315" s="133" t="s">
        <v>621</v>
      </c>
      <c r="X315" t="s">
        <v>203</v>
      </c>
      <c r="Y315" t="s">
        <v>204</v>
      </c>
      <c r="AD315">
        <f t="shared" si="34"/>
        <v>941</v>
      </c>
      <c r="AE315">
        <v>314</v>
      </c>
      <c r="AF315" t="str">
        <f t="shared" ca="1" si="28"/>
        <v>53-0.8</v>
      </c>
      <c r="AG315">
        <f t="shared" ca="1" si="29"/>
        <v>200</v>
      </c>
      <c r="AH315">
        <f t="shared" ca="1" si="30"/>
        <v>976</v>
      </c>
      <c r="AI315" s="105">
        <f t="shared" ca="1" si="31"/>
        <v>-8.1211999999999994E-6</v>
      </c>
      <c r="AJ315" s="105">
        <f t="shared" ca="1" si="32"/>
        <v>-2.0809999999999999E-7</v>
      </c>
      <c r="AK315" s="105">
        <f ca="1">AVERAGE(INDIRECT("K"&amp;AD315):INDIRECT("K"&amp;AD316-1))</f>
        <v>4.0670666666666666E-3</v>
      </c>
      <c r="AL315" s="105">
        <f ca="1">AVERAGE(INDIRECT("L"&amp;AD315):INDIRECT("L"&amp;AD316-1))</f>
        <v>1.1253333333333334E-4</v>
      </c>
      <c r="AM315" s="105">
        <f t="shared" ca="1" si="33"/>
        <v>4.0686232342430307E-3</v>
      </c>
      <c r="AO315" s="105">
        <f ca="1">STDEV(INDIRECT("K"&amp;AD315):INDIRECT("K"&amp;AD316-1))</f>
        <v>1.0785793124910577E-6</v>
      </c>
    </row>
    <row r="316" spans="1:41" ht="14.25" customHeight="1">
      <c r="A316" t="s">
        <v>619</v>
      </c>
      <c r="B316" t="s">
        <v>200</v>
      </c>
      <c r="C316">
        <v>0</v>
      </c>
      <c r="D316">
        <v>200</v>
      </c>
      <c r="E316">
        <v>976</v>
      </c>
      <c r="F316" t="s">
        <v>201</v>
      </c>
      <c r="G316" s="105">
        <v>8.7803000000000002E-4</v>
      </c>
      <c r="H316" s="105">
        <v>1.7580000000000001E-5</v>
      </c>
      <c r="I316" s="105">
        <v>-8.4035000000000001E-6</v>
      </c>
      <c r="J316" s="105">
        <v>-3.1950000000000002E-7</v>
      </c>
      <c r="K316" s="105">
        <v>8.8643000000000001E-4</v>
      </c>
      <c r="L316" s="105">
        <v>1.7898999999999999E-5</v>
      </c>
      <c r="M316" s="132">
        <v>1.1599999999999999</v>
      </c>
      <c r="N316">
        <v>0</v>
      </c>
      <c r="O316">
        <v>0</v>
      </c>
      <c r="P316">
        <v>0</v>
      </c>
      <c r="Q316">
        <v>1</v>
      </c>
      <c r="R316">
        <v>8.8643000000000008E-6</v>
      </c>
      <c r="S316">
        <v>1.79E-7</v>
      </c>
      <c r="T316">
        <v>3</v>
      </c>
      <c r="U316">
        <v>0</v>
      </c>
      <c r="V316">
        <v>0</v>
      </c>
      <c r="W316" s="133" t="s">
        <v>622</v>
      </c>
      <c r="X316" t="s">
        <v>203</v>
      </c>
      <c r="Y316" t="s">
        <v>204</v>
      </c>
      <c r="AD316">
        <f t="shared" si="34"/>
        <v>944</v>
      </c>
      <c r="AE316">
        <v>315</v>
      </c>
      <c r="AF316" t="str">
        <f t="shared" ca="1" si="28"/>
        <v>53-0.6</v>
      </c>
      <c r="AG316">
        <f t="shared" ca="1" si="29"/>
        <v>200</v>
      </c>
      <c r="AH316">
        <f t="shared" ca="1" si="30"/>
        <v>976</v>
      </c>
      <c r="AI316" s="105">
        <f t="shared" ca="1" si="31"/>
        <v>-8.1211999999999994E-6</v>
      </c>
      <c r="AJ316" s="105">
        <f t="shared" ca="1" si="32"/>
        <v>-2.0809999999999999E-7</v>
      </c>
      <c r="AK316" s="105">
        <f ca="1">AVERAGE(INDIRECT("K"&amp;AD316):INDIRECT("K"&amp;AD317-1))</f>
        <v>2.7008666666666664E-3</v>
      </c>
      <c r="AL316" s="105">
        <f ca="1">AVERAGE(INDIRECT("L"&amp;AD316):INDIRECT("L"&amp;AD317-1))</f>
        <v>6.8699999999999989E-5</v>
      </c>
      <c r="AM316" s="105">
        <f t="shared" ca="1" si="33"/>
        <v>2.7017402615927221E-3</v>
      </c>
      <c r="AO316" s="105">
        <f ca="1">STDEV(INDIRECT("K"&amp;AD316):INDIRECT("K"&amp;AD317-1))</f>
        <v>2.0816659994669645E-7</v>
      </c>
    </row>
    <row r="317" spans="1:41" ht="14.25" customHeight="1">
      <c r="A317" t="s">
        <v>623</v>
      </c>
      <c r="B317" t="s">
        <v>200</v>
      </c>
      <c r="C317">
        <v>0</v>
      </c>
      <c r="D317">
        <v>200</v>
      </c>
      <c r="E317">
        <v>976</v>
      </c>
      <c r="F317" t="s">
        <v>201</v>
      </c>
      <c r="G317" s="105">
        <v>5.6229000000000001E-4</v>
      </c>
      <c r="H317" s="105">
        <v>1.2583E-5</v>
      </c>
      <c r="I317" s="105">
        <v>-8.4035000000000001E-6</v>
      </c>
      <c r="J317" s="105">
        <v>-3.1950000000000002E-7</v>
      </c>
      <c r="K317" s="105">
        <v>5.7069E-4</v>
      </c>
      <c r="L317" s="105">
        <v>1.2901999999999999E-5</v>
      </c>
      <c r="M317" s="132">
        <v>1.3</v>
      </c>
      <c r="N317">
        <v>0</v>
      </c>
      <c r="O317">
        <v>0</v>
      </c>
      <c r="P317">
        <v>0</v>
      </c>
      <c r="Q317">
        <v>1</v>
      </c>
      <c r="R317">
        <v>5.7069000000000004E-6</v>
      </c>
      <c r="S317">
        <v>1.29E-7</v>
      </c>
      <c r="T317">
        <v>3</v>
      </c>
      <c r="U317">
        <v>0</v>
      </c>
      <c r="V317">
        <v>0</v>
      </c>
      <c r="W317" s="133" t="s">
        <v>624</v>
      </c>
      <c r="X317" t="s">
        <v>203</v>
      </c>
      <c r="Y317" t="s">
        <v>204</v>
      </c>
      <c r="AD317">
        <f t="shared" si="34"/>
        <v>947</v>
      </c>
      <c r="AE317">
        <v>316</v>
      </c>
      <c r="AF317" t="str">
        <f t="shared" ca="1" si="28"/>
        <v>53-0.4</v>
      </c>
      <c r="AG317">
        <f t="shared" ca="1" si="29"/>
        <v>200</v>
      </c>
      <c r="AH317">
        <f t="shared" ca="1" si="30"/>
        <v>976</v>
      </c>
      <c r="AI317" s="105">
        <f t="shared" ca="1" si="31"/>
        <v>-8.1211999999999994E-6</v>
      </c>
      <c r="AJ317" s="105">
        <f t="shared" ca="1" si="32"/>
        <v>-2.0809999999999999E-7</v>
      </c>
      <c r="AK317" s="105">
        <f ca="1">AVERAGE(INDIRECT("K"&amp;AD317):INDIRECT("K"&amp;AD318-1))</f>
        <v>1.4117000000000001E-3</v>
      </c>
      <c r="AL317" s="105">
        <f ca="1">AVERAGE(INDIRECT("L"&amp;AD317):INDIRECT("L"&amp;AD318-1))</f>
        <v>3.6600000000000002E-5</v>
      </c>
      <c r="AM317" s="105">
        <f t="shared" ca="1" si="33"/>
        <v>1.4121743695450645E-3</v>
      </c>
      <c r="AO317" s="105">
        <f ca="1">STDEV(INDIRECT("K"&amp;AD317):INDIRECT("K"&amp;AD318-1))</f>
        <v>7.9372539331937601E-7</v>
      </c>
    </row>
    <row r="318" spans="1:41" ht="14.25" customHeight="1">
      <c r="A318" t="s">
        <v>623</v>
      </c>
      <c r="B318" t="s">
        <v>200</v>
      </c>
      <c r="C318">
        <v>0</v>
      </c>
      <c r="D318">
        <v>200</v>
      </c>
      <c r="E318">
        <v>976</v>
      </c>
      <c r="F318" t="s">
        <v>201</v>
      </c>
      <c r="G318" s="105">
        <v>5.6238000000000002E-4</v>
      </c>
      <c r="H318" s="105">
        <v>1.2378000000000001E-5</v>
      </c>
      <c r="I318" s="105">
        <v>-8.4035000000000001E-6</v>
      </c>
      <c r="J318" s="105">
        <v>-3.1950000000000002E-7</v>
      </c>
      <c r="K318" s="105">
        <v>5.7078000000000001E-4</v>
      </c>
      <c r="L318" s="105">
        <v>1.2697999999999999E-5</v>
      </c>
      <c r="M318" s="132">
        <v>1.27</v>
      </c>
      <c r="N318">
        <v>0</v>
      </c>
      <c r="O318">
        <v>0</v>
      </c>
      <c r="P318">
        <v>0</v>
      </c>
      <c r="Q318">
        <v>1</v>
      </c>
      <c r="R318">
        <v>5.7077999999999998E-6</v>
      </c>
      <c r="S318">
        <v>1.2700000000000001E-7</v>
      </c>
      <c r="T318">
        <v>3</v>
      </c>
      <c r="U318">
        <v>0</v>
      </c>
      <c r="V318">
        <v>0</v>
      </c>
      <c r="W318" s="133" t="s">
        <v>625</v>
      </c>
      <c r="X318" t="s">
        <v>203</v>
      </c>
      <c r="Y318" t="s">
        <v>204</v>
      </c>
      <c r="AD318">
        <f t="shared" si="34"/>
        <v>950</v>
      </c>
      <c r="AE318">
        <v>317</v>
      </c>
      <c r="AF318" t="str">
        <f t="shared" ca="1" si="28"/>
        <v>53-0.2</v>
      </c>
      <c r="AG318">
        <f t="shared" ca="1" si="29"/>
        <v>200</v>
      </c>
      <c r="AH318">
        <f t="shared" ca="1" si="30"/>
        <v>976</v>
      </c>
      <c r="AI318" s="105">
        <f t="shared" ca="1" si="31"/>
        <v>-8.1211999999999994E-6</v>
      </c>
      <c r="AJ318" s="105">
        <f t="shared" ca="1" si="32"/>
        <v>-2.0809999999999999E-7</v>
      </c>
      <c r="AK318" s="105">
        <f ca="1">AVERAGE(INDIRECT("K"&amp;AD318):INDIRECT("K"&amp;AD319-1))</f>
        <v>1.0144333333333335E-3</v>
      </c>
      <c r="AL318" s="105">
        <f ca="1">AVERAGE(INDIRECT("L"&amp;AD318):INDIRECT("L"&amp;AD319-1))</f>
        <v>2.643333333333333E-5</v>
      </c>
      <c r="AM318" s="105">
        <f t="shared" ca="1" si="33"/>
        <v>1.0147776647566151E-3</v>
      </c>
      <c r="AO318" s="105">
        <f ca="1">STDEV(INDIRECT("K"&amp;AD318):INDIRECT("K"&amp;AD319-1))</f>
        <v>6.4291005073290177E-7</v>
      </c>
    </row>
    <row r="319" spans="1:41" ht="14.25" customHeight="1">
      <c r="A319" t="s">
        <v>623</v>
      </c>
      <c r="B319" t="s">
        <v>200</v>
      </c>
      <c r="C319">
        <v>0</v>
      </c>
      <c r="D319">
        <v>200</v>
      </c>
      <c r="E319">
        <v>976</v>
      </c>
      <c r="F319" t="s">
        <v>201</v>
      </c>
      <c r="G319" s="105">
        <v>5.6263999999999999E-4</v>
      </c>
      <c r="H319" s="105">
        <v>1.2452999999999999E-5</v>
      </c>
      <c r="I319" s="105">
        <v>-8.4035000000000001E-6</v>
      </c>
      <c r="J319" s="105">
        <v>-3.1950000000000002E-7</v>
      </c>
      <c r="K319" s="105">
        <v>5.7103999999999998E-4</v>
      </c>
      <c r="L319" s="105">
        <v>1.2772000000000001E-5</v>
      </c>
      <c r="M319" s="132">
        <v>1.28</v>
      </c>
      <c r="N319">
        <v>0</v>
      </c>
      <c r="O319">
        <v>0</v>
      </c>
      <c r="P319">
        <v>0</v>
      </c>
      <c r="Q319">
        <v>1</v>
      </c>
      <c r="R319">
        <v>5.7104000000000004E-6</v>
      </c>
      <c r="S319">
        <v>1.2770000000000001E-7</v>
      </c>
      <c r="T319">
        <v>3</v>
      </c>
      <c r="U319">
        <v>0</v>
      </c>
      <c r="V319">
        <v>0</v>
      </c>
      <c r="W319" s="133" t="s">
        <v>626</v>
      </c>
      <c r="X319" t="s">
        <v>203</v>
      </c>
      <c r="Y319" t="s">
        <v>204</v>
      </c>
      <c r="AD319">
        <f t="shared" si="34"/>
        <v>953</v>
      </c>
      <c r="AE319">
        <v>318</v>
      </c>
      <c r="AF319" t="str">
        <f t="shared" ca="1" si="28"/>
        <v>53-&lt;0.2</v>
      </c>
      <c r="AG319">
        <f t="shared" ca="1" si="29"/>
        <v>200</v>
      </c>
      <c r="AH319">
        <f t="shared" ca="1" si="30"/>
        <v>976</v>
      </c>
      <c r="AI319" s="105">
        <f t="shared" ca="1" si="31"/>
        <v>-8.1211999999999994E-6</v>
      </c>
      <c r="AJ319" s="105">
        <f t="shared" ca="1" si="32"/>
        <v>-2.0809999999999999E-7</v>
      </c>
      <c r="AK319" s="105">
        <f ca="1">AVERAGE(INDIRECT("K"&amp;AD319):INDIRECT("K"&amp;AD320-1))</f>
        <v>1.8745000000000001E-3</v>
      </c>
      <c r="AL319" s="105">
        <f ca="1">AVERAGE(INDIRECT("L"&amp;AD319):INDIRECT("L"&amp;AD320-1))</f>
        <v>4.046666666666667E-5</v>
      </c>
      <c r="AM319" s="105">
        <f t="shared" ca="1" si="33"/>
        <v>1.8749367458960079E-3</v>
      </c>
      <c r="AO319" s="105">
        <f ca="1">STDEV(INDIRECT("K"&amp;AD319):INDIRECT("K"&amp;AD320-1))</f>
        <v>9.8488578017971685E-7</v>
      </c>
    </row>
    <row r="320" spans="1:41" ht="14.25" customHeight="1">
      <c r="A320" t="s">
        <v>627</v>
      </c>
      <c r="B320" t="s">
        <v>200</v>
      </c>
      <c r="C320">
        <v>0</v>
      </c>
      <c r="D320">
        <v>200</v>
      </c>
      <c r="E320">
        <v>976</v>
      </c>
      <c r="F320" t="s">
        <v>201</v>
      </c>
      <c r="G320" s="105">
        <v>7.4231000000000004E-4</v>
      </c>
      <c r="H320" s="105">
        <v>1.5055000000000001E-5</v>
      </c>
      <c r="I320" s="105">
        <v>-8.4035000000000001E-6</v>
      </c>
      <c r="J320" s="105">
        <v>-3.1950000000000002E-7</v>
      </c>
      <c r="K320" s="105">
        <v>7.5071000000000003E-4</v>
      </c>
      <c r="L320" s="105">
        <v>1.5375000000000001E-5</v>
      </c>
      <c r="M320" s="132">
        <v>1.17</v>
      </c>
      <c r="N320">
        <v>0</v>
      </c>
      <c r="O320">
        <v>0</v>
      </c>
      <c r="P320">
        <v>0</v>
      </c>
      <c r="Q320">
        <v>1</v>
      </c>
      <c r="R320">
        <v>7.5070999999999997E-6</v>
      </c>
      <c r="S320">
        <v>1.5370000000000001E-7</v>
      </c>
      <c r="T320">
        <v>3</v>
      </c>
      <c r="U320">
        <v>0</v>
      </c>
      <c r="V320">
        <v>0</v>
      </c>
      <c r="W320" s="133" t="s">
        <v>628</v>
      </c>
      <c r="X320" t="s">
        <v>203</v>
      </c>
      <c r="Y320" t="s">
        <v>204</v>
      </c>
      <c r="AD320">
        <f t="shared" si="34"/>
        <v>956</v>
      </c>
      <c r="AE320">
        <v>319</v>
      </c>
      <c r="AF320" t="str">
        <f t="shared" ca="1" si="28"/>
        <v>54-ALL</v>
      </c>
      <c r="AG320">
        <f t="shared" ca="1" si="29"/>
        <v>200</v>
      </c>
      <c r="AH320">
        <f t="shared" ca="1" si="30"/>
        <v>976</v>
      </c>
      <c r="AI320" s="105">
        <f t="shared" ca="1" si="31"/>
        <v>-8.1211999999999994E-6</v>
      </c>
      <c r="AJ320" s="105">
        <f t="shared" ca="1" si="32"/>
        <v>-2.0809999999999999E-7</v>
      </c>
      <c r="AK320" s="105">
        <f ca="1">AVERAGE(INDIRECT("K"&amp;AD320):INDIRECT("K"&amp;AD321-1))</f>
        <v>1.2889333333333333E-3</v>
      </c>
      <c r="AL320" s="105">
        <f ca="1">AVERAGE(INDIRECT("L"&amp;AD320):INDIRECT("L"&amp;AD321-1))</f>
        <v>2.2333333333333335E-5</v>
      </c>
      <c r="AM320" s="105">
        <f t="shared" ca="1" si="33"/>
        <v>1.2891268035207224E-3</v>
      </c>
      <c r="AO320" s="105">
        <f ca="1">STDEV(INDIRECT("K"&amp;AD320):INDIRECT("K"&amp;AD321-1))</f>
        <v>1.5275252316518655E-7</v>
      </c>
    </row>
    <row r="321" spans="1:41" ht="14.25" customHeight="1">
      <c r="A321" t="s">
        <v>627</v>
      </c>
      <c r="B321" t="s">
        <v>200</v>
      </c>
      <c r="C321">
        <v>0</v>
      </c>
      <c r="D321">
        <v>200</v>
      </c>
      <c r="E321">
        <v>976</v>
      </c>
      <c r="F321" t="s">
        <v>201</v>
      </c>
      <c r="G321" s="105">
        <v>7.4184000000000001E-4</v>
      </c>
      <c r="H321" s="105">
        <v>1.4959E-5</v>
      </c>
      <c r="I321" s="105">
        <v>-8.4035000000000001E-6</v>
      </c>
      <c r="J321" s="105">
        <v>-3.1950000000000002E-7</v>
      </c>
      <c r="K321" s="105">
        <v>7.5024E-4</v>
      </c>
      <c r="L321" s="105">
        <v>1.5279000000000001E-5</v>
      </c>
      <c r="M321" s="132">
        <v>1.17</v>
      </c>
      <c r="N321">
        <v>0</v>
      </c>
      <c r="O321">
        <v>0</v>
      </c>
      <c r="P321">
        <v>0</v>
      </c>
      <c r="Q321">
        <v>1</v>
      </c>
      <c r="R321">
        <v>7.5024000000000004E-6</v>
      </c>
      <c r="S321">
        <v>1.5279999999999999E-7</v>
      </c>
      <c r="T321">
        <v>3</v>
      </c>
      <c r="U321">
        <v>0</v>
      </c>
      <c r="V321">
        <v>0</v>
      </c>
      <c r="W321" s="133" t="s">
        <v>629</v>
      </c>
      <c r="X321" t="s">
        <v>203</v>
      </c>
      <c r="Y321" t="s">
        <v>204</v>
      </c>
      <c r="AD321">
        <f t="shared" si="34"/>
        <v>959</v>
      </c>
      <c r="AE321">
        <v>320</v>
      </c>
      <c r="AF321" t="str">
        <f t="shared" ca="1" si="28"/>
        <v>54-0.8</v>
      </c>
      <c r="AG321">
        <f t="shared" ca="1" si="29"/>
        <v>200</v>
      </c>
      <c r="AH321">
        <f t="shared" ca="1" si="30"/>
        <v>976</v>
      </c>
      <c r="AI321" s="105">
        <f t="shared" ca="1" si="31"/>
        <v>-8.1211999999999994E-6</v>
      </c>
      <c r="AJ321" s="105">
        <f t="shared" ca="1" si="32"/>
        <v>-2.0809999999999999E-7</v>
      </c>
      <c r="AK321" s="105">
        <f ca="1">AVERAGE(INDIRECT("K"&amp;AD321):INDIRECT("K"&amp;AD322-1))</f>
        <v>1.0393333333333333E-3</v>
      </c>
      <c r="AL321" s="105">
        <f ca="1">AVERAGE(INDIRECT("L"&amp;AD321):INDIRECT("L"&amp;AD322-1))</f>
        <v>1.7666666666666668E-5</v>
      </c>
      <c r="AM321" s="105">
        <f t="shared" ca="1" si="33"/>
        <v>1.0394834721576332E-3</v>
      </c>
      <c r="AO321" s="105">
        <f ca="1">STDEV(INDIRECT("K"&amp;AD321):INDIRECT("K"&amp;AD322-1))</f>
        <v>1.5275252316518655E-7</v>
      </c>
    </row>
    <row r="322" spans="1:41" ht="14.25" customHeight="1">
      <c r="A322" t="s">
        <v>627</v>
      </c>
      <c r="B322" t="s">
        <v>200</v>
      </c>
      <c r="C322">
        <v>0</v>
      </c>
      <c r="D322">
        <v>200</v>
      </c>
      <c r="E322">
        <v>976</v>
      </c>
      <c r="F322" t="s">
        <v>201</v>
      </c>
      <c r="G322" s="105">
        <v>7.4156999999999999E-4</v>
      </c>
      <c r="H322" s="105">
        <v>1.4764E-5</v>
      </c>
      <c r="I322" s="105">
        <v>-8.4035000000000001E-6</v>
      </c>
      <c r="J322" s="105">
        <v>-3.1950000000000002E-7</v>
      </c>
      <c r="K322" s="105">
        <v>7.4996999999999998E-4</v>
      </c>
      <c r="L322" s="105">
        <v>1.5084E-5</v>
      </c>
      <c r="M322" s="132">
        <v>1.1499999999999999</v>
      </c>
      <c r="N322">
        <v>0</v>
      </c>
      <c r="O322">
        <v>0</v>
      </c>
      <c r="P322">
        <v>0</v>
      </c>
      <c r="Q322">
        <v>1</v>
      </c>
      <c r="R322">
        <v>7.4997000000000004E-6</v>
      </c>
      <c r="S322">
        <v>1.508E-7</v>
      </c>
      <c r="T322">
        <v>3</v>
      </c>
      <c r="U322">
        <v>0</v>
      </c>
      <c r="V322">
        <v>0</v>
      </c>
      <c r="W322" s="133" t="s">
        <v>630</v>
      </c>
      <c r="X322" t="s">
        <v>203</v>
      </c>
      <c r="Y322" t="s">
        <v>204</v>
      </c>
      <c r="AD322">
        <f t="shared" si="34"/>
        <v>962</v>
      </c>
      <c r="AE322">
        <v>321</v>
      </c>
      <c r="AF322" t="str">
        <f t="shared" ref="AF322:AF385" ca="1" si="35">INDIRECT("A"&amp;AD322)</f>
        <v>54-0.6</v>
      </c>
      <c r="AG322">
        <f t="shared" ref="AG322:AG385" ca="1" si="36">INDIRECT("D"&amp;AD322)</f>
        <v>200</v>
      </c>
      <c r="AH322">
        <f t="shared" ref="AH322:AH385" ca="1" si="37">INDIRECT("E"&amp;AD322)</f>
        <v>976</v>
      </c>
      <c r="AI322" s="105">
        <f t="shared" ref="AI322:AI385" ca="1" si="38">INDIRECT("I"&amp;AD322)</f>
        <v>-8.1211999999999994E-6</v>
      </c>
      <c r="AJ322" s="105">
        <f t="shared" ref="AJ322:AJ385" ca="1" si="39">INDIRECT("J"&amp;AD322)</f>
        <v>-2.0809999999999999E-7</v>
      </c>
      <c r="AK322" s="105">
        <f ca="1">AVERAGE(INDIRECT("K"&amp;AD322):INDIRECT("K"&amp;AD323-1))</f>
        <v>7.7614333333333324E-4</v>
      </c>
      <c r="AL322" s="105">
        <f ca="1">AVERAGE(INDIRECT("L"&amp;AD322):INDIRECT("L"&amp;AD323-1))</f>
        <v>1.4359666666666666E-5</v>
      </c>
      <c r="AM322" s="105">
        <f t="shared" ref="AM322:AM385" ca="1" si="40">(ABS(AK322)/AK322*SQRT((AK322)^2+(AL322)^2))</f>
        <v>7.7627615827394528E-4</v>
      </c>
      <c r="AO322" s="105">
        <f ca="1">STDEV(INDIRECT("K"&amp;AD322):INDIRECT("K"&amp;AD323-1))</f>
        <v>2.9263173671583902E-7</v>
      </c>
    </row>
    <row r="323" spans="1:41" ht="14.25" customHeight="1">
      <c r="A323" t="s">
        <v>631</v>
      </c>
      <c r="B323" t="s">
        <v>200</v>
      </c>
      <c r="C323">
        <v>0</v>
      </c>
      <c r="D323">
        <v>200</v>
      </c>
      <c r="E323">
        <v>976</v>
      </c>
      <c r="F323" t="s">
        <v>201</v>
      </c>
      <c r="G323" s="105">
        <v>1.4067000000000001E-3</v>
      </c>
      <c r="H323" s="105">
        <v>2.5700000000000001E-5</v>
      </c>
      <c r="I323" s="105">
        <v>-8.4035000000000001E-6</v>
      </c>
      <c r="J323" s="105">
        <v>-3.1950000000000002E-7</v>
      </c>
      <c r="K323" s="105">
        <v>1.4151000000000001E-3</v>
      </c>
      <c r="L323" s="105">
        <v>2.6100000000000001E-5</v>
      </c>
      <c r="M323" s="132">
        <v>1.06</v>
      </c>
      <c r="N323">
        <v>0</v>
      </c>
      <c r="O323">
        <v>0</v>
      </c>
      <c r="P323">
        <v>0</v>
      </c>
      <c r="Q323">
        <v>1</v>
      </c>
      <c r="R323">
        <v>1.4151000000000001E-5</v>
      </c>
      <c r="S323">
        <v>2.6059999999999999E-7</v>
      </c>
      <c r="T323">
        <v>3</v>
      </c>
      <c r="U323">
        <v>0</v>
      </c>
      <c r="V323">
        <v>0</v>
      </c>
      <c r="W323" s="133" t="s">
        <v>632</v>
      </c>
      <c r="X323" t="s">
        <v>203</v>
      </c>
      <c r="Y323" t="s">
        <v>204</v>
      </c>
      <c r="AD323">
        <f t="shared" ref="AD323:AD386" si="41">AD322+3</f>
        <v>965</v>
      </c>
      <c r="AE323">
        <v>322</v>
      </c>
      <c r="AF323" t="str">
        <f t="shared" ca="1" si="35"/>
        <v>54-0.4</v>
      </c>
      <c r="AG323">
        <f t="shared" ca="1" si="36"/>
        <v>200</v>
      </c>
      <c r="AH323">
        <f t="shared" ca="1" si="37"/>
        <v>976</v>
      </c>
      <c r="AI323" s="105">
        <f t="shared" ca="1" si="38"/>
        <v>-8.1211999999999994E-6</v>
      </c>
      <c r="AJ323" s="105">
        <f t="shared" ca="1" si="39"/>
        <v>-2.0809999999999999E-7</v>
      </c>
      <c r="AK323" s="105">
        <f ca="1">AVERAGE(INDIRECT("K"&amp;AD323):INDIRECT("K"&amp;AD324-1))</f>
        <v>5.9110333333333342E-4</v>
      </c>
      <c r="AL323" s="105">
        <f ca="1">AVERAGE(INDIRECT("L"&amp;AD323):INDIRECT("L"&amp;AD324-1))</f>
        <v>1.1508000000000001E-5</v>
      </c>
      <c r="AM323" s="105">
        <f t="shared" ca="1" si="40"/>
        <v>5.9121534548908479E-4</v>
      </c>
      <c r="AO323" s="105">
        <f ca="1">STDEV(INDIRECT("K"&amp;AD323):INDIRECT("K"&amp;AD324-1))</f>
        <v>2.5696951829611049E-7</v>
      </c>
    </row>
    <row r="324" spans="1:41" ht="14.25" customHeight="1">
      <c r="A324" t="s">
        <v>631</v>
      </c>
      <c r="B324" t="s">
        <v>200</v>
      </c>
      <c r="C324">
        <v>0</v>
      </c>
      <c r="D324">
        <v>200</v>
      </c>
      <c r="E324">
        <v>976</v>
      </c>
      <c r="F324" t="s">
        <v>201</v>
      </c>
      <c r="G324" s="105">
        <v>1.4059000000000001E-3</v>
      </c>
      <c r="H324" s="105">
        <v>2.58E-5</v>
      </c>
      <c r="I324" s="105">
        <v>-8.4035000000000001E-6</v>
      </c>
      <c r="J324" s="105">
        <v>-3.1950000000000002E-7</v>
      </c>
      <c r="K324" s="105">
        <v>1.4143000000000001E-3</v>
      </c>
      <c r="L324" s="105">
        <v>2.6100000000000001E-5</v>
      </c>
      <c r="M324" s="132">
        <v>1.06</v>
      </c>
      <c r="N324">
        <v>0</v>
      </c>
      <c r="O324">
        <v>0</v>
      </c>
      <c r="P324">
        <v>0</v>
      </c>
      <c r="Q324">
        <v>1</v>
      </c>
      <c r="R324">
        <v>1.4143E-5</v>
      </c>
      <c r="S324">
        <v>2.6100000000000002E-7</v>
      </c>
      <c r="T324">
        <v>3</v>
      </c>
      <c r="U324">
        <v>0</v>
      </c>
      <c r="V324">
        <v>0</v>
      </c>
      <c r="W324" s="133" t="s">
        <v>633</v>
      </c>
      <c r="X324" t="s">
        <v>203</v>
      </c>
      <c r="Y324" t="s">
        <v>204</v>
      </c>
      <c r="AD324">
        <f t="shared" si="41"/>
        <v>968</v>
      </c>
      <c r="AE324">
        <v>323</v>
      </c>
      <c r="AF324" t="str">
        <f t="shared" ca="1" si="35"/>
        <v>54-0.2</v>
      </c>
      <c r="AG324">
        <f t="shared" ca="1" si="36"/>
        <v>200</v>
      </c>
      <c r="AH324">
        <f t="shared" ca="1" si="37"/>
        <v>976</v>
      </c>
      <c r="AI324" s="105">
        <f t="shared" ca="1" si="38"/>
        <v>-8.1211999999999994E-6</v>
      </c>
      <c r="AJ324" s="105">
        <f t="shared" ca="1" si="39"/>
        <v>-2.0809999999999999E-7</v>
      </c>
      <c r="AK324" s="105">
        <f ca="1">AVERAGE(INDIRECT("K"&amp;AD324):INDIRECT("K"&amp;AD325-1))</f>
        <v>7.0279666666666664E-4</v>
      </c>
      <c r="AL324" s="105">
        <f ca="1">AVERAGE(INDIRECT("L"&amp;AD324):INDIRECT("L"&amp;AD325-1))</f>
        <v>1.2973666666666667E-5</v>
      </c>
      <c r="AM324" s="105">
        <f t="shared" ca="1" si="40"/>
        <v>7.0291640378110072E-4</v>
      </c>
      <c r="AO324" s="105">
        <f ca="1">STDEV(INDIRECT("K"&amp;AD324):INDIRECT("K"&amp;AD325-1))</f>
        <v>8.0208062770118967E-8</v>
      </c>
    </row>
    <row r="325" spans="1:41" ht="14.25" customHeight="1">
      <c r="A325" t="s">
        <v>631</v>
      </c>
      <c r="B325" t="s">
        <v>200</v>
      </c>
      <c r="C325">
        <v>0</v>
      </c>
      <c r="D325">
        <v>200</v>
      </c>
      <c r="E325">
        <v>976</v>
      </c>
      <c r="F325" t="s">
        <v>201</v>
      </c>
      <c r="G325" s="105">
        <v>1.4051999999999999E-3</v>
      </c>
      <c r="H325" s="105">
        <v>2.55E-5</v>
      </c>
      <c r="I325" s="105">
        <v>-8.4035000000000001E-6</v>
      </c>
      <c r="J325" s="105">
        <v>-3.1950000000000002E-7</v>
      </c>
      <c r="K325" s="105">
        <v>1.4136000000000001E-3</v>
      </c>
      <c r="L325" s="105">
        <v>2.58E-5</v>
      </c>
      <c r="M325" s="132">
        <v>1.05</v>
      </c>
      <c r="N325">
        <v>0</v>
      </c>
      <c r="O325">
        <v>0</v>
      </c>
      <c r="P325">
        <v>0</v>
      </c>
      <c r="Q325">
        <v>1</v>
      </c>
      <c r="R325">
        <v>1.4136E-5</v>
      </c>
      <c r="S325">
        <v>2.5849999999999999E-7</v>
      </c>
      <c r="T325">
        <v>3</v>
      </c>
      <c r="U325">
        <v>0</v>
      </c>
      <c r="V325">
        <v>0</v>
      </c>
      <c r="W325" s="133" t="s">
        <v>634</v>
      </c>
      <c r="X325" t="s">
        <v>203</v>
      </c>
      <c r="Y325" t="s">
        <v>204</v>
      </c>
      <c r="AD325">
        <f t="shared" si="41"/>
        <v>971</v>
      </c>
      <c r="AE325">
        <v>324</v>
      </c>
      <c r="AF325" t="str">
        <f t="shared" ca="1" si="35"/>
        <v>54-&lt;0.2</v>
      </c>
      <c r="AG325">
        <f t="shared" ca="1" si="36"/>
        <v>200</v>
      </c>
      <c r="AH325">
        <f t="shared" ca="1" si="37"/>
        <v>976</v>
      </c>
      <c r="AI325" s="105">
        <f t="shared" ca="1" si="38"/>
        <v>-8.1211999999999994E-6</v>
      </c>
      <c r="AJ325" s="105">
        <f t="shared" ca="1" si="39"/>
        <v>-2.0809999999999999E-7</v>
      </c>
      <c r="AK325" s="105">
        <f ca="1">AVERAGE(INDIRECT("K"&amp;AD325):INDIRECT("K"&amp;AD326-1))</f>
        <v>1.3731999999999998E-3</v>
      </c>
      <c r="AL325" s="105">
        <f ca="1">AVERAGE(INDIRECT("L"&amp;AD325):INDIRECT("L"&amp;AD326-1))</f>
        <v>2.3E-5</v>
      </c>
      <c r="AM325" s="105">
        <f t="shared" ca="1" si="40"/>
        <v>1.3733926022809354E-3</v>
      </c>
      <c r="AO325" s="105">
        <f ca="1">STDEV(INDIRECT("K"&amp;AD325):INDIRECT("K"&amp;AD326-1))</f>
        <v>9.6436507609926822E-7</v>
      </c>
    </row>
    <row r="326" spans="1:41" ht="14.25" customHeight="1">
      <c r="A326" t="s">
        <v>635</v>
      </c>
      <c r="B326" t="s">
        <v>200</v>
      </c>
      <c r="C326">
        <v>0</v>
      </c>
      <c r="D326">
        <v>200</v>
      </c>
      <c r="E326">
        <v>976</v>
      </c>
      <c r="F326" t="s">
        <v>201</v>
      </c>
      <c r="G326" s="105">
        <v>2.1651000000000001E-3</v>
      </c>
      <c r="H326" s="105">
        <v>4.0599999999999998E-5</v>
      </c>
      <c r="I326" s="105">
        <v>-8.4035000000000001E-6</v>
      </c>
      <c r="J326" s="105">
        <v>-3.1950000000000002E-7</v>
      </c>
      <c r="K326" s="105">
        <v>2.1735000000000001E-3</v>
      </c>
      <c r="L326" s="105">
        <v>4.1E-5</v>
      </c>
      <c r="M326" s="132">
        <v>1.08</v>
      </c>
      <c r="N326">
        <v>0</v>
      </c>
      <c r="O326">
        <v>0</v>
      </c>
      <c r="P326">
        <v>0</v>
      </c>
      <c r="Q326">
        <v>1</v>
      </c>
      <c r="R326">
        <v>2.1735000000000001E-5</v>
      </c>
      <c r="S326">
        <v>4.0950000000000001E-7</v>
      </c>
      <c r="T326">
        <v>3</v>
      </c>
      <c r="U326">
        <v>0</v>
      </c>
      <c r="V326">
        <v>0</v>
      </c>
      <c r="W326" s="133" t="s">
        <v>636</v>
      </c>
      <c r="X326" t="s">
        <v>203</v>
      </c>
      <c r="Y326" t="s">
        <v>204</v>
      </c>
      <c r="AD326">
        <f t="shared" si="41"/>
        <v>974</v>
      </c>
      <c r="AE326">
        <v>325</v>
      </c>
      <c r="AF326" t="str">
        <f t="shared" ca="1" si="35"/>
        <v>55-ALL</v>
      </c>
      <c r="AG326">
        <f t="shared" ca="1" si="36"/>
        <v>200</v>
      </c>
      <c r="AH326">
        <f t="shared" ca="1" si="37"/>
        <v>976</v>
      </c>
      <c r="AI326" s="105">
        <f t="shared" ca="1" si="38"/>
        <v>-8.1211999999999994E-6</v>
      </c>
      <c r="AJ326" s="105">
        <f t="shared" ca="1" si="39"/>
        <v>-2.0809999999999999E-7</v>
      </c>
      <c r="AK326" s="105">
        <f ca="1">AVERAGE(INDIRECT("K"&amp;AD326):INDIRECT("K"&amp;AD327-1))</f>
        <v>2.9049333333333333E-3</v>
      </c>
      <c r="AL326" s="105">
        <f ca="1">AVERAGE(INDIRECT("L"&amp;AD326):INDIRECT("L"&amp;AD327-1))</f>
        <v>3.6100000000000003E-5</v>
      </c>
      <c r="AM326" s="105">
        <f t="shared" ca="1" si="40"/>
        <v>2.9051576344685864E-3</v>
      </c>
      <c r="AO326" s="105">
        <f ca="1">STDEV(INDIRECT("K"&amp;AD326):INDIRECT("K"&amp;AD327-1))</f>
        <v>2.3094010767598112E-7</v>
      </c>
    </row>
    <row r="327" spans="1:41" ht="14.25" customHeight="1">
      <c r="A327" t="s">
        <v>635</v>
      </c>
      <c r="B327" t="s">
        <v>200</v>
      </c>
      <c r="C327">
        <v>0</v>
      </c>
      <c r="D327">
        <v>200</v>
      </c>
      <c r="E327">
        <v>976</v>
      </c>
      <c r="F327" t="s">
        <v>201</v>
      </c>
      <c r="G327" s="105">
        <v>2.1662000000000001E-3</v>
      </c>
      <c r="H327" s="105">
        <v>4.0500000000000002E-5</v>
      </c>
      <c r="I327" s="105">
        <v>-8.4035000000000001E-6</v>
      </c>
      <c r="J327" s="105">
        <v>-3.1950000000000002E-7</v>
      </c>
      <c r="K327" s="105">
        <v>2.1746000000000001E-3</v>
      </c>
      <c r="L327" s="105">
        <v>4.0800000000000002E-5</v>
      </c>
      <c r="M327" s="132">
        <v>1.07</v>
      </c>
      <c r="N327">
        <v>0</v>
      </c>
      <c r="O327">
        <v>0</v>
      </c>
      <c r="P327">
        <v>0</v>
      </c>
      <c r="Q327">
        <v>1</v>
      </c>
      <c r="R327">
        <v>2.1746000000000002E-5</v>
      </c>
      <c r="S327">
        <v>4.08E-7</v>
      </c>
      <c r="T327">
        <v>3</v>
      </c>
      <c r="U327">
        <v>0</v>
      </c>
      <c r="V327">
        <v>0</v>
      </c>
      <c r="W327" s="133" t="s">
        <v>637</v>
      </c>
      <c r="X327" t="s">
        <v>203</v>
      </c>
      <c r="Y327" t="s">
        <v>204</v>
      </c>
      <c r="AD327">
        <f t="shared" si="41"/>
        <v>977</v>
      </c>
      <c r="AE327">
        <v>326</v>
      </c>
      <c r="AF327" t="str">
        <f t="shared" ca="1" si="35"/>
        <v>55-0.8</v>
      </c>
      <c r="AG327">
        <f t="shared" ca="1" si="36"/>
        <v>200</v>
      </c>
      <c r="AH327">
        <f t="shared" ca="1" si="37"/>
        <v>976</v>
      </c>
      <c r="AI327" s="105">
        <f t="shared" ca="1" si="38"/>
        <v>-8.1211999999999994E-6</v>
      </c>
      <c r="AJ327" s="105">
        <f t="shared" ca="1" si="39"/>
        <v>-2.0809999999999999E-7</v>
      </c>
      <c r="AK327" s="105">
        <f ca="1">AVERAGE(INDIRECT("K"&amp;AD327):INDIRECT("K"&amp;AD328-1))</f>
        <v>6.2725000000000003E-3</v>
      </c>
      <c r="AL327" s="105">
        <f ca="1">AVERAGE(INDIRECT("L"&amp;AD327):INDIRECT("L"&amp;AD328-1))</f>
        <v>6.2433333333333338E-5</v>
      </c>
      <c r="AM327" s="105">
        <f t="shared" ca="1" si="40"/>
        <v>6.2728107074190523E-3</v>
      </c>
      <c r="AO327" s="105">
        <f ca="1">STDEV(INDIRECT("K"&amp;AD327):INDIRECT("K"&amp;AD328-1))</f>
        <v>2.1794494717702281E-6</v>
      </c>
    </row>
    <row r="328" spans="1:41" ht="14.25" customHeight="1">
      <c r="A328" t="s">
        <v>635</v>
      </c>
      <c r="B328" t="s">
        <v>200</v>
      </c>
      <c r="C328">
        <v>0</v>
      </c>
      <c r="D328">
        <v>200</v>
      </c>
      <c r="E328">
        <v>976</v>
      </c>
      <c r="F328" t="s">
        <v>201</v>
      </c>
      <c r="G328" s="105">
        <v>2.1749999999999999E-3</v>
      </c>
      <c r="H328" s="105">
        <v>4.0599999999999998E-5</v>
      </c>
      <c r="I328" s="105">
        <v>-8.4035000000000001E-6</v>
      </c>
      <c r="J328" s="105">
        <v>-3.1950000000000002E-7</v>
      </c>
      <c r="K328" s="105">
        <v>2.1833999999999998E-3</v>
      </c>
      <c r="L328" s="105">
        <v>4.0899999999999998E-5</v>
      </c>
      <c r="M328" s="132">
        <v>1.07</v>
      </c>
      <c r="N328">
        <v>0</v>
      </c>
      <c r="O328">
        <v>0</v>
      </c>
      <c r="P328">
        <v>0</v>
      </c>
      <c r="Q328">
        <v>1</v>
      </c>
      <c r="R328">
        <v>2.1834000000000001E-5</v>
      </c>
      <c r="S328">
        <v>4.087E-7</v>
      </c>
      <c r="T328">
        <v>3</v>
      </c>
      <c r="U328">
        <v>0</v>
      </c>
      <c r="V328">
        <v>0</v>
      </c>
      <c r="W328" s="133" t="s">
        <v>638</v>
      </c>
      <c r="X328" t="s">
        <v>203</v>
      </c>
      <c r="Y328" t="s">
        <v>204</v>
      </c>
      <c r="AD328">
        <f t="shared" si="41"/>
        <v>980</v>
      </c>
      <c r="AE328">
        <v>327</v>
      </c>
      <c r="AF328" t="str">
        <f t="shared" ca="1" si="35"/>
        <v>55-0.6</v>
      </c>
      <c r="AG328">
        <f t="shared" ca="1" si="36"/>
        <v>200</v>
      </c>
      <c r="AH328">
        <f t="shared" ca="1" si="37"/>
        <v>976</v>
      </c>
      <c r="AI328" s="105">
        <f t="shared" ca="1" si="38"/>
        <v>-8.1211999999999994E-6</v>
      </c>
      <c r="AJ328" s="105">
        <f t="shared" ca="1" si="39"/>
        <v>-2.0809999999999999E-7</v>
      </c>
      <c r="AK328" s="105">
        <f ca="1">AVERAGE(INDIRECT("K"&amp;AD328):INDIRECT("K"&amp;AD329-1))</f>
        <v>3.5082333333333339E-3</v>
      </c>
      <c r="AL328" s="105">
        <f ca="1">AVERAGE(INDIRECT("L"&amp;AD328):INDIRECT("L"&amp;AD329-1))</f>
        <v>3.8766666666666669E-5</v>
      </c>
      <c r="AM328" s="105">
        <f t="shared" ca="1" si="40"/>
        <v>3.5084475164316709E-3</v>
      </c>
      <c r="AO328" s="105">
        <f ca="1">STDEV(INDIRECT("K"&amp;AD328):INDIRECT("K"&amp;AD329-1))</f>
        <v>1.7616280348966361E-6</v>
      </c>
    </row>
    <row r="329" spans="1:41" ht="14.25" customHeight="1">
      <c r="A329" t="s">
        <v>639</v>
      </c>
      <c r="B329" t="s">
        <v>200</v>
      </c>
      <c r="C329">
        <v>0</v>
      </c>
      <c r="D329">
        <v>200</v>
      </c>
      <c r="E329">
        <v>976</v>
      </c>
      <c r="F329" t="s">
        <v>201</v>
      </c>
      <c r="G329" s="105">
        <v>5.1786000000000002E-3</v>
      </c>
      <c r="H329" s="105">
        <v>1.103E-4</v>
      </c>
      <c r="I329" s="105">
        <v>-8.4035000000000001E-6</v>
      </c>
      <c r="J329" s="105">
        <v>-3.1950000000000002E-7</v>
      </c>
      <c r="K329" s="105">
        <v>5.1869999999999998E-3</v>
      </c>
      <c r="L329" s="105">
        <v>1.1069999999999999E-4</v>
      </c>
      <c r="M329" s="132">
        <v>1.22</v>
      </c>
      <c r="N329">
        <v>0</v>
      </c>
      <c r="O329">
        <v>0</v>
      </c>
      <c r="P329">
        <v>0</v>
      </c>
      <c r="Q329">
        <v>1</v>
      </c>
      <c r="R329">
        <v>5.1870000000000003E-5</v>
      </c>
      <c r="S329">
        <v>1.1065999999999999E-6</v>
      </c>
      <c r="T329">
        <v>4</v>
      </c>
      <c r="U329">
        <v>0</v>
      </c>
      <c r="V329">
        <v>0</v>
      </c>
      <c r="W329" s="133" t="s">
        <v>640</v>
      </c>
      <c r="X329" t="s">
        <v>203</v>
      </c>
      <c r="Y329" t="s">
        <v>204</v>
      </c>
      <c r="AD329">
        <f t="shared" si="41"/>
        <v>983</v>
      </c>
      <c r="AE329">
        <v>328</v>
      </c>
      <c r="AF329" t="str">
        <f t="shared" ca="1" si="35"/>
        <v>55-0.4</v>
      </c>
      <c r="AG329">
        <f t="shared" ca="1" si="36"/>
        <v>200</v>
      </c>
      <c r="AH329">
        <f t="shared" ca="1" si="37"/>
        <v>976</v>
      </c>
      <c r="AI329" s="105">
        <f t="shared" ca="1" si="38"/>
        <v>-8.1211999999999994E-6</v>
      </c>
      <c r="AJ329" s="105">
        <f t="shared" ca="1" si="39"/>
        <v>-2.0809999999999999E-7</v>
      </c>
      <c r="AK329" s="105">
        <f ca="1">AVERAGE(INDIRECT("K"&amp;AD329):INDIRECT("K"&amp;AD330-1))</f>
        <v>2.2088666666666666E-3</v>
      </c>
      <c r="AL329" s="105">
        <f ca="1">AVERAGE(INDIRECT("L"&amp;AD329):INDIRECT("L"&amp;AD330-1))</f>
        <v>2.6433333333333333E-5</v>
      </c>
      <c r="AM329" s="105">
        <f t="shared" ca="1" si="40"/>
        <v>2.2090248238130377E-3</v>
      </c>
      <c r="AO329" s="105">
        <f ca="1">STDEV(INDIRECT("K"&amp;AD329):INDIRECT("K"&amp;AD330-1))</f>
        <v>1.1547005383799055E-7</v>
      </c>
    </row>
    <row r="330" spans="1:41" ht="14.25" customHeight="1">
      <c r="A330" t="s">
        <v>639</v>
      </c>
      <c r="B330" t="s">
        <v>200</v>
      </c>
      <c r="C330">
        <v>0</v>
      </c>
      <c r="D330">
        <v>200</v>
      </c>
      <c r="E330">
        <v>976</v>
      </c>
      <c r="F330" t="s">
        <v>201</v>
      </c>
      <c r="G330" s="105">
        <v>5.1706E-3</v>
      </c>
      <c r="H330" s="105">
        <v>1.097E-4</v>
      </c>
      <c r="I330" s="105">
        <v>-8.4035000000000001E-6</v>
      </c>
      <c r="J330" s="105">
        <v>-3.1950000000000002E-7</v>
      </c>
      <c r="K330" s="105">
        <v>5.1789999999999996E-3</v>
      </c>
      <c r="L330" s="105">
        <v>1.1E-4</v>
      </c>
      <c r="M330" s="132">
        <v>1.22</v>
      </c>
      <c r="N330">
        <v>0</v>
      </c>
      <c r="O330">
        <v>0</v>
      </c>
      <c r="P330">
        <v>0</v>
      </c>
      <c r="Q330">
        <v>1</v>
      </c>
      <c r="R330">
        <v>5.1789999999999997E-5</v>
      </c>
      <c r="S330">
        <v>1.0998E-6</v>
      </c>
      <c r="T330">
        <v>4</v>
      </c>
      <c r="U330">
        <v>0</v>
      </c>
      <c r="V330">
        <v>0</v>
      </c>
      <c r="W330" s="133" t="s">
        <v>641</v>
      </c>
      <c r="X330" t="s">
        <v>203</v>
      </c>
      <c r="Y330" t="s">
        <v>204</v>
      </c>
      <c r="AD330">
        <f t="shared" si="41"/>
        <v>986</v>
      </c>
      <c r="AE330">
        <v>329</v>
      </c>
      <c r="AF330" t="str">
        <f t="shared" ca="1" si="35"/>
        <v>55-0.2</v>
      </c>
      <c r="AG330">
        <f t="shared" ca="1" si="36"/>
        <v>200</v>
      </c>
      <c r="AH330">
        <f t="shared" ca="1" si="37"/>
        <v>976</v>
      </c>
      <c r="AI330" s="105">
        <f t="shared" ca="1" si="38"/>
        <v>-8.1211999999999994E-6</v>
      </c>
      <c r="AJ330" s="105">
        <f t="shared" ca="1" si="39"/>
        <v>-2.0809999999999999E-7</v>
      </c>
      <c r="AK330" s="105">
        <f ca="1">AVERAGE(INDIRECT("K"&amp;AD330):INDIRECT("K"&amp;AD331-1))</f>
        <v>1.9145000000000002E-3</v>
      </c>
      <c r="AL330" s="105">
        <f ca="1">AVERAGE(INDIRECT("L"&amp;AD330):INDIRECT("L"&amp;AD331-1))</f>
        <v>2.2733333333333335E-5</v>
      </c>
      <c r="AM330" s="105">
        <f t="shared" ca="1" si="40"/>
        <v>1.9146349663694238E-3</v>
      </c>
      <c r="AO330" s="105">
        <f ca="1">STDEV(INDIRECT("K"&amp;AD330):INDIRECT("K"&amp;AD331-1))</f>
        <v>8.1853527718725827E-7</v>
      </c>
    </row>
    <row r="331" spans="1:41" ht="14.25" customHeight="1">
      <c r="A331" t="s">
        <v>639</v>
      </c>
      <c r="B331" t="s">
        <v>200</v>
      </c>
      <c r="C331">
        <v>0</v>
      </c>
      <c r="D331">
        <v>200</v>
      </c>
      <c r="E331">
        <v>976</v>
      </c>
      <c r="F331" t="s">
        <v>201</v>
      </c>
      <c r="G331" s="105">
        <v>5.1679999999999999E-3</v>
      </c>
      <c r="H331" s="105">
        <v>1.105E-4</v>
      </c>
      <c r="I331" s="105">
        <v>-8.4035000000000001E-6</v>
      </c>
      <c r="J331" s="105">
        <v>-3.1950000000000002E-7</v>
      </c>
      <c r="K331" s="105">
        <v>5.1764000000000003E-3</v>
      </c>
      <c r="L331" s="105">
        <v>1.108E-4</v>
      </c>
      <c r="M331" s="132">
        <v>1.23</v>
      </c>
      <c r="N331">
        <v>0</v>
      </c>
      <c r="O331">
        <v>0</v>
      </c>
      <c r="P331">
        <v>0</v>
      </c>
      <c r="Q331">
        <v>1</v>
      </c>
      <c r="R331">
        <v>5.1764000000000001E-5</v>
      </c>
      <c r="S331">
        <v>1.1081E-6</v>
      </c>
      <c r="T331">
        <v>4</v>
      </c>
      <c r="U331">
        <v>0</v>
      </c>
      <c r="V331">
        <v>0</v>
      </c>
      <c r="W331" s="133" t="s">
        <v>642</v>
      </c>
      <c r="X331" t="s">
        <v>203</v>
      </c>
      <c r="Y331" t="s">
        <v>204</v>
      </c>
      <c r="AD331">
        <f t="shared" si="41"/>
        <v>989</v>
      </c>
      <c r="AE331">
        <v>330</v>
      </c>
      <c r="AF331" t="str">
        <f t="shared" ca="1" si="35"/>
        <v>55-&lt;0.2</v>
      </c>
      <c r="AG331">
        <f t="shared" ca="1" si="36"/>
        <v>200</v>
      </c>
      <c r="AH331">
        <f t="shared" ca="1" si="37"/>
        <v>976</v>
      </c>
      <c r="AI331" s="105">
        <f t="shared" ca="1" si="38"/>
        <v>-8.1211999999999994E-6</v>
      </c>
      <c r="AJ331" s="105">
        <f t="shared" ca="1" si="39"/>
        <v>-2.0809999999999999E-7</v>
      </c>
      <c r="AK331" s="105">
        <f ca="1">AVERAGE(INDIRECT("K"&amp;AD331):INDIRECT("K"&amp;AD332-1))</f>
        <v>2.9291999999999999E-3</v>
      </c>
      <c r="AL331" s="105">
        <f ca="1">AVERAGE(INDIRECT("L"&amp;AD331):INDIRECT("L"&amp;AD332-1))</f>
        <v>3.5899999999999998E-5</v>
      </c>
      <c r="AM331" s="105">
        <f t="shared" ca="1" si="40"/>
        <v>2.9294199852530531E-3</v>
      </c>
      <c r="AO331" s="105">
        <f ca="1">STDEV(INDIRECT("K"&amp;AD331):INDIRECT("K"&amp;AD332-1))</f>
        <v>8.5440037453190716E-7</v>
      </c>
    </row>
    <row r="332" spans="1:41" ht="14.25" customHeight="1">
      <c r="A332" t="s">
        <v>643</v>
      </c>
      <c r="B332" t="s">
        <v>200</v>
      </c>
      <c r="C332">
        <v>0</v>
      </c>
      <c r="D332">
        <v>200</v>
      </c>
      <c r="E332">
        <v>976</v>
      </c>
      <c r="F332" t="s">
        <v>201</v>
      </c>
      <c r="G332" s="105">
        <v>2.6616000000000001E-3</v>
      </c>
      <c r="H332" s="105">
        <v>4.8600000000000002E-5</v>
      </c>
      <c r="I332" s="105">
        <v>-8.4035000000000001E-6</v>
      </c>
      <c r="J332" s="105">
        <v>-3.1950000000000002E-7</v>
      </c>
      <c r="K332" s="105">
        <v>2.6700000000000001E-3</v>
      </c>
      <c r="L332" s="105">
        <v>4.8900000000000003E-5</v>
      </c>
      <c r="M332" s="132">
        <v>1.05</v>
      </c>
      <c r="N332">
        <v>0</v>
      </c>
      <c r="O332">
        <v>0</v>
      </c>
      <c r="P332">
        <v>0</v>
      </c>
      <c r="Q332">
        <v>1</v>
      </c>
      <c r="R332">
        <v>2.6699999999999998E-5</v>
      </c>
      <c r="S332">
        <v>4.8940000000000003E-7</v>
      </c>
      <c r="T332">
        <v>3</v>
      </c>
      <c r="U332">
        <v>0</v>
      </c>
      <c r="V332">
        <v>0</v>
      </c>
      <c r="W332" s="133" t="s">
        <v>644</v>
      </c>
      <c r="X332" t="s">
        <v>203</v>
      </c>
      <c r="Y332" t="s">
        <v>204</v>
      </c>
      <c r="AD332">
        <f t="shared" si="41"/>
        <v>992</v>
      </c>
      <c r="AE332">
        <v>331</v>
      </c>
      <c r="AF332" t="str">
        <f t="shared" ca="1" si="35"/>
        <v>56-ALL</v>
      </c>
      <c r="AG332">
        <f t="shared" ca="1" si="36"/>
        <v>200</v>
      </c>
      <c r="AH332">
        <f t="shared" ca="1" si="37"/>
        <v>976</v>
      </c>
      <c r="AI332" s="105">
        <f t="shared" ca="1" si="38"/>
        <v>-8.2316999999999995E-6</v>
      </c>
      <c r="AJ332" s="105">
        <f t="shared" ca="1" si="39"/>
        <v>-4.0699999999999998E-7</v>
      </c>
      <c r="AK332" s="105">
        <f ca="1">AVERAGE(INDIRECT("K"&amp;AD332):INDIRECT("K"&amp;AD333-1))</f>
        <v>1.5743333333333332E-3</v>
      </c>
      <c r="AL332" s="105">
        <f ca="1">AVERAGE(INDIRECT("L"&amp;AD332):INDIRECT("L"&amp;AD333-1))</f>
        <v>5.4333333333333337E-5</v>
      </c>
      <c r="AM332" s="105">
        <f t="shared" ca="1" si="40"/>
        <v>1.5752706293064552E-3</v>
      </c>
      <c r="AO332" s="105">
        <f ca="1">STDEV(INDIRECT("K"&amp;AD332):INDIRECT("K"&amp;AD333-1))</f>
        <v>5.7735026918995274E-8</v>
      </c>
    </row>
    <row r="333" spans="1:41" ht="14.25" customHeight="1">
      <c r="A333" t="s">
        <v>643</v>
      </c>
      <c r="B333" t="s">
        <v>200</v>
      </c>
      <c r="C333">
        <v>0</v>
      </c>
      <c r="D333">
        <v>200</v>
      </c>
      <c r="E333">
        <v>976</v>
      </c>
      <c r="F333" t="s">
        <v>201</v>
      </c>
      <c r="G333" s="105">
        <v>2.6535999999999999E-3</v>
      </c>
      <c r="H333" s="105">
        <v>4.8300000000000002E-5</v>
      </c>
      <c r="I333" s="105">
        <v>-8.4035000000000001E-6</v>
      </c>
      <c r="J333" s="105">
        <v>-3.1950000000000002E-7</v>
      </c>
      <c r="K333" s="105">
        <v>2.6619999999999999E-3</v>
      </c>
      <c r="L333" s="105">
        <v>4.8600000000000002E-5</v>
      </c>
      <c r="M333" s="132">
        <v>1.05</v>
      </c>
      <c r="N333">
        <v>0</v>
      </c>
      <c r="O333">
        <v>0</v>
      </c>
      <c r="P333">
        <v>0</v>
      </c>
      <c r="Q333">
        <v>1</v>
      </c>
      <c r="R333">
        <v>2.6619999999999999E-5</v>
      </c>
      <c r="S333">
        <v>4.862E-7</v>
      </c>
      <c r="T333">
        <v>3</v>
      </c>
      <c r="U333">
        <v>0</v>
      </c>
      <c r="V333">
        <v>0</v>
      </c>
      <c r="W333" s="133" t="s">
        <v>645</v>
      </c>
      <c r="X333" t="s">
        <v>203</v>
      </c>
      <c r="Y333" t="s">
        <v>204</v>
      </c>
      <c r="AD333">
        <f t="shared" si="41"/>
        <v>995</v>
      </c>
      <c r="AE333">
        <v>332</v>
      </c>
      <c r="AF333" t="str">
        <f t="shared" ca="1" si="35"/>
        <v>56-0.8</v>
      </c>
      <c r="AG333">
        <f t="shared" ca="1" si="36"/>
        <v>200</v>
      </c>
      <c r="AH333">
        <f t="shared" ca="1" si="37"/>
        <v>976</v>
      </c>
      <c r="AI333" s="105">
        <f t="shared" ca="1" si="38"/>
        <v>-8.2316999999999995E-6</v>
      </c>
      <c r="AJ333" s="105">
        <f t="shared" ca="1" si="39"/>
        <v>-4.0699999999999998E-7</v>
      </c>
      <c r="AK333" s="105">
        <f ca="1">AVERAGE(INDIRECT("K"&amp;AD333):INDIRECT("K"&amp;AD334-1))</f>
        <v>1.2471333333333335E-3</v>
      </c>
      <c r="AL333" s="105">
        <f ca="1">AVERAGE(INDIRECT("L"&amp;AD333):INDIRECT("L"&amp;AD334-1))</f>
        <v>4.3466666666666668E-5</v>
      </c>
      <c r="AM333" s="105">
        <f t="shared" ca="1" si="40"/>
        <v>1.247890581029532E-3</v>
      </c>
      <c r="AO333" s="105">
        <f ca="1">STDEV(INDIRECT("K"&amp;AD333):INDIRECT("K"&amp;AD334-1))</f>
        <v>7.2341781380693362E-7</v>
      </c>
    </row>
    <row r="334" spans="1:41" ht="14.25" customHeight="1">
      <c r="A334" t="s">
        <v>643</v>
      </c>
      <c r="B334" t="s">
        <v>200</v>
      </c>
      <c r="C334">
        <v>0</v>
      </c>
      <c r="D334">
        <v>200</v>
      </c>
      <c r="E334">
        <v>976</v>
      </c>
      <c r="F334" t="s">
        <v>201</v>
      </c>
      <c r="G334" s="105">
        <v>2.6461000000000002E-3</v>
      </c>
      <c r="H334" s="105">
        <v>4.8199999999999999E-5</v>
      </c>
      <c r="I334" s="105">
        <v>-8.4035000000000001E-6</v>
      </c>
      <c r="J334" s="105">
        <v>-3.1950000000000002E-7</v>
      </c>
      <c r="K334" s="105">
        <v>2.6545000000000002E-3</v>
      </c>
      <c r="L334" s="105">
        <v>4.85E-5</v>
      </c>
      <c r="M334" s="132">
        <v>1.05</v>
      </c>
      <c r="N334">
        <v>0</v>
      </c>
      <c r="O334">
        <v>0</v>
      </c>
      <c r="P334">
        <v>0</v>
      </c>
      <c r="Q334">
        <v>1</v>
      </c>
      <c r="R334">
        <v>2.6545000000000001E-5</v>
      </c>
      <c r="S334">
        <v>4.8500000000000002E-7</v>
      </c>
      <c r="T334">
        <v>3</v>
      </c>
      <c r="U334">
        <v>0</v>
      </c>
      <c r="V334">
        <v>0</v>
      </c>
      <c r="W334" s="133" t="s">
        <v>646</v>
      </c>
      <c r="X334" t="s">
        <v>203</v>
      </c>
      <c r="Y334" t="s">
        <v>204</v>
      </c>
      <c r="AD334">
        <f t="shared" si="41"/>
        <v>998</v>
      </c>
      <c r="AE334">
        <v>333</v>
      </c>
      <c r="AF334" t="str">
        <f t="shared" ca="1" si="35"/>
        <v>56-0.6</v>
      </c>
      <c r="AG334">
        <f t="shared" ca="1" si="36"/>
        <v>200</v>
      </c>
      <c r="AH334">
        <f t="shared" ca="1" si="37"/>
        <v>976</v>
      </c>
      <c r="AI334" s="105">
        <f t="shared" ca="1" si="38"/>
        <v>-8.2316999999999995E-6</v>
      </c>
      <c r="AJ334" s="105">
        <f t="shared" ca="1" si="39"/>
        <v>-4.0699999999999998E-7</v>
      </c>
      <c r="AK334" s="105">
        <f ca="1">AVERAGE(INDIRECT("K"&amp;AD334):INDIRECT("K"&amp;AD335-1))</f>
        <v>1.1111999999999999E-3</v>
      </c>
      <c r="AL334" s="105">
        <f ca="1">AVERAGE(INDIRECT("L"&amp;AD334):INDIRECT("L"&amp;AD335-1))</f>
        <v>3.7866666666666668E-5</v>
      </c>
      <c r="AM334" s="105">
        <f t="shared" ca="1" si="40"/>
        <v>1.1118450091826848E-3</v>
      </c>
      <c r="AO334" s="105">
        <f ca="1">STDEV(INDIRECT("K"&amp;AD334):INDIRECT("K"&amp;AD335-1))</f>
        <v>2.6457513110648599E-7</v>
      </c>
    </row>
    <row r="335" spans="1:41" ht="14.25" customHeight="1">
      <c r="A335" t="s">
        <v>647</v>
      </c>
      <c r="B335" t="s">
        <v>200</v>
      </c>
      <c r="C335">
        <v>0</v>
      </c>
      <c r="D335">
        <v>200</v>
      </c>
      <c r="E335">
        <v>976</v>
      </c>
      <c r="F335" t="s">
        <v>201</v>
      </c>
      <c r="G335" s="105">
        <v>1.8672000000000001E-3</v>
      </c>
      <c r="H335" s="105">
        <v>3.5500000000000002E-5</v>
      </c>
      <c r="I335" s="105">
        <v>-8.4035000000000001E-6</v>
      </c>
      <c r="J335" s="105">
        <v>-3.1950000000000002E-7</v>
      </c>
      <c r="K335" s="105">
        <v>1.8756000000000001E-3</v>
      </c>
      <c r="L335" s="105">
        <v>3.5800000000000003E-5</v>
      </c>
      <c r="M335" s="132">
        <v>1.0900000000000001</v>
      </c>
      <c r="N335">
        <v>0</v>
      </c>
      <c r="O335">
        <v>0</v>
      </c>
      <c r="P335">
        <v>0</v>
      </c>
      <c r="Q335">
        <v>1</v>
      </c>
      <c r="R335">
        <v>1.8756000000000001E-5</v>
      </c>
      <c r="S335">
        <v>3.5839999999999998E-7</v>
      </c>
      <c r="T335">
        <v>3</v>
      </c>
      <c r="U335">
        <v>0</v>
      </c>
      <c r="V335">
        <v>0</v>
      </c>
      <c r="W335" s="133" t="s">
        <v>648</v>
      </c>
      <c r="X335" t="s">
        <v>203</v>
      </c>
      <c r="Y335" t="s">
        <v>204</v>
      </c>
      <c r="AD335">
        <f t="shared" si="41"/>
        <v>1001</v>
      </c>
      <c r="AE335">
        <v>334</v>
      </c>
      <c r="AF335" t="str">
        <f t="shared" ca="1" si="35"/>
        <v>56-0.4</v>
      </c>
      <c r="AG335">
        <f t="shared" ca="1" si="36"/>
        <v>200</v>
      </c>
      <c r="AH335">
        <f t="shared" ca="1" si="37"/>
        <v>976</v>
      </c>
      <c r="AI335" s="105">
        <f t="shared" ca="1" si="38"/>
        <v>-8.2316999999999995E-6</v>
      </c>
      <c r="AJ335" s="105">
        <f t="shared" ca="1" si="39"/>
        <v>-4.0699999999999998E-7</v>
      </c>
      <c r="AK335" s="105">
        <f ca="1">AVERAGE(INDIRECT("K"&amp;AD335):INDIRECT("K"&amp;AD336-1))</f>
        <v>8.8401000000000007E-4</v>
      </c>
      <c r="AL335" s="105">
        <f ca="1">AVERAGE(INDIRECT("L"&amp;AD335):INDIRECT("L"&amp;AD336-1))</f>
        <v>3.2161333333333333E-5</v>
      </c>
      <c r="AM335" s="105">
        <f t="shared" ca="1" si="40"/>
        <v>8.8459484028665801E-4</v>
      </c>
      <c r="AO335" s="105">
        <f ca="1">STDEV(INDIRECT("K"&amp;AD335):INDIRECT("K"&amp;AD336-1))</f>
        <v>2.7184554438135856E-7</v>
      </c>
    </row>
    <row r="336" spans="1:41" ht="14.25" customHeight="1">
      <c r="A336" t="s">
        <v>647</v>
      </c>
      <c r="B336" t="s">
        <v>200</v>
      </c>
      <c r="C336">
        <v>0</v>
      </c>
      <c r="D336">
        <v>200</v>
      </c>
      <c r="E336">
        <v>976</v>
      </c>
      <c r="F336" t="s">
        <v>201</v>
      </c>
      <c r="G336" s="105">
        <v>1.8671E-3</v>
      </c>
      <c r="H336" s="105">
        <v>3.5200000000000002E-5</v>
      </c>
      <c r="I336" s="105">
        <v>-8.4035000000000001E-6</v>
      </c>
      <c r="J336" s="105">
        <v>-3.1950000000000002E-7</v>
      </c>
      <c r="K336" s="105">
        <v>1.8755E-3</v>
      </c>
      <c r="L336" s="105">
        <v>3.5500000000000002E-5</v>
      </c>
      <c r="M336" s="132">
        <v>1.08</v>
      </c>
      <c r="N336">
        <v>0</v>
      </c>
      <c r="O336">
        <v>0</v>
      </c>
      <c r="P336">
        <v>0</v>
      </c>
      <c r="Q336">
        <v>1</v>
      </c>
      <c r="R336">
        <v>1.8754999999999999E-5</v>
      </c>
      <c r="S336">
        <v>3.5479999999999997E-7</v>
      </c>
      <c r="T336">
        <v>3</v>
      </c>
      <c r="U336">
        <v>0</v>
      </c>
      <c r="V336">
        <v>0</v>
      </c>
      <c r="W336" s="133" t="s">
        <v>649</v>
      </c>
      <c r="X336" t="s">
        <v>203</v>
      </c>
      <c r="Y336" t="s">
        <v>204</v>
      </c>
      <c r="AD336">
        <f t="shared" si="41"/>
        <v>1004</v>
      </c>
      <c r="AE336">
        <v>335</v>
      </c>
      <c r="AF336" t="str">
        <f t="shared" ca="1" si="35"/>
        <v>56-0.2</v>
      </c>
      <c r="AG336">
        <f t="shared" ca="1" si="36"/>
        <v>200</v>
      </c>
      <c r="AH336">
        <f t="shared" ca="1" si="37"/>
        <v>976</v>
      </c>
      <c r="AI336" s="105">
        <f t="shared" ca="1" si="38"/>
        <v>-8.2316999999999995E-6</v>
      </c>
      <c r="AJ336" s="105">
        <f t="shared" ca="1" si="39"/>
        <v>-4.0699999999999998E-7</v>
      </c>
      <c r="AK336" s="105">
        <f ca="1">AVERAGE(INDIRECT("K"&amp;AD336):INDIRECT("K"&amp;AD337-1))</f>
        <v>9.1441333333333336E-4</v>
      </c>
      <c r="AL336" s="105">
        <f ca="1">AVERAGE(INDIRECT("L"&amp;AD336):INDIRECT("L"&amp;AD337-1))</f>
        <v>3.0763333333333331E-5</v>
      </c>
      <c r="AM336" s="105">
        <f t="shared" ca="1" si="40"/>
        <v>9.1493066778612002E-4</v>
      </c>
      <c r="AO336" s="105">
        <f ca="1">STDEV(INDIRECT("K"&amp;AD336):INDIRECT("K"&amp;AD337-1))</f>
        <v>1.4468356276139223E-7</v>
      </c>
    </row>
    <row r="337" spans="1:41" ht="14.25" customHeight="1">
      <c r="A337" t="s">
        <v>647</v>
      </c>
      <c r="B337" t="s">
        <v>200</v>
      </c>
      <c r="C337">
        <v>0</v>
      </c>
      <c r="D337">
        <v>200</v>
      </c>
      <c r="E337">
        <v>976</v>
      </c>
      <c r="F337" t="s">
        <v>201</v>
      </c>
      <c r="G337" s="105">
        <v>1.8657999999999999E-3</v>
      </c>
      <c r="H337" s="105">
        <v>3.4999999999999997E-5</v>
      </c>
      <c r="I337" s="105">
        <v>-8.4035000000000001E-6</v>
      </c>
      <c r="J337" s="105">
        <v>-3.1950000000000002E-7</v>
      </c>
      <c r="K337" s="105">
        <v>1.8743E-3</v>
      </c>
      <c r="L337" s="105">
        <v>3.54E-5</v>
      </c>
      <c r="M337" s="132">
        <v>1.08</v>
      </c>
      <c r="N337">
        <v>0</v>
      </c>
      <c r="O337">
        <v>0</v>
      </c>
      <c r="P337">
        <v>0</v>
      </c>
      <c r="Q337">
        <v>1</v>
      </c>
      <c r="R337">
        <v>1.8743E-5</v>
      </c>
      <c r="S337">
        <v>3.5349999999999998E-7</v>
      </c>
      <c r="T337">
        <v>3</v>
      </c>
      <c r="U337">
        <v>0</v>
      </c>
      <c r="V337">
        <v>0</v>
      </c>
      <c r="W337" s="133" t="s">
        <v>650</v>
      </c>
      <c r="X337" t="s">
        <v>203</v>
      </c>
      <c r="Y337" t="s">
        <v>204</v>
      </c>
      <c r="AD337">
        <f t="shared" si="41"/>
        <v>1007</v>
      </c>
      <c r="AE337">
        <v>336</v>
      </c>
      <c r="AF337" t="str">
        <f t="shared" ca="1" si="35"/>
        <v>56-&lt;0.2</v>
      </c>
      <c r="AG337">
        <f t="shared" ca="1" si="36"/>
        <v>200</v>
      </c>
      <c r="AH337">
        <f t="shared" ca="1" si="37"/>
        <v>976</v>
      </c>
      <c r="AI337" s="105">
        <f t="shared" ca="1" si="38"/>
        <v>-8.2316999999999995E-6</v>
      </c>
      <c r="AJ337" s="105">
        <f t="shared" ca="1" si="39"/>
        <v>-4.0699999999999998E-7</v>
      </c>
      <c r="AK337" s="105">
        <f ca="1">AVERAGE(INDIRECT("K"&amp;AD337):INDIRECT("K"&amp;AD338-1))</f>
        <v>1.8656E-3</v>
      </c>
      <c r="AL337" s="105">
        <f ca="1">AVERAGE(INDIRECT("L"&amp;AD337):INDIRECT("L"&amp;AD338-1))</f>
        <v>6.2199999999999994E-5</v>
      </c>
      <c r="AM337" s="105">
        <f t="shared" ca="1" si="40"/>
        <v>1.8666366009483474E-3</v>
      </c>
      <c r="AO337" s="105">
        <f ca="1">STDEV(INDIRECT("K"&amp;AD337):INDIRECT("K"&amp;AD338-1))</f>
        <v>1.0000000000005664E-7</v>
      </c>
    </row>
    <row r="338" spans="1:41" ht="14.25" customHeight="1">
      <c r="A338" t="s">
        <v>651</v>
      </c>
      <c r="B338" t="s">
        <v>200</v>
      </c>
      <c r="C338">
        <v>0</v>
      </c>
      <c r="D338">
        <v>200</v>
      </c>
      <c r="E338">
        <v>976</v>
      </c>
      <c r="F338" t="s">
        <v>201</v>
      </c>
      <c r="G338" s="105">
        <v>2.3183000000000001E-3</v>
      </c>
      <c r="H338" s="105">
        <v>4.1699999999999997E-5</v>
      </c>
      <c r="I338" s="105">
        <v>-8.4035000000000001E-6</v>
      </c>
      <c r="J338" s="105">
        <v>-3.1950000000000002E-7</v>
      </c>
      <c r="K338" s="105">
        <v>2.3267000000000001E-3</v>
      </c>
      <c r="L338" s="105">
        <v>4.1999999999999998E-5</v>
      </c>
      <c r="M338" s="132">
        <v>1.03</v>
      </c>
      <c r="N338">
        <v>0</v>
      </c>
      <c r="O338">
        <v>0</v>
      </c>
      <c r="P338">
        <v>0</v>
      </c>
      <c r="Q338">
        <v>1</v>
      </c>
      <c r="R338">
        <v>2.3266999999999999E-5</v>
      </c>
      <c r="S338">
        <v>4.2E-7</v>
      </c>
      <c r="T338">
        <v>3</v>
      </c>
      <c r="U338">
        <v>0</v>
      </c>
      <c r="V338">
        <v>0</v>
      </c>
      <c r="W338" s="133" t="s">
        <v>652</v>
      </c>
      <c r="X338" t="s">
        <v>203</v>
      </c>
      <c r="Y338" t="s">
        <v>204</v>
      </c>
      <c r="AD338">
        <f t="shared" si="41"/>
        <v>1010</v>
      </c>
      <c r="AE338">
        <v>337</v>
      </c>
      <c r="AF338" t="str">
        <f t="shared" ca="1" si="35"/>
        <v>57-ALL</v>
      </c>
      <c r="AG338">
        <f t="shared" ca="1" si="36"/>
        <v>200</v>
      </c>
      <c r="AH338">
        <f t="shared" ca="1" si="37"/>
        <v>976</v>
      </c>
      <c r="AI338" s="105">
        <f t="shared" ca="1" si="38"/>
        <v>-8.2316999999999995E-6</v>
      </c>
      <c r="AJ338" s="105">
        <f t="shared" ca="1" si="39"/>
        <v>-4.0699999999999998E-7</v>
      </c>
      <c r="AK338" s="105">
        <f ca="1">AVERAGE(INDIRECT("K"&amp;AD338):INDIRECT("K"&amp;AD339-1))</f>
        <v>1.7251666666666665E-3</v>
      </c>
      <c r="AL338" s="105">
        <f ca="1">AVERAGE(INDIRECT("L"&amp;AD338):INDIRECT("L"&amp;AD339-1))</f>
        <v>6.7500000000000001E-5</v>
      </c>
      <c r="AM338" s="105">
        <f t="shared" ca="1" si="40"/>
        <v>1.7264866862439967E-3</v>
      </c>
      <c r="AO338" s="105">
        <f ca="1">STDEV(INDIRECT("K"&amp;AD338):INDIRECT("K"&amp;AD339-1))</f>
        <v>2.3094010767585592E-7</v>
      </c>
    </row>
    <row r="339" spans="1:41" ht="14.25" customHeight="1">
      <c r="A339" t="s">
        <v>651</v>
      </c>
      <c r="B339" t="s">
        <v>200</v>
      </c>
      <c r="C339">
        <v>0</v>
      </c>
      <c r="D339">
        <v>200</v>
      </c>
      <c r="E339">
        <v>976</v>
      </c>
      <c r="F339" t="s">
        <v>201</v>
      </c>
      <c r="G339" s="105">
        <v>2.3178000000000001E-3</v>
      </c>
      <c r="H339" s="105">
        <v>4.1999999999999998E-5</v>
      </c>
      <c r="I339" s="105">
        <v>-8.4035000000000001E-6</v>
      </c>
      <c r="J339" s="105">
        <v>-3.1950000000000002E-7</v>
      </c>
      <c r="K339" s="105">
        <v>2.3262000000000001E-3</v>
      </c>
      <c r="L339" s="105">
        <v>4.2299999999999998E-5</v>
      </c>
      <c r="M339" s="132">
        <v>1.04</v>
      </c>
      <c r="N339">
        <v>0</v>
      </c>
      <c r="O339">
        <v>0</v>
      </c>
      <c r="P339">
        <v>0</v>
      </c>
      <c r="Q339">
        <v>1</v>
      </c>
      <c r="R339">
        <v>2.3261999999999999E-5</v>
      </c>
      <c r="S339">
        <v>4.2290000000000001E-7</v>
      </c>
      <c r="T339">
        <v>3</v>
      </c>
      <c r="U339">
        <v>0</v>
      </c>
      <c r="V339">
        <v>0</v>
      </c>
      <c r="W339" s="133" t="s">
        <v>653</v>
      </c>
      <c r="X339" t="s">
        <v>203</v>
      </c>
      <c r="Y339" t="s">
        <v>204</v>
      </c>
      <c r="AD339">
        <f t="shared" si="41"/>
        <v>1013</v>
      </c>
      <c r="AE339">
        <v>338</v>
      </c>
      <c r="AF339" t="str">
        <f t="shared" ca="1" si="35"/>
        <v>57-0.8</v>
      </c>
      <c r="AG339">
        <f t="shared" ca="1" si="36"/>
        <v>200</v>
      </c>
      <c r="AH339">
        <f t="shared" ca="1" si="37"/>
        <v>976</v>
      </c>
      <c r="AI339" s="105">
        <f t="shared" ca="1" si="38"/>
        <v>-8.2316999999999995E-6</v>
      </c>
      <c r="AJ339" s="105">
        <f t="shared" ca="1" si="39"/>
        <v>-4.0699999999999998E-7</v>
      </c>
      <c r="AK339" s="105">
        <f ca="1">AVERAGE(INDIRECT("K"&amp;AD339):INDIRECT("K"&amp;AD340-1))</f>
        <v>2.9686999999999999E-3</v>
      </c>
      <c r="AL339" s="105">
        <f ca="1">AVERAGE(INDIRECT("L"&amp;AD339):INDIRECT("L"&amp;AD340-1))</f>
        <v>1.2626666666666665E-4</v>
      </c>
      <c r="AM339" s="105">
        <f t="shared" ca="1" si="40"/>
        <v>2.9713840144133356E-3</v>
      </c>
      <c r="AO339" s="105">
        <f ca="1">STDEV(INDIRECT("K"&amp;AD339):INDIRECT("K"&amp;AD340-1))</f>
        <v>4.9517673612558322E-6</v>
      </c>
    </row>
    <row r="340" spans="1:41" ht="14.25" customHeight="1">
      <c r="A340" t="s">
        <v>651</v>
      </c>
      <c r="B340" t="s">
        <v>200</v>
      </c>
      <c r="C340">
        <v>0</v>
      </c>
      <c r="D340">
        <v>200</v>
      </c>
      <c r="E340">
        <v>976</v>
      </c>
      <c r="F340" t="s">
        <v>201</v>
      </c>
      <c r="G340" s="105">
        <v>2.3172000000000002E-3</v>
      </c>
      <c r="H340" s="105">
        <v>4.18E-5</v>
      </c>
      <c r="I340" s="105">
        <v>-8.4035000000000001E-6</v>
      </c>
      <c r="J340" s="105">
        <v>-3.1950000000000002E-7</v>
      </c>
      <c r="K340" s="105">
        <v>2.3256000000000001E-3</v>
      </c>
      <c r="L340" s="105">
        <v>4.21E-5</v>
      </c>
      <c r="M340" s="132">
        <v>1.04</v>
      </c>
      <c r="N340">
        <v>0</v>
      </c>
      <c r="O340">
        <v>0</v>
      </c>
      <c r="P340">
        <v>0</v>
      </c>
      <c r="Q340">
        <v>1</v>
      </c>
      <c r="R340">
        <v>2.3255999999999999E-5</v>
      </c>
      <c r="S340">
        <v>4.214E-7</v>
      </c>
      <c r="T340">
        <v>3</v>
      </c>
      <c r="U340">
        <v>0</v>
      </c>
      <c r="V340">
        <v>0</v>
      </c>
      <c r="W340" s="133" t="s">
        <v>654</v>
      </c>
      <c r="X340" t="s">
        <v>203</v>
      </c>
      <c r="Y340" t="s">
        <v>204</v>
      </c>
      <c r="AD340">
        <f t="shared" si="41"/>
        <v>1016</v>
      </c>
      <c r="AE340">
        <v>339</v>
      </c>
      <c r="AF340" t="str">
        <f t="shared" ca="1" si="35"/>
        <v>57-0.6</v>
      </c>
      <c r="AG340">
        <f t="shared" ca="1" si="36"/>
        <v>200</v>
      </c>
      <c r="AH340">
        <f t="shared" ca="1" si="37"/>
        <v>976</v>
      </c>
      <c r="AI340" s="105">
        <f t="shared" ca="1" si="38"/>
        <v>-8.2316999999999995E-6</v>
      </c>
      <c r="AJ340" s="105">
        <f t="shared" ca="1" si="39"/>
        <v>-4.0699999999999998E-7</v>
      </c>
      <c r="AK340" s="105">
        <f ca="1">AVERAGE(INDIRECT("K"&amp;AD340):INDIRECT("K"&amp;AD341-1))</f>
        <v>1.7128999999999998E-3</v>
      </c>
      <c r="AL340" s="105">
        <f ca="1">AVERAGE(INDIRECT("L"&amp;AD340):INDIRECT("L"&amp;AD341-1))</f>
        <v>7.7299999999999995E-5</v>
      </c>
      <c r="AM340" s="105">
        <f t="shared" ca="1" si="40"/>
        <v>1.71464331567822E-3</v>
      </c>
      <c r="AO340" s="105">
        <f ca="1">STDEV(INDIRECT("K"&amp;AD340):INDIRECT("K"&amp;AD341-1))</f>
        <v>5.2915026221297198E-7</v>
      </c>
    </row>
    <row r="341" spans="1:41" ht="14.25" customHeight="1">
      <c r="A341" t="s">
        <v>655</v>
      </c>
      <c r="B341" t="s">
        <v>200</v>
      </c>
      <c r="C341">
        <v>0</v>
      </c>
      <c r="D341">
        <v>200</v>
      </c>
      <c r="E341">
        <v>976</v>
      </c>
      <c r="F341" t="s">
        <v>201</v>
      </c>
      <c r="G341" s="105">
        <v>3.7824999999999998E-3</v>
      </c>
      <c r="H341" s="105">
        <v>6.0399999999999998E-5</v>
      </c>
      <c r="I341" s="105">
        <v>-8.4035000000000001E-6</v>
      </c>
      <c r="J341" s="105">
        <v>-3.1950000000000002E-7</v>
      </c>
      <c r="K341" s="105">
        <v>3.7908999999999998E-3</v>
      </c>
      <c r="L341" s="105">
        <v>6.0699999999999998E-5</v>
      </c>
      <c r="M341" s="132">
        <v>0.92</v>
      </c>
      <c r="N341">
        <v>0</v>
      </c>
      <c r="O341">
        <v>0</v>
      </c>
      <c r="P341">
        <v>0</v>
      </c>
      <c r="Q341">
        <v>1</v>
      </c>
      <c r="R341">
        <v>3.7908999999999999E-5</v>
      </c>
      <c r="S341">
        <v>6.0679999999999995E-7</v>
      </c>
      <c r="T341">
        <v>4</v>
      </c>
      <c r="U341">
        <v>0</v>
      </c>
      <c r="V341">
        <v>0</v>
      </c>
      <c r="W341" s="133" t="s">
        <v>656</v>
      </c>
      <c r="X341" t="s">
        <v>203</v>
      </c>
      <c r="Y341" t="s">
        <v>204</v>
      </c>
      <c r="AD341">
        <f t="shared" si="41"/>
        <v>1019</v>
      </c>
      <c r="AE341">
        <v>340</v>
      </c>
      <c r="AF341" t="str">
        <f t="shared" ca="1" si="35"/>
        <v>57-0.4</v>
      </c>
      <c r="AG341">
        <f t="shared" ca="1" si="36"/>
        <v>200</v>
      </c>
      <c r="AH341">
        <f t="shared" ca="1" si="37"/>
        <v>976</v>
      </c>
      <c r="AI341" s="105">
        <f t="shared" ca="1" si="38"/>
        <v>-8.2316999999999995E-6</v>
      </c>
      <c r="AJ341" s="105">
        <f t="shared" ca="1" si="39"/>
        <v>-4.0699999999999998E-7</v>
      </c>
      <c r="AK341" s="105">
        <f ca="1">AVERAGE(INDIRECT("K"&amp;AD341):INDIRECT("K"&amp;AD342-1))</f>
        <v>1.0162999999999999E-3</v>
      </c>
      <c r="AL341" s="105">
        <f ca="1">AVERAGE(INDIRECT("L"&amp;AD341):INDIRECT("L"&amp;AD342-1))</f>
        <v>4.3099999999999997E-5</v>
      </c>
      <c r="AM341" s="105">
        <f t="shared" ca="1" si="40"/>
        <v>1.0172134977476457E-3</v>
      </c>
      <c r="AO341" s="105">
        <f ca="1">STDEV(INDIRECT("K"&amp;AD341):INDIRECT("K"&amp;AD342-1))</f>
        <v>2.0000000000000486E-7</v>
      </c>
    </row>
    <row r="342" spans="1:41" ht="14.25" customHeight="1">
      <c r="A342" t="s">
        <v>655</v>
      </c>
      <c r="B342" t="s">
        <v>200</v>
      </c>
      <c r="C342">
        <v>0</v>
      </c>
      <c r="D342">
        <v>200</v>
      </c>
      <c r="E342">
        <v>976</v>
      </c>
      <c r="F342" t="s">
        <v>201</v>
      </c>
      <c r="G342" s="105">
        <v>3.7823000000000002E-3</v>
      </c>
      <c r="H342" s="105">
        <v>6.0900000000000003E-5</v>
      </c>
      <c r="I342" s="105">
        <v>-8.4035000000000001E-6</v>
      </c>
      <c r="J342" s="105">
        <v>-3.1950000000000002E-7</v>
      </c>
      <c r="K342" s="105">
        <v>3.7908E-3</v>
      </c>
      <c r="L342" s="105">
        <v>6.1199999999999997E-5</v>
      </c>
      <c r="M342" s="132">
        <v>0.92</v>
      </c>
      <c r="N342">
        <v>0</v>
      </c>
      <c r="O342">
        <v>0</v>
      </c>
      <c r="P342">
        <v>0</v>
      </c>
      <c r="Q342">
        <v>1</v>
      </c>
      <c r="R342">
        <v>3.7907999999999997E-5</v>
      </c>
      <c r="S342">
        <v>6.117E-7</v>
      </c>
      <c r="T342">
        <v>4</v>
      </c>
      <c r="U342">
        <v>0</v>
      </c>
      <c r="V342">
        <v>0</v>
      </c>
      <c r="W342" s="133" t="s">
        <v>657</v>
      </c>
      <c r="X342" t="s">
        <v>203</v>
      </c>
      <c r="Y342" t="s">
        <v>204</v>
      </c>
      <c r="AD342">
        <f t="shared" si="41"/>
        <v>1022</v>
      </c>
      <c r="AE342">
        <v>341</v>
      </c>
      <c r="AF342" t="str">
        <f t="shared" ca="1" si="35"/>
        <v>57-0.2</v>
      </c>
      <c r="AG342">
        <f t="shared" ca="1" si="36"/>
        <v>200</v>
      </c>
      <c r="AH342">
        <f t="shared" ca="1" si="37"/>
        <v>976</v>
      </c>
      <c r="AI342" s="105">
        <f t="shared" ca="1" si="38"/>
        <v>-8.2316999999999995E-6</v>
      </c>
      <c r="AJ342" s="105">
        <f t="shared" ca="1" si="39"/>
        <v>-4.0699999999999998E-7</v>
      </c>
      <c r="AK342" s="105">
        <f ca="1">AVERAGE(INDIRECT("K"&amp;AD342):INDIRECT("K"&amp;AD343-1))</f>
        <v>1.0395333333333334E-3</v>
      </c>
      <c r="AL342" s="105">
        <f ca="1">AVERAGE(INDIRECT("L"&amp;AD342):INDIRECT("L"&amp;AD343-1))</f>
        <v>4.1799999999999993E-5</v>
      </c>
      <c r="AM342" s="105">
        <f t="shared" ca="1" si="40"/>
        <v>1.0403733902359822E-3</v>
      </c>
      <c r="AO342" s="105">
        <f ca="1">STDEV(INDIRECT("K"&amp;AD342):INDIRECT("K"&amp;AD343-1))</f>
        <v>2.3094010767585592E-7</v>
      </c>
    </row>
    <row r="343" spans="1:41" ht="14.25" customHeight="1">
      <c r="A343" t="s">
        <v>655</v>
      </c>
      <c r="B343" t="s">
        <v>200</v>
      </c>
      <c r="C343">
        <v>0</v>
      </c>
      <c r="D343">
        <v>200</v>
      </c>
      <c r="E343">
        <v>976</v>
      </c>
      <c r="F343" t="s">
        <v>201</v>
      </c>
      <c r="G343" s="105">
        <v>3.7818999999999999E-3</v>
      </c>
      <c r="H343" s="105">
        <v>6.0999999999999999E-5</v>
      </c>
      <c r="I343" s="105">
        <v>-8.4035000000000001E-6</v>
      </c>
      <c r="J343" s="105">
        <v>-3.1950000000000002E-7</v>
      </c>
      <c r="K343" s="105">
        <v>3.7902999999999999E-3</v>
      </c>
      <c r="L343" s="105">
        <v>6.1299999999999999E-5</v>
      </c>
      <c r="M343" s="132">
        <v>0.93</v>
      </c>
      <c r="N343">
        <v>0</v>
      </c>
      <c r="O343">
        <v>0</v>
      </c>
      <c r="P343">
        <v>0</v>
      </c>
      <c r="Q343">
        <v>1</v>
      </c>
      <c r="R343">
        <v>3.7902999999999999E-5</v>
      </c>
      <c r="S343">
        <v>6.131E-7</v>
      </c>
      <c r="T343">
        <v>4</v>
      </c>
      <c r="U343">
        <v>0</v>
      </c>
      <c r="V343">
        <v>0</v>
      </c>
      <c r="W343" s="133" t="s">
        <v>658</v>
      </c>
      <c r="X343" t="s">
        <v>203</v>
      </c>
      <c r="Y343" t="s">
        <v>204</v>
      </c>
      <c r="AD343">
        <f t="shared" si="41"/>
        <v>1025</v>
      </c>
      <c r="AE343">
        <v>342</v>
      </c>
      <c r="AF343" t="str">
        <f t="shared" ca="1" si="35"/>
        <v>57-&lt;0.2</v>
      </c>
      <c r="AG343">
        <f t="shared" ca="1" si="36"/>
        <v>200</v>
      </c>
      <c r="AH343">
        <f t="shared" ca="1" si="37"/>
        <v>976</v>
      </c>
      <c r="AI343" s="105">
        <f t="shared" ca="1" si="38"/>
        <v>-8.2316999999999995E-6</v>
      </c>
      <c r="AJ343" s="105">
        <f t="shared" ca="1" si="39"/>
        <v>-4.0699999999999998E-7</v>
      </c>
      <c r="AK343" s="105">
        <f ca="1">AVERAGE(INDIRECT("K"&amp;AD343):INDIRECT("K"&amp;AD344-1))</f>
        <v>2.2715999999999999E-3</v>
      </c>
      <c r="AL343" s="105">
        <f ca="1">AVERAGE(INDIRECT("L"&amp;AD343):INDIRECT("L"&amp;AD344-1))</f>
        <v>8.5033333333333318E-5</v>
      </c>
      <c r="AM343" s="105">
        <f t="shared" ca="1" si="40"/>
        <v>2.2731909791695415E-3</v>
      </c>
      <c r="AO343" s="105">
        <f ca="1">STDEV(INDIRECT("K"&amp;AD343):INDIRECT("K"&amp;AD344-1))</f>
        <v>1.7320508075711102E-7</v>
      </c>
    </row>
    <row r="344" spans="1:41" ht="14.25" customHeight="1">
      <c r="A344" t="s">
        <v>659</v>
      </c>
      <c r="B344" t="s">
        <v>200</v>
      </c>
      <c r="C344">
        <v>0</v>
      </c>
      <c r="D344">
        <v>200</v>
      </c>
      <c r="E344">
        <v>976</v>
      </c>
      <c r="F344" t="s">
        <v>201</v>
      </c>
      <c r="G344" s="105">
        <v>1.4442999999999999E-3</v>
      </c>
      <c r="H344" s="105">
        <v>2.8099999999999999E-5</v>
      </c>
      <c r="I344" s="105">
        <v>-8.4035000000000001E-6</v>
      </c>
      <c r="J344" s="105">
        <v>-3.1950000000000002E-7</v>
      </c>
      <c r="K344" s="105">
        <v>1.4526999999999999E-3</v>
      </c>
      <c r="L344" s="105">
        <v>2.8399999999999999E-5</v>
      </c>
      <c r="M344" s="132">
        <v>1.1200000000000001</v>
      </c>
      <c r="N344">
        <v>0</v>
      </c>
      <c r="O344">
        <v>0</v>
      </c>
      <c r="P344">
        <v>0</v>
      </c>
      <c r="Q344">
        <v>1</v>
      </c>
      <c r="R344">
        <v>1.4527E-5</v>
      </c>
      <c r="S344">
        <v>2.8410000000000001E-7</v>
      </c>
      <c r="T344">
        <v>3</v>
      </c>
      <c r="U344">
        <v>0</v>
      </c>
      <c r="V344">
        <v>0</v>
      </c>
      <c r="W344" s="133" t="s">
        <v>660</v>
      </c>
      <c r="X344" t="s">
        <v>203</v>
      </c>
      <c r="Y344" t="s">
        <v>204</v>
      </c>
      <c r="AD344">
        <f t="shared" si="41"/>
        <v>1028</v>
      </c>
      <c r="AE344">
        <v>343</v>
      </c>
      <c r="AF344" t="str">
        <f t="shared" ca="1" si="35"/>
        <v>58-ALL</v>
      </c>
      <c r="AG344">
        <f t="shared" ca="1" si="36"/>
        <v>200</v>
      </c>
      <c r="AH344">
        <f t="shared" ca="1" si="37"/>
        <v>976</v>
      </c>
      <c r="AI344" s="105">
        <f t="shared" ca="1" si="38"/>
        <v>-8.2316999999999995E-6</v>
      </c>
      <c r="AJ344" s="105">
        <f t="shared" ca="1" si="39"/>
        <v>-4.0699999999999998E-7</v>
      </c>
      <c r="AK344" s="105">
        <f ca="1">AVERAGE(INDIRECT("K"&amp;AD344):INDIRECT("K"&amp;AD345-1))</f>
        <v>2.4681E-3</v>
      </c>
      <c r="AL344" s="105">
        <f ca="1">AVERAGE(INDIRECT("L"&amp;AD344):INDIRECT("L"&amp;AD345-1))</f>
        <v>8.1433333333333339E-5</v>
      </c>
      <c r="AM344" s="105">
        <f t="shared" ca="1" si="40"/>
        <v>2.4694430541678377E-3</v>
      </c>
      <c r="AO344" s="105">
        <f ca="1">STDEV(INDIRECT("K"&amp;AD344):INDIRECT("K"&amp;AD345-1))</f>
        <v>5.56776436282967E-7</v>
      </c>
    </row>
    <row r="345" spans="1:41" ht="14.25" customHeight="1">
      <c r="A345" t="s">
        <v>659</v>
      </c>
      <c r="B345" t="s">
        <v>200</v>
      </c>
      <c r="C345">
        <v>0</v>
      </c>
      <c r="D345">
        <v>200</v>
      </c>
      <c r="E345">
        <v>976</v>
      </c>
      <c r="F345" t="s">
        <v>201</v>
      </c>
      <c r="G345" s="105">
        <v>1.444E-3</v>
      </c>
      <c r="H345" s="105">
        <v>2.8E-5</v>
      </c>
      <c r="I345" s="105">
        <v>-8.4035000000000001E-6</v>
      </c>
      <c r="J345" s="105">
        <v>-3.1950000000000002E-7</v>
      </c>
      <c r="K345" s="105">
        <v>1.4524E-3</v>
      </c>
      <c r="L345" s="105">
        <v>2.83E-5</v>
      </c>
      <c r="M345" s="132">
        <v>1.1200000000000001</v>
      </c>
      <c r="N345">
        <v>0</v>
      </c>
      <c r="O345">
        <v>0</v>
      </c>
      <c r="P345">
        <v>0</v>
      </c>
      <c r="Q345">
        <v>1</v>
      </c>
      <c r="R345">
        <v>1.4524E-5</v>
      </c>
      <c r="S345">
        <v>2.8290000000000003E-7</v>
      </c>
      <c r="T345">
        <v>3</v>
      </c>
      <c r="U345">
        <v>0</v>
      </c>
      <c r="V345">
        <v>0</v>
      </c>
      <c r="W345" s="133" t="s">
        <v>661</v>
      </c>
      <c r="X345" t="s">
        <v>203</v>
      </c>
      <c r="Y345" t="s">
        <v>204</v>
      </c>
      <c r="AD345">
        <f t="shared" si="41"/>
        <v>1031</v>
      </c>
      <c r="AE345">
        <v>344</v>
      </c>
      <c r="AF345" t="str">
        <f t="shared" ca="1" si="35"/>
        <v>58-0.8</v>
      </c>
      <c r="AG345">
        <f t="shared" ca="1" si="36"/>
        <v>200</v>
      </c>
      <c r="AH345">
        <f t="shared" ca="1" si="37"/>
        <v>976</v>
      </c>
      <c r="AI345" s="105">
        <f t="shared" ca="1" si="38"/>
        <v>-8.2316999999999995E-6</v>
      </c>
      <c r="AJ345" s="105">
        <f t="shared" ca="1" si="39"/>
        <v>-4.0699999999999998E-7</v>
      </c>
      <c r="AK345" s="105">
        <f ca="1">AVERAGE(INDIRECT("K"&amp;AD345):INDIRECT("K"&amp;AD346-1))</f>
        <v>2.7216666666666669E-3</v>
      </c>
      <c r="AL345" s="105">
        <f ca="1">AVERAGE(INDIRECT("L"&amp;AD345):INDIRECT("L"&amp;AD346-1))</f>
        <v>1.0053333333333331E-4</v>
      </c>
      <c r="AM345" s="105">
        <f t="shared" ca="1" si="40"/>
        <v>2.7235227914514607E-3</v>
      </c>
      <c r="AO345" s="105">
        <f ca="1">STDEV(INDIRECT("K"&amp;AD345):INDIRECT("K"&amp;AD346-1))</f>
        <v>4.5092497528222424E-7</v>
      </c>
    </row>
    <row r="346" spans="1:41" ht="14.25" customHeight="1">
      <c r="A346" t="s">
        <v>659</v>
      </c>
      <c r="B346" t="s">
        <v>200</v>
      </c>
      <c r="C346">
        <v>0</v>
      </c>
      <c r="D346">
        <v>200</v>
      </c>
      <c r="E346">
        <v>976</v>
      </c>
      <c r="F346" t="s">
        <v>201</v>
      </c>
      <c r="G346" s="105">
        <v>1.4436E-3</v>
      </c>
      <c r="H346" s="105">
        <v>2.8200000000000001E-5</v>
      </c>
      <c r="I346" s="105">
        <v>-8.4035000000000001E-6</v>
      </c>
      <c r="J346" s="105">
        <v>-3.1950000000000002E-7</v>
      </c>
      <c r="K346" s="105">
        <v>1.4519999999999999E-3</v>
      </c>
      <c r="L346" s="105">
        <v>2.8500000000000002E-5</v>
      </c>
      <c r="M346" s="132">
        <v>1.1200000000000001</v>
      </c>
      <c r="N346">
        <v>0</v>
      </c>
      <c r="O346">
        <v>0</v>
      </c>
      <c r="P346">
        <v>0</v>
      </c>
      <c r="Q346">
        <v>1</v>
      </c>
      <c r="R346">
        <v>1.452E-5</v>
      </c>
      <c r="S346">
        <v>2.8480000000000001E-7</v>
      </c>
      <c r="T346">
        <v>3</v>
      </c>
      <c r="U346">
        <v>0</v>
      </c>
      <c r="V346">
        <v>0</v>
      </c>
      <c r="W346" s="133" t="s">
        <v>662</v>
      </c>
      <c r="X346" t="s">
        <v>203</v>
      </c>
      <c r="Y346" t="s">
        <v>204</v>
      </c>
      <c r="AD346">
        <f t="shared" si="41"/>
        <v>1034</v>
      </c>
      <c r="AE346">
        <v>345</v>
      </c>
      <c r="AF346" t="str">
        <f t="shared" ca="1" si="35"/>
        <v>58-0.6</v>
      </c>
      <c r="AG346">
        <f t="shared" ca="1" si="36"/>
        <v>200</v>
      </c>
      <c r="AH346">
        <f t="shared" ca="1" si="37"/>
        <v>976</v>
      </c>
      <c r="AI346" s="105">
        <f t="shared" ca="1" si="38"/>
        <v>-8.2316999999999995E-6</v>
      </c>
      <c r="AJ346" s="105">
        <f t="shared" ca="1" si="39"/>
        <v>-4.0699999999999998E-7</v>
      </c>
      <c r="AK346" s="105">
        <f ca="1">AVERAGE(INDIRECT("K"&amp;AD346):INDIRECT("K"&amp;AD347-1))</f>
        <v>2.1407000000000002E-3</v>
      </c>
      <c r="AL346" s="105">
        <f ca="1">AVERAGE(INDIRECT("L"&amp;AD346):INDIRECT("L"&amp;AD347-1))</f>
        <v>7.0933333333333327E-5</v>
      </c>
      <c r="AM346" s="105">
        <f t="shared" ca="1" si="40"/>
        <v>2.1418748861167822E-3</v>
      </c>
      <c r="AO346" s="105">
        <f ca="1">STDEV(INDIRECT("K"&amp;AD346):INDIRECT("K"&amp;AD347-1))</f>
        <v>1.9999999999989644E-7</v>
      </c>
    </row>
    <row r="347" spans="1:41" ht="14.25" customHeight="1">
      <c r="A347" t="s">
        <v>663</v>
      </c>
      <c r="B347" t="s">
        <v>200</v>
      </c>
      <c r="C347">
        <v>0</v>
      </c>
      <c r="D347">
        <v>200</v>
      </c>
      <c r="E347">
        <v>976</v>
      </c>
      <c r="F347" t="s">
        <v>201</v>
      </c>
      <c r="G347" s="105">
        <v>1.3016E-3</v>
      </c>
      <c r="H347" s="105">
        <v>2.4300000000000001E-5</v>
      </c>
      <c r="I347" s="105">
        <v>-8.4035000000000001E-6</v>
      </c>
      <c r="J347" s="105">
        <v>-3.1950000000000002E-7</v>
      </c>
      <c r="K347" s="105">
        <v>1.31E-3</v>
      </c>
      <c r="L347" s="105">
        <v>2.4600000000000002E-5</v>
      </c>
      <c r="M347" s="132">
        <v>1.08</v>
      </c>
      <c r="N347">
        <v>0</v>
      </c>
      <c r="O347">
        <v>0</v>
      </c>
      <c r="P347">
        <v>0</v>
      </c>
      <c r="Q347">
        <v>1</v>
      </c>
      <c r="R347">
        <v>1.31E-5</v>
      </c>
      <c r="S347">
        <v>2.4620000000000002E-7</v>
      </c>
      <c r="T347">
        <v>3</v>
      </c>
      <c r="U347">
        <v>0</v>
      </c>
      <c r="V347">
        <v>0</v>
      </c>
      <c r="W347" s="133" t="s">
        <v>664</v>
      </c>
      <c r="X347" t="s">
        <v>203</v>
      </c>
      <c r="Y347" t="s">
        <v>204</v>
      </c>
      <c r="AD347">
        <f t="shared" si="41"/>
        <v>1037</v>
      </c>
      <c r="AE347">
        <v>346</v>
      </c>
      <c r="AF347" t="str">
        <f t="shared" ca="1" si="35"/>
        <v>58-0.4</v>
      </c>
      <c r="AG347">
        <f t="shared" ca="1" si="36"/>
        <v>200</v>
      </c>
      <c r="AH347">
        <f t="shared" ca="1" si="37"/>
        <v>976</v>
      </c>
      <c r="AI347" s="105">
        <f t="shared" ca="1" si="38"/>
        <v>-8.2316999999999995E-6</v>
      </c>
      <c r="AJ347" s="105">
        <f t="shared" ca="1" si="39"/>
        <v>-4.0699999999999998E-7</v>
      </c>
      <c r="AK347" s="105">
        <f ca="1">AVERAGE(INDIRECT("K"&amp;AD347):INDIRECT("K"&amp;AD348-1))</f>
        <v>1.2844333333333333E-3</v>
      </c>
      <c r="AL347" s="105">
        <f ca="1">AVERAGE(INDIRECT("L"&amp;AD347):INDIRECT("L"&amp;AD348-1))</f>
        <v>4.4100000000000008E-5</v>
      </c>
      <c r="AM347" s="105">
        <f t="shared" ca="1" si="40"/>
        <v>1.2851901796145883E-3</v>
      </c>
      <c r="AO347" s="105">
        <f ca="1">STDEV(INDIRECT("K"&amp;AD347):INDIRECT("K"&amp;AD348-1))</f>
        <v>3.2145502536641155E-7</v>
      </c>
    </row>
    <row r="348" spans="1:41" ht="14.25" customHeight="1">
      <c r="A348" t="s">
        <v>663</v>
      </c>
      <c r="B348" t="s">
        <v>200</v>
      </c>
      <c r="C348">
        <v>0</v>
      </c>
      <c r="D348">
        <v>200</v>
      </c>
      <c r="E348">
        <v>976</v>
      </c>
      <c r="F348" t="s">
        <v>201</v>
      </c>
      <c r="G348" s="105">
        <v>1.3016E-3</v>
      </c>
      <c r="H348" s="105">
        <v>2.4499999999999999E-5</v>
      </c>
      <c r="I348" s="105">
        <v>-8.4035000000000001E-6</v>
      </c>
      <c r="J348" s="105">
        <v>-3.1950000000000002E-7</v>
      </c>
      <c r="K348" s="105">
        <v>1.31E-3</v>
      </c>
      <c r="L348" s="105">
        <v>2.48E-5</v>
      </c>
      <c r="M348" s="132">
        <v>1.0900000000000001</v>
      </c>
      <c r="N348">
        <v>0</v>
      </c>
      <c r="O348">
        <v>0</v>
      </c>
      <c r="P348">
        <v>0</v>
      </c>
      <c r="Q348">
        <v>1</v>
      </c>
      <c r="R348">
        <v>1.31E-5</v>
      </c>
      <c r="S348">
        <v>2.4839999999999997E-7</v>
      </c>
      <c r="T348">
        <v>3</v>
      </c>
      <c r="U348">
        <v>0</v>
      </c>
      <c r="V348">
        <v>0</v>
      </c>
      <c r="W348" s="133" t="s">
        <v>665</v>
      </c>
      <c r="X348" t="s">
        <v>203</v>
      </c>
      <c r="Y348" t="s">
        <v>204</v>
      </c>
      <c r="AD348">
        <f t="shared" si="41"/>
        <v>1040</v>
      </c>
      <c r="AE348">
        <v>347</v>
      </c>
      <c r="AF348" t="str">
        <f t="shared" ca="1" si="35"/>
        <v>58-0.2</v>
      </c>
      <c r="AG348">
        <f t="shared" ca="1" si="36"/>
        <v>200</v>
      </c>
      <c r="AH348">
        <f t="shared" ca="1" si="37"/>
        <v>976</v>
      </c>
      <c r="AI348" s="105">
        <f t="shared" ca="1" si="38"/>
        <v>-8.2316999999999995E-6</v>
      </c>
      <c r="AJ348" s="105">
        <f t="shared" ca="1" si="39"/>
        <v>-4.0699999999999998E-7</v>
      </c>
      <c r="AK348" s="105">
        <f ca="1">AVERAGE(INDIRECT("K"&amp;AD348):INDIRECT("K"&amp;AD349-1))</f>
        <v>1.7637666666666669E-3</v>
      </c>
      <c r="AL348" s="105">
        <f ca="1">AVERAGE(INDIRECT("L"&amp;AD348):INDIRECT("L"&amp;AD349-1))</f>
        <v>5.6666666666666664E-5</v>
      </c>
      <c r="AM348" s="105">
        <f t="shared" ca="1" si="40"/>
        <v>1.7646767311764375E-3</v>
      </c>
      <c r="AO348" s="105">
        <f ca="1">STDEV(INDIRECT("K"&amp;AD348):INDIRECT("K"&amp;AD349-1))</f>
        <v>5.7735026918995274E-8</v>
      </c>
    </row>
    <row r="349" spans="1:41" ht="14.25" customHeight="1">
      <c r="A349" t="s">
        <v>663</v>
      </c>
      <c r="B349" t="s">
        <v>200</v>
      </c>
      <c r="C349">
        <v>0</v>
      </c>
      <c r="D349">
        <v>200</v>
      </c>
      <c r="E349">
        <v>976</v>
      </c>
      <c r="F349" t="s">
        <v>201</v>
      </c>
      <c r="G349" s="105">
        <v>1.2980999999999999E-3</v>
      </c>
      <c r="H349" s="105">
        <v>2.3900000000000002E-5</v>
      </c>
      <c r="I349" s="105">
        <v>-8.4035000000000001E-6</v>
      </c>
      <c r="J349" s="105">
        <v>-3.1950000000000002E-7</v>
      </c>
      <c r="K349" s="105">
        <v>1.3064999999999999E-3</v>
      </c>
      <c r="L349" s="105">
        <v>2.4199999999999999E-5</v>
      </c>
      <c r="M349" s="132">
        <v>1.06</v>
      </c>
      <c r="N349">
        <v>0</v>
      </c>
      <c r="O349">
        <v>0</v>
      </c>
      <c r="P349">
        <v>0</v>
      </c>
      <c r="Q349">
        <v>1</v>
      </c>
      <c r="R349">
        <v>1.3064999999999999E-5</v>
      </c>
      <c r="S349">
        <v>2.424E-7</v>
      </c>
      <c r="T349">
        <v>3</v>
      </c>
      <c r="U349">
        <v>0</v>
      </c>
      <c r="V349">
        <v>0</v>
      </c>
      <c r="W349" s="133" t="s">
        <v>666</v>
      </c>
      <c r="X349" t="s">
        <v>203</v>
      </c>
      <c r="Y349" t="s">
        <v>204</v>
      </c>
      <c r="AD349">
        <f t="shared" si="41"/>
        <v>1043</v>
      </c>
      <c r="AE349">
        <v>348</v>
      </c>
      <c r="AF349" t="str">
        <f t="shared" ca="1" si="35"/>
        <v>58-&lt;0.2</v>
      </c>
      <c r="AG349">
        <f t="shared" ca="1" si="36"/>
        <v>200</v>
      </c>
      <c r="AH349">
        <f t="shared" ca="1" si="37"/>
        <v>976</v>
      </c>
      <c r="AI349" s="105">
        <f t="shared" ca="1" si="38"/>
        <v>-8.2316999999999995E-6</v>
      </c>
      <c r="AJ349" s="105">
        <f t="shared" ca="1" si="39"/>
        <v>-4.0699999999999998E-7</v>
      </c>
      <c r="AK349" s="105">
        <f ca="1">AVERAGE(INDIRECT("K"&amp;AD349):INDIRECT("K"&amp;AD350-1))</f>
        <v>3.6186666666666663E-3</v>
      </c>
      <c r="AL349" s="105">
        <f ca="1">AVERAGE(INDIRECT("L"&amp;AD349):INDIRECT("L"&amp;AD350-1))</f>
        <v>1.1093333333333332E-4</v>
      </c>
      <c r="AM349" s="105">
        <f t="shared" ca="1" si="40"/>
        <v>3.620366645643627E-3</v>
      </c>
      <c r="AO349" s="105">
        <f ca="1">STDEV(INDIRECT("K"&amp;AD349):INDIRECT("K"&amp;AD350-1))</f>
        <v>5.0332229568477192E-7</v>
      </c>
    </row>
    <row r="350" spans="1:41" ht="14.25" customHeight="1">
      <c r="A350" t="s">
        <v>667</v>
      </c>
      <c r="B350" t="s">
        <v>200</v>
      </c>
      <c r="C350">
        <v>0</v>
      </c>
      <c r="D350">
        <v>200</v>
      </c>
      <c r="E350">
        <v>976</v>
      </c>
      <c r="F350" t="s">
        <v>201</v>
      </c>
      <c r="G350" s="105">
        <v>1.2584E-3</v>
      </c>
      <c r="H350" s="105">
        <v>2.44E-5</v>
      </c>
      <c r="I350" s="105">
        <v>-8.4035000000000001E-6</v>
      </c>
      <c r="J350" s="105">
        <v>-3.1950000000000002E-7</v>
      </c>
      <c r="K350" s="105">
        <v>1.2668E-3</v>
      </c>
      <c r="L350" s="105">
        <v>2.4700000000000001E-5</v>
      </c>
      <c r="M350" s="132">
        <v>1.1200000000000001</v>
      </c>
      <c r="N350">
        <v>0</v>
      </c>
      <c r="O350">
        <v>0</v>
      </c>
      <c r="P350">
        <v>0</v>
      </c>
      <c r="Q350">
        <v>1</v>
      </c>
      <c r="R350">
        <v>1.2668E-5</v>
      </c>
      <c r="S350">
        <v>2.4709999999999998E-7</v>
      </c>
      <c r="T350">
        <v>3</v>
      </c>
      <c r="U350">
        <v>0</v>
      </c>
      <c r="V350">
        <v>0</v>
      </c>
      <c r="W350" s="133" t="s">
        <v>668</v>
      </c>
      <c r="X350" t="s">
        <v>203</v>
      </c>
      <c r="Y350" t="s">
        <v>204</v>
      </c>
      <c r="AD350">
        <f t="shared" si="41"/>
        <v>1046</v>
      </c>
      <c r="AE350">
        <v>349</v>
      </c>
      <c r="AF350" t="str">
        <f t="shared" ca="1" si="35"/>
        <v>59-ALL</v>
      </c>
      <c r="AG350">
        <f t="shared" ca="1" si="36"/>
        <v>200</v>
      </c>
      <c r="AH350">
        <f t="shared" ca="1" si="37"/>
        <v>976</v>
      </c>
      <c r="AI350" s="105">
        <f t="shared" ca="1" si="38"/>
        <v>-8.2316999999999995E-6</v>
      </c>
      <c r="AJ350" s="105">
        <f t="shared" ca="1" si="39"/>
        <v>-4.0699999999999998E-7</v>
      </c>
      <c r="AK350" s="105">
        <f ca="1">AVERAGE(INDIRECT("K"&amp;AD350):INDIRECT("K"&amp;AD351-1))</f>
        <v>2.5562333333333334E-3</v>
      </c>
      <c r="AL350" s="105">
        <f ca="1">AVERAGE(INDIRECT("L"&amp;AD350):INDIRECT("L"&amp;AD351-1))</f>
        <v>7.6566666666666667E-5</v>
      </c>
      <c r="AM350" s="105">
        <f t="shared" ca="1" si="40"/>
        <v>2.5573797740830141E-3</v>
      </c>
      <c r="AO350" s="105">
        <f ca="1">STDEV(INDIRECT("K"&amp;AD350):INDIRECT("K"&amp;AD351-1))</f>
        <v>6.6583281184795818E-7</v>
      </c>
    </row>
    <row r="351" spans="1:41" ht="14.25" customHeight="1">
      <c r="A351" t="s">
        <v>667</v>
      </c>
      <c r="B351" t="s">
        <v>200</v>
      </c>
      <c r="C351">
        <v>0</v>
      </c>
      <c r="D351">
        <v>200</v>
      </c>
      <c r="E351">
        <v>976</v>
      </c>
      <c r="F351" t="s">
        <v>201</v>
      </c>
      <c r="G351" s="105">
        <v>1.2592E-3</v>
      </c>
      <c r="H351" s="105">
        <v>2.4300000000000001E-5</v>
      </c>
      <c r="I351" s="105">
        <v>-8.4035000000000001E-6</v>
      </c>
      <c r="J351" s="105">
        <v>-3.1950000000000002E-7</v>
      </c>
      <c r="K351" s="105">
        <v>1.2676E-3</v>
      </c>
      <c r="L351" s="105">
        <v>2.4600000000000002E-5</v>
      </c>
      <c r="M351" s="132">
        <v>1.1100000000000001</v>
      </c>
      <c r="N351">
        <v>0</v>
      </c>
      <c r="O351">
        <v>0</v>
      </c>
      <c r="P351">
        <v>0</v>
      </c>
      <c r="Q351">
        <v>1</v>
      </c>
      <c r="R351">
        <v>1.2676E-5</v>
      </c>
      <c r="S351">
        <v>2.4639999999999998E-7</v>
      </c>
      <c r="T351">
        <v>3</v>
      </c>
      <c r="U351">
        <v>0</v>
      </c>
      <c r="V351">
        <v>0</v>
      </c>
      <c r="W351" s="133" t="s">
        <v>669</v>
      </c>
      <c r="X351" t="s">
        <v>203</v>
      </c>
      <c r="Y351" t="s">
        <v>204</v>
      </c>
      <c r="AD351">
        <f t="shared" si="41"/>
        <v>1049</v>
      </c>
      <c r="AE351">
        <v>350</v>
      </c>
      <c r="AF351" t="str">
        <f t="shared" ca="1" si="35"/>
        <v>59-0.8</v>
      </c>
      <c r="AG351">
        <f t="shared" ca="1" si="36"/>
        <v>200</v>
      </c>
      <c r="AH351">
        <f t="shared" ca="1" si="37"/>
        <v>976</v>
      </c>
      <c r="AI351" s="105">
        <f t="shared" ca="1" si="38"/>
        <v>-8.2316999999999995E-6</v>
      </c>
      <c r="AJ351" s="105">
        <f t="shared" ca="1" si="39"/>
        <v>-4.0699999999999998E-7</v>
      </c>
      <c r="AK351" s="105">
        <f ca="1">AVERAGE(INDIRECT("K"&amp;AD351):INDIRECT("K"&amp;AD352-1))</f>
        <v>1.7941999999999999E-3</v>
      </c>
      <c r="AL351" s="105">
        <f ca="1">AVERAGE(INDIRECT("L"&amp;AD351):INDIRECT("L"&amp;AD352-1))</f>
        <v>6.2933333333333323E-5</v>
      </c>
      <c r="AM351" s="105">
        <f t="shared" ca="1" si="40"/>
        <v>1.7953033850701791E-3</v>
      </c>
      <c r="AO351" s="105">
        <f ca="1">STDEV(INDIRECT("K"&amp;AD351):INDIRECT("K"&amp;AD352-1))</f>
        <v>2.6457513110648599E-7</v>
      </c>
    </row>
    <row r="352" spans="1:41" ht="14.25" customHeight="1">
      <c r="A352" t="s">
        <v>667</v>
      </c>
      <c r="B352" t="s">
        <v>200</v>
      </c>
      <c r="C352">
        <v>0</v>
      </c>
      <c r="D352">
        <v>200</v>
      </c>
      <c r="E352">
        <v>976</v>
      </c>
      <c r="F352" t="s">
        <v>201</v>
      </c>
      <c r="G352" s="105">
        <v>1.2591E-3</v>
      </c>
      <c r="H352" s="105">
        <v>2.4499999999999999E-5</v>
      </c>
      <c r="I352" s="105">
        <v>-8.4035000000000001E-6</v>
      </c>
      <c r="J352" s="105">
        <v>-3.1950000000000002E-7</v>
      </c>
      <c r="K352" s="105">
        <v>1.2675E-3</v>
      </c>
      <c r="L352" s="105">
        <v>2.48E-5</v>
      </c>
      <c r="M352" s="132">
        <v>1.1200000000000001</v>
      </c>
      <c r="N352">
        <v>0</v>
      </c>
      <c r="O352">
        <v>0</v>
      </c>
      <c r="P352">
        <v>0</v>
      </c>
      <c r="Q352">
        <v>1</v>
      </c>
      <c r="R352">
        <v>1.2675E-5</v>
      </c>
      <c r="S352">
        <v>2.4769999999999997E-7</v>
      </c>
      <c r="T352">
        <v>3</v>
      </c>
      <c r="U352">
        <v>0</v>
      </c>
      <c r="V352">
        <v>0</v>
      </c>
      <c r="W352" s="133" t="s">
        <v>670</v>
      </c>
      <c r="X352" t="s">
        <v>203</v>
      </c>
      <c r="Y352" t="s">
        <v>204</v>
      </c>
      <c r="AD352">
        <f t="shared" si="41"/>
        <v>1052</v>
      </c>
      <c r="AE352">
        <v>351</v>
      </c>
      <c r="AF352" t="str">
        <f t="shared" ca="1" si="35"/>
        <v>59-0.6</v>
      </c>
      <c r="AG352">
        <f t="shared" ca="1" si="36"/>
        <v>200</v>
      </c>
      <c r="AH352">
        <f t="shared" ca="1" si="37"/>
        <v>976</v>
      </c>
      <c r="AI352" s="105">
        <f t="shared" ca="1" si="38"/>
        <v>-8.2316999999999995E-6</v>
      </c>
      <c r="AJ352" s="105">
        <f t="shared" ca="1" si="39"/>
        <v>-4.0699999999999998E-7</v>
      </c>
      <c r="AK352" s="105">
        <f ca="1">AVERAGE(INDIRECT("K"&amp;AD352):INDIRECT("K"&amp;AD353-1))</f>
        <v>1.1520666666666667E-3</v>
      </c>
      <c r="AL352" s="105">
        <f ca="1">AVERAGE(INDIRECT("L"&amp;AD352):INDIRECT("L"&amp;AD353-1))</f>
        <v>3.906666666666667E-5</v>
      </c>
      <c r="AM352" s="105">
        <f t="shared" ca="1" si="40"/>
        <v>1.1527288531518977E-3</v>
      </c>
      <c r="AO352" s="105">
        <f ca="1">STDEV(INDIRECT("K"&amp;AD352):INDIRECT("K"&amp;AD353-1))</f>
        <v>5.773502691899528E-8</v>
      </c>
    </row>
    <row r="353" spans="1:41" ht="14.25" customHeight="1">
      <c r="A353" t="s">
        <v>671</v>
      </c>
      <c r="B353" t="s">
        <v>200</v>
      </c>
      <c r="C353">
        <v>0</v>
      </c>
      <c r="D353">
        <v>200</v>
      </c>
      <c r="E353">
        <v>976</v>
      </c>
      <c r="F353" t="s">
        <v>201</v>
      </c>
      <c r="G353" s="105">
        <v>1.0028999999999999E-3</v>
      </c>
      <c r="H353" s="105">
        <v>1.98E-5</v>
      </c>
      <c r="I353" s="105">
        <v>-8.4035000000000001E-6</v>
      </c>
      <c r="J353" s="105">
        <v>-3.1950000000000002E-7</v>
      </c>
      <c r="K353" s="105">
        <v>1.0112999999999999E-3</v>
      </c>
      <c r="L353" s="105">
        <v>2.0100000000000001E-5</v>
      </c>
      <c r="M353" s="132">
        <v>1.1399999999999999</v>
      </c>
      <c r="N353">
        <v>0</v>
      </c>
      <c r="O353">
        <v>0</v>
      </c>
      <c r="P353">
        <v>0</v>
      </c>
      <c r="Q353">
        <v>1</v>
      </c>
      <c r="R353">
        <v>1.0113E-5</v>
      </c>
      <c r="S353">
        <v>2.015E-7</v>
      </c>
      <c r="T353">
        <v>3</v>
      </c>
      <c r="U353">
        <v>0</v>
      </c>
      <c r="V353">
        <v>0</v>
      </c>
      <c r="W353" s="133" t="s">
        <v>672</v>
      </c>
      <c r="X353" t="s">
        <v>203</v>
      </c>
      <c r="Y353" t="s">
        <v>204</v>
      </c>
      <c r="AD353">
        <f t="shared" si="41"/>
        <v>1055</v>
      </c>
      <c r="AE353">
        <v>352</v>
      </c>
      <c r="AF353" t="str">
        <f t="shared" ca="1" si="35"/>
        <v>59-0.4</v>
      </c>
      <c r="AG353">
        <f t="shared" ca="1" si="36"/>
        <v>200</v>
      </c>
      <c r="AH353">
        <f t="shared" ca="1" si="37"/>
        <v>976</v>
      </c>
      <c r="AI353" s="105">
        <f t="shared" ca="1" si="38"/>
        <v>-8.2316999999999995E-6</v>
      </c>
      <c r="AJ353" s="105">
        <f t="shared" ca="1" si="39"/>
        <v>-4.0699999999999998E-7</v>
      </c>
      <c r="AK353" s="105">
        <f ca="1">AVERAGE(INDIRECT("K"&amp;AD353):INDIRECT("K"&amp;AD354-1))</f>
        <v>9.4324333333333334E-4</v>
      </c>
      <c r="AL353" s="105">
        <f ca="1">AVERAGE(INDIRECT("L"&amp;AD353):INDIRECT("L"&amp;AD354-1))</f>
        <v>3.0420666666666665E-5</v>
      </c>
      <c r="AM353" s="105">
        <f t="shared" ca="1" si="40"/>
        <v>9.4373375633078965E-4</v>
      </c>
      <c r="AO353" s="105">
        <f ca="1">STDEV(INDIRECT("K"&amp;AD353):INDIRECT("K"&amp;AD354-1))</f>
        <v>5.0737888538380732E-7</v>
      </c>
    </row>
    <row r="354" spans="1:41" ht="14.25" customHeight="1">
      <c r="A354" t="s">
        <v>671</v>
      </c>
      <c r="B354" t="s">
        <v>200</v>
      </c>
      <c r="C354">
        <v>0</v>
      </c>
      <c r="D354">
        <v>200</v>
      </c>
      <c r="E354">
        <v>976</v>
      </c>
      <c r="F354" t="s">
        <v>201</v>
      </c>
      <c r="G354" s="105">
        <v>1.0036999999999999E-3</v>
      </c>
      <c r="H354" s="105">
        <v>1.9899999999999999E-5</v>
      </c>
      <c r="I354" s="105">
        <v>-8.4035000000000001E-6</v>
      </c>
      <c r="J354" s="105">
        <v>-3.1950000000000002E-7</v>
      </c>
      <c r="K354" s="105">
        <v>1.0120999999999999E-3</v>
      </c>
      <c r="L354" s="105">
        <v>2.0299999999999999E-5</v>
      </c>
      <c r="M354" s="132">
        <v>1.1499999999999999</v>
      </c>
      <c r="N354">
        <v>0</v>
      </c>
      <c r="O354">
        <v>0</v>
      </c>
      <c r="P354">
        <v>0</v>
      </c>
      <c r="Q354">
        <v>1</v>
      </c>
      <c r="R354">
        <v>1.0121E-5</v>
      </c>
      <c r="S354">
        <v>2.026E-7</v>
      </c>
      <c r="T354">
        <v>3</v>
      </c>
      <c r="U354">
        <v>0</v>
      </c>
      <c r="V354">
        <v>0</v>
      </c>
      <c r="W354" s="133" t="s">
        <v>673</v>
      </c>
      <c r="X354" t="s">
        <v>203</v>
      </c>
      <c r="Y354" t="s">
        <v>204</v>
      </c>
      <c r="AD354">
        <f t="shared" si="41"/>
        <v>1058</v>
      </c>
      <c r="AE354">
        <v>353</v>
      </c>
      <c r="AF354" t="str">
        <f t="shared" ca="1" si="35"/>
        <v>59-0.2</v>
      </c>
      <c r="AG354">
        <f t="shared" ca="1" si="36"/>
        <v>200</v>
      </c>
      <c r="AH354">
        <f t="shared" ca="1" si="37"/>
        <v>976</v>
      </c>
      <c r="AI354" s="105">
        <f t="shared" ca="1" si="38"/>
        <v>-8.2316999999999995E-6</v>
      </c>
      <c r="AJ354" s="105">
        <f t="shared" ca="1" si="39"/>
        <v>-4.0699999999999998E-7</v>
      </c>
      <c r="AK354" s="105">
        <f ca="1">AVERAGE(INDIRECT("K"&amp;AD354):INDIRECT("K"&amp;AD355-1))</f>
        <v>1.2019666666666666E-3</v>
      </c>
      <c r="AL354" s="105">
        <f ca="1">AVERAGE(INDIRECT("L"&amp;AD354):INDIRECT("L"&amp;AD355-1))</f>
        <v>3.82E-5</v>
      </c>
      <c r="AM354" s="105">
        <f t="shared" ca="1" si="40"/>
        <v>1.2025735352891222E-3</v>
      </c>
      <c r="AO354" s="105">
        <f ca="1">STDEV(INDIRECT("K"&amp;AD354):INDIRECT("K"&amp;AD355-1))</f>
        <v>4.0414518843273446E-7</v>
      </c>
    </row>
    <row r="355" spans="1:41" ht="14.25" customHeight="1">
      <c r="A355" t="s">
        <v>671</v>
      </c>
      <c r="B355" t="s">
        <v>200</v>
      </c>
      <c r="C355">
        <v>0</v>
      </c>
      <c r="D355">
        <v>200</v>
      </c>
      <c r="E355">
        <v>976</v>
      </c>
      <c r="F355" t="s">
        <v>201</v>
      </c>
      <c r="G355" s="105">
        <v>1.0024999999999999E-3</v>
      </c>
      <c r="H355" s="105">
        <v>1.9599999999999999E-5</v>
      </c>
      <c r="I355" s="105">
        <v>-8.4035000000000001E-6</v>
      </c>
      <c r="J355" s="105">
        <v>-3.1950000000000002E-7</v>
      </c>
      <c r="K355" s="105">
        <v>1.0108999999999999E-3</v>
      </c>
      <c r="L355" s="105">
        <v>2.0000000000000002E-5</v>
      </c>
      <c r="M355" s="132">
        <v>1.1299999999999999</v>
      </c>
      <c r="N355">
        <v>0</v>
      </c>
      <c r="O355">
        <v>0</v>
      </c>
      <c r="P355">
        <v>0</v>
      </c>
      <c r="Q355">
        <v>1</v>
      </c>
      <c r="R355">
        <v>1.0108999999999999E-5</v>
      </c>
      <c r="S355">
        <v>1.9969999999999999E-7</v>
      </c>
      <c r="T355">
        <v>3</v>
      </c>
      <c r="U355">
        <v>0</v>
      </c>
      <c r="V355">
        <v>0</v>
      </c>
      <c r="W355" s="133" t="s">
        <v>674</v>
      </c>
      <c r="X355" t="s">
        <v>203</v>
      </c>
      <c r="Y355" t="s">
        <v>204</v>
      </c>
      <c r="AD355">
        <f t="shared" si="41"/>
        <v>1061</v>
      </c>
      <c r="AE355">
        <v>354</v>
      </c>
      <c r="AF355" t="str">
        <f t="shared" ca="1" si="35"/>
        <v>59-&lt;0.2</v>
      </c>
      <c r="AG355">
        <f t="shared" ca="1" si="36"/>
        <v>200</v>
      </c>
      <c r="AH355">
        <f t="shared" ca="1" si="37"/>
        <v>976</v>
      </c>
      <c r="AI355" s="105">
        <f t="shared" ca="1" si="38"/>
        <v>-8.2316999999999995E-6</v>
      </c>
      <c r="AJ355" s="105">
        <f t="shared" ca="1" si="39"/>
        <v>-4.0699999999999998E-7</v>
      </c>
      <c r="AK355" s="105">
        <f ca="1">AVERAGE(INDIRECT("K"&amp;AD355):INDIRECT("K"&amp;AD356-1))</f>
        <v>3.7214000000000001E-3</v>
      </c>
      <c r="AL355" s="105">
        <f ca="1">AVERAGE(INDIRECT("L"&amp;AD355):INDIRECT("L"&amp;AD356-1))</f>
        <v>1.0526666666666666E-4</v>
      </c>
      <c r="AM355" s="105">
        <f t="shared" ca="1" si="40"/>
        <v>3.7228885332643404E-3</v>
      </c>
      <c r="AO355" s="105">
        <f ca="1">STDEV(INDIRECT("K"&amp;AD355):INDIRECT("K"&amp;AD356-1))</f>
        <v>5.1961524227058191E-7</v>
      </c>
    </row>
    <row r="356" spans="1:41" ht="14.25" customHeight="1">
      <c r="A356" t="s">
        <v>675</v>
      </c>
      <c r="B356" t="s">
        <v>200</v>
      </c>
      <c r="C356">
        <v>0</v>
      </c>
      <c r="D356">
        <v>200</v>
      </c>
      <c r="E356">
        <v>976</v>
      </c>
      <c r="F356" t="s">
        <v>201</v>
      </c>
      <c r="G356" s="105">
        <v>1.1324E-3</v>
      </c>
      <c r="H356" s="105">
        <v>2.2200000000000001E-5</v>
      </c>
      <c r="I356" s="105">
        <v>-8.4035000000000001E-6</v>
      </c>
      <c r="J356" s="105">
        <v>-3.1950000000000002E-7</v>
      </c>
      <c r="K356" s="105">
        <v>1.1408E-3</v>
      </c>
      <c r="L356" s="105">
        <v>2.2500000000000001E-5</v>
      </c>
      <c r="M356" s="132">
        <v>1.1299999999999999</v>
      </c>
      <c r="N356">
        <v>0</v>
      </c>
      <c r="O356">
        <v>0</v>
      </c>
      <c r="P356">
        <v>0</v>
      </c>
      <c r="Q356">
        <v>1</v>
      </c>
      <c r="R356">
        <v>1.1408E-5</v>
      </c>
      <c r="S356">
        <v>2.251E-7</v>
      </c>
      <c r="T356">
        <v>3</v>
      </c>
      <c r="U356">
        <v>0</v>
      </c>
      <c r="V356">
        <v>0</v>
      </c>
      <c r="W356" s="133" t="s">
        <v>676</v>
      </c>
      <c r="X356" t="s">
        <v>203</v>
      </c>
      <c r="Y356" t="s">
        <v>204</v>
      </c>
      <c r="AD356">
        <f t="shared" si="41"/>
        <v>1064</v>
      </c>
      <c r="AE356">
        <v>355</v>
      </c>
      <c r="AF356" t="str">
        <f t="shared" ca="1" si="35"/>
        <v>60-ALL</v>
      </c>
      <c r="AG356">
        <f t="shared" ca="1" si="36"/>
        <v>200</v>
      </c>
      <c r="AH356">
        <f t="shared" ca="1" si="37"/>
        <v>976</v>
      </c>
      <c r="AI356" s="105">
        <f t="shared" ca="1" si="38"/>
        <v>-8.2316999999999995E-6</v>
      </c>
      <c r="AJ356" s="105">
        <f t="shared" ca="1" si="39"/>
        <v>-4.0699999999999998E-7</v>
      </c>
      <c r="AK356" s="105">
        <f ca="1">AVERAGE(INDIRECT("K"&amp;AD356):INDIRECT("K"&amp;AD357-1))</f>
        <v>2.0156666666666669E-3</v>
      </c>
      <c r="AL356" s="105">
        <f ca="1">AVERAGE(INDIRECT("L"&amp;AD356):INDIRECT("L"&amp;AD357-1))</f>
        <v>5.9533333333333335E-5</v>
      </c>
      <c r="AM356" s="105">
        <f t="shared" ca="1" si="40"/>
        <v>2.016545642649551E-3</v>
      </c>
      <c r="AO356" s="105">
        <f ca="1">STDEV(INDIRECT("K"&amp;AD356):INDIRECT("K"&amp;AD357-1))</f>
        <v>5.5075705472859407E-7</v>
      </c>
    </row>
    <row r="357" spans="1:41" ht="14.25" customHeight="1">
      <c r="A357" t="s">
        <v>675</v>
      </c>
      <c r="B357" t="s">
        <v>200</v>
      </c>
      <c r="C357">
        <v>0</v>
      </c>
      <c r="D357">
        <v>200</v>
      </c>
      <c r="E357">
        <v>976</v>
      </c>
      <c r="F357" t="s">
        <v>201</v>
      </c>
      <c r="G357" s="105">
        <v>1.1337999999999999E-3</v>
      </c>
      <c r="H357" s="105">
        <v>2.2099999999999998E-5</v>
      </c>
      <c r="I357" s="105">
        <v>-8.4035000000000001E-6</v>
      </c>
      <c r="J357" s="105">
        <v>-3.1950000000000002E-7</v>
      </c>
      <c r="K357" s="105">
        <v>1.1421999999999999E-3</v>
      </c>
      <c r="L357" s="105">
        <v>2.2399999999999999E-5</v>
      </c>
      <c r="M357" s="132">
        <v>1.1200000000000001</v>
      </c>
      <c r="N357">
        <v>0</v>
      </c>
      <c r="O357">
        <v>0</v>
      </c>
      <c r="P357">
        <v>0</v>
      </c>
      <c r="Q357">
        <v>1</v>
      </c>
      <c r="R357">
        <v>1.1422E-5</v>
      </c>
      <c r="S357">
        <v>2.2380000000000001E-7</v>
      </c>
      <c r="T357">
        <v>3</v>
      </c>
      <c r="U357">
        <v>0</v>
      </c>
      <c r="V357">
        <v>0</v>
      </c>
      <c r="W357" s="133" t="s">
        <v>677</v>
      </c>
      <c r="X357" t="s">
        <v>203</v>
      </c>
      <c r="Y357" t="s">
        <v>204</v>
      </c>
      <c r="AD357">
        <f t="shared" si="41"/>
        <v>1067</v>
      </c>
      <c r="AE357">
        <v>356</v>
      </c>
      <c r="AF357" t="str">
        <f t="shared" ca="1" si="35"/>
        <v>60-0.8</v>
      </c>
      <c r="AG357">
        <f t="shared" ca="1" si="36"/>
        <v>200</v>
      </c>
      <c r="AH357">
        <f t="shared" ca="1" si="37"/>
        <v>976</v>
      </c>
      <c r="AI357" s="105">
        <f t="shared" ca="1" si="38"/>
        <v>-8.2316999999999995E-6</v>
      </c>
      <c r="AJ357" s="105">
        <f t="shared" ca="1" si="39"/>
        <v>-4.0699999999999998E-7</v>
      </c>
      <c r="AK357" s="105">
        <f ca="1">AVERAGE(INDIRECT("K"&amp;AD357):INDIRECT("K"&amp;AD358-1))</f>
        <v>2.5920666666666668E-3</v>
      </c>
      <c r="AL357" s="105">
        <f ca="1">AVERAGE(INDIRECT("L"&amp;AD357):INDIRECT("L"&amp;AD358-1))</f>
        <v>7.8499999999999997E-5</v>
      </c>
      <c r="AM357" s="105">
        <f t="shared" ca="1" si="40"/>
        <v>2.5932550692989004E-3</v>
      </c>
      <c r="AO357" s="105">
        <f ca="1">STDEV(INDIRECT("K"&amp;AD357):INDIRECT("K"&amp;AD358-1))</f>
        <v>1.3051181300300846E-6</v>
      </c>
    </row>
    <row r="358" spans="1:41" ht="14.25" customHeight="1">
      <c r="A358" t="s">
        <v>675</v>
      </c>
      <c r="B358" t="s">
        <v>200</v>
      </c>
      <c r="C358">
        <v>0</v>
      </c>
      <c r="D358">
        <v>200</v>
      </c>
      <c r="E358">
        <v>976</v>
      </c>
      <c r="F358" t="s">
        <v>201</v>
      </c>
      <c r="G358" s="105">
        <v>1.1328E-3</v>
      </c>
      <c r="H358" s="105">
        <v>2.2200000000000001E-5</v>
      </c>
      <c r="I358" s="105">
        <v>-8.4035000000000001E-6</v>
      </c>
      <c r="J358" s="105">
        <v>-3.1950000000000002E-7</v>
      </c>
      <c r="K358" s="105">
        <v>1.1412E-3</v>
      </c>
      <c r="L358" s="105">
        <v>2.26E-5</v>
      </c>
      <c r="M358" s="132">
        <v>1.1299999999999999</v>
      </c>
      <c r="N358">
        <v>0</v>
      </c>
      <c r="O358">
        <v>0</v>
      </c>
      <c r="P358">
        <v>0</v>
      </c>
      <c r="Q358">
        <v>1</v>
      </c>
      <c r="R358">
        <v>1.1412E-5</v>
      </c>
      <c r="S358">
        <v>2.255E-7</v>
      </c>
      <c r="T358">
        <v>3</v>
      </c>
      <c r="U358">
        <v>0</v>
      </c>
      <c r="V358">
        <v>0</v>
      </c>
      <c r="W358" s="133" t="s">
        <v>678</v>
      </c>
      <c r="X358" t="s">
        <v>203</v>
      </c>
      <c r="Y358" t="s">
        <v>204</v>
      </c>
      <c r="AD358">
        <f t="shared" si="41"/>
        <v>1070</v>
      </c>
      <c r="AE358">
        <v>357</v>
      </c>
      <c r="AF358" t="str">
        <f t="shared" ca="1" si="35"/>
        <v>60-0.6</v>
      </c>
      <c r="AG358">
        <f t="shared" ca="1" si="36"/>
        <v>200</v>
      </c>
      <c r="AH358">
        <f t="shared" ca="1" si="37"/>
        <v>976</v>
      </c>
      <c r="AI358" s="105">
        <f t="shared" ca="1" si="38"/>
        <v>-8.2316999999999995E-6</v>
      </c>
      <c r="AJ358" s="105">
        <f t="shared" ca="1" si="39"/>
        <v>-4.0699999999999998E-7</v>
      </c>
      <c r="AK358" s="105">
        <f ca="1">AVERAGE(INDIRECT("K"&amp;AD358):INDIRECT("K"&amp;AD359-1))</f>
        <v>2.0533333333333332E-3</v>
      </c>
      <c r="AL358" s="105">
        <f ca="1">AVERAGE(INDIRECT("L"&amp;AD358):INDIRECT("L"&amp;AD359-1))</f>
        <v>6.4499999999999996E-5</v>
      </c>
      <c r="AM358" s="105">
        <f t="shared" ca="1" si="40"/>
        <v>2.0543461314437199E-3</v>
      </c>
      <c r="AO358" s="105">
        <f ca="1">STDEV(INDIRECT("K"&amp;AD358):INDIRECT("K"&amp;AD359-1))</f>
        <v>2.5166114784238596E-7</v>
      </c>
    </row>
    <row r="359" spans="1:41" ht="14.25" customHeight="1">
      <c r="A359" t="s">
        <v>679</v>
      </c>
      <c r="B359" t="s">
        <v>200</v>
      </c>
      <c r="C359">
        <v>0</v>
      </c>
      <c r="D359">
        <v>200</v>
      </c>
      <c r="E359">
        <v>976</v>
      </c>
      <c r="F359" t="s">
        <v>201</v>
      </c>
      <c r="G359" s="105">
        <v>2.1388000000000002E-3</v>
      </c>
      <c r="H359" s="105">
        <v>3.9700000000000003E-5</v>
      </c>
      <c r="I359" s="105">
        <v>-8.4035000000000001E-6</v>
      </c>
      <c r="J359" s="105">
        <v>-3.1950000000000002E-7</v>
      </c>
      <c r="K359" s="105">
        <v>2.1472000000000002E-3</v>
      </c>
      <c r="L359" s="105">
        <v>4.0099999999999999E-5</v>
      </c>
      <c r="M359" s="132">
        <v>1.07</v>
      </c>
      <c r="N359">
        <v>0</v>
      </c>
      <c r="O359">
        <v>0</v>
      </c>
      <c r="P359">
        <v>0</v>
      </c>
      <c r="Q359">
        <v>1</v>
      </c>
      <c r="R359">
        <v>2.1472E-5</v>
      </c>
      <c r="S359">
        <v>4.0059999999999997E-7</v>
      </c>
      <c r="T359">
        <v>3</v>
      </c>
      <c r="U359">
        <v>0</v>
      </c>
      <c r="V359">
        <v>0</v>
      </c>
      <c r="W359" s="133" t="s">
        <v>680</v>
      </c>
      <c r="X359" t="s">
        <v>203</v>
      </c>
      <c r="Y359" t="s">
        <v>204</v>
      </c>
      <c r="AD359">
        <f t="shared" si="41"/>
        <v>1073</v>
      </c>
      <c r="AE359">
        <v>358</v>
      </c>
      <c r="AF359" t="str">
        <f t="shared" ca="1" si="35"/>
        <v>60-0.4</v>
      </c>
      <c r="AG359">
        <f t="shared" ca="1" si="36"/>
        <v>200</v>
      </c>
      <c r="AH359">
        <f t="shared" ca="1" si="37"/>
        <v>976</v>
      </c>
      <c r="AI359" s="105">
        <f t="shared" ca="1" si="38"/>
        <v>-8.2316999999999995E-6</v>
      </c>
      <c r="AJ359" s="105">
        <f t="shared" ca="1" si="39"/>
        <v>-4.0699999999999998E-7</v>
      </c>
      <c r="AK359" s="105">
        <f ca="1">AVERAGE(INDIRECT("K"&amp;AD359):INDIRECT("K"&amp;AD360-1))</f>
        <v>1.1950333333333332E-3</v>
      </c>
      <c r="AL359" s="105">
        <f ca="1">AVERAGE(INDIRECT("L"&amp;AD359):INDIRECT("L"&amp;AD360-1))</f>
        <v>3.7699999999999995E-5</v>
      </c>
      <c r="AM359" s="105">
        <f t="shared" ca="1" si="40"/>
        <v>1.195627850870737E-3</v>
      </c>
      <c r="AO359" s="105">
        <f ca="1">STDEV(INDIRECT("K"&amp;AD359):INDIRECT("K"&amp;AD360-1))</f>
        <v>5.2776257288039709E-6</v>
      </c>
    </row>
    <row r="360" spans="1:41" ht="14.25" customHeight="1">
      <c r="A360" t="s">
        <v>679</v>
      </c>
      <c r="B360" t="s">
        <v>200</v>
      </c>
      <c r="C360">
        <v>0</v>
      </c>
      <c r="D360">
        <v>200</v>
      </c>
      <c r="E360">
        <v>976</v>
      </c>
      <c r="F360" t="s">
        <v>201</v>
      </c>
      <c r="G360" s="105">
        <v>2.1383999999999999E-3</v>
      </c>
      <c r="H360" s="105">
        <v>3.9499999999999998E-5</v>
      </c>
      <c r="I360" s="105">
        <v>-8.4035000000000001E-6</v>
      </c>
      <c r="J360" s="105">
        <v>-3.1950000000000002E-7</v>
      </c>
      <c r="K360" s="105">
        <v>2.1467999999999999E-3</v>
      </c>
      <c r="L360" s="105">
        <v>3.9799999999999998E-5</v>
      </c>
      <c r="M360" s="132">
        <v>1.06</v>
      </c>
      <c r="N360">
        <v>0</v>
      </c>
      <c r="O360">
        <v>0</v>
      </c>
      <c r="P360">
        <v>0</v>
      </c>
      <c r="Q360">
        <v>1</v>
      </c>
      <c r="R360">
        <v>2.1467999999999998E-5</v>
      </c>
      <c r="S360">
        <v>3.9820000000000001E-7</v>
      </c>
      <c r="T360">
        <v>3</v>
      </c>
      <c r="U360">
        <v>0</v>
      </c>
      <c r="V360">
        <v>0</v>
      </c>
      <c r="W360" s="133" t="s">
        <v>681</v>
      </c>
      <c r="X360" t="s">
        <v>203</v>
      </c>
      <c r="Y360" t="s">
        <v>204</v>
      </c>
      <c r="AD360">
        <f t="shared" si="41"/>
        <v>1076</v>
      </c>
      <c r="AE360">
        <v>359</v>
      </c>
      <c r="AF360" t="str">
        <f t="shared" ca="1" si="35"/>
        <v>60-0.2</v>
      </c>
      <c r="AG360">
        <f t="shared" ca="1" si="36"/>
        <v>200</v>
      </c>
      <c r="AH360">
        <f t="shared" ca="1" si="37"/>
        <v>976</v>
      </c>
      <c r="AI360" s="105">
        <f t="shared" ca="1" si="38"/>
        <v>-8.2316999999999995E-6</v>
      </c>
      <c r="AJ360" s="105">
        <f t="shared" ca="1" si="39"/>
        <v>-4.0699999999999998E-7</v>
      </c>
      <c r="AK360" s="105">
        <f ca="1">AVERAGE(INDIRECT("K"&amp;AD360):INDIRECT("K"&amp;AD361-1))</f>
        <v>1.5686666666666668E-3</v>
      </c>
      <c r="AL360" s="105">
        <f ca="1">AVERAGE(INDIRECT("L"&amp;AD360):INDIRECT("L"&amp;AD361-1))</f>
        <v>4.7666666666666669E-5</v>
      </c>
      <c r="AM360" s="105">
        <f t="shared" ca="1" si="40"/>
        <v>1.5693907168778023E-3</v>
      </c>
      <c r="AO360" s="105">
        <f ca="1">STDEV(INDIRECT("K"&amp;AD360):INDIRECT("K"&amp;AD361-1))</f>
        <v>7.5055534994661118E-7</v>
      </c>
    </row>
    <row r="361" spans="1:41" ht="14.25" customHeight="1">
      <c r="A361" t="s">
        <v>679</v>
      </c>
      <c r="B361" t="s">
        <v>200</v>
      </c>
      <c r="C361">
        <v>0</v>
      </c>
      <c r="D361">
        <v>200</v>
      </c>
      <c r="E361">
        <v>976</v>
      </c>
      <c r="F361" t="s">
        <v>201</v>
      </c>
      <c r="G361" s="105">
        <v>2.1377000000000002E-3</v>
      </c>
      <c r="H361" s="105">
        <v>3.96E-5</v>
      </c>
      <c r="I361" s="105">
        <v>-8.4035000000000001E-6</v>
      </c>
      <c r="J361" s="105">
        <v>-3.1950000000000002E-7</v>
      </c>
      <c r="K361" s="105">
        <v>2.1461000000000002E-3</v>
      </c>
      <c r="L361" s="105">
        <v>3.9900000000000001E-5</v>
      </c>
      <c r="M361" s="132">
        <v>1.06</v>
      </c>
      <c r="N361">
        <v>0</v>
      </c>
      <c r="O361">
        <v>0</v>
      </c>
      <c r="P361">
        <v>0</v>
      </c>
      <c r="Q361">
        <v>1</v>
      </c>
      <c r="R361">
        <v>2.1461E-5</v>
      </c>
      <c r="S361">
        <v>3.988E-7</v>
      </c>
      <c r="T361">
        <v>3</v>
      </c>
      <c r="U361">
        <v>0</v>
      </c>
      <c r="V361">
        <v>0</v>
      </c>
      <c r="W361" s="133" t="s">
        <v>682</v>
      </c>
      <c r="X361" t="s">
        <v>203</v>
      </c>
      <c r="Y361" t="s">
        <v>204</v>
      </c>
      <c r="AD361">
        <f t="shared" si="41"/>
        <v>1079</v>
      </c>
      <c r="AE361">
        <v>360</v>
      </c>
      <c r="AF361" t="str">
        <f t="shared" ca="1" si="35"/>
        <v>60-&lt;0.2</v>
      </c>
      <c r="AG361">
        <f t="shared" ca="1" si="36"/>
        <v>200</v>
      </c>
      <c r="AH361">
        <f t="shared" ca="1" si="37"/>
        <v>976</v>
      </c>
      <c r="AI361" s="105">
        <f t="shared" ca="1" si="38"/>
        <v>-8.2316999999999995E-6</v>
      </c>
      <c r="AJ361" s="105">
        <f t="shared" ca="1" si="39"/>
        <v>-4.0699999999999998E-7</v>
      </c>
      <c r="AK361" s="105">
        <f ca="1">AVERAGE(INDIRECT("K"&amp;AD361):INDIRECT("K"&amp;AD362-1))</f>
        <v>3.0642333333333331E-3</v>
      </c>
      <c r="AL361" s="105">
        <f ca="1">AVERAGE(INDIRECT("L"&amp;AD361):INDIRECT("L"&amp;AD362-1))</f>
        <v>8.4699999999999999E-5</v>
      </c>
      <c r="AM361" s="105">
        <f t="shared" ca="1" si="40"/>
        <v>3.0654037272618935E-3</v>
      </c>
      <c r="AO361" s="105">
        <f ca="1">STDEV(INDIRECT("K"&amp;AD361):INDIRECT("K"&amp;AD362-1))</f>
        <v>7.3711147958316581E-7</v>
      </c>
    </row>
    <row r="362" spans="1:41" ht="14.25" customHeight="1">
      <c r="A362" t="s">
        <v>683</v>
      </c>
      <c r="B362" t="s">
        <v>200</v>
      </c>
      <c r="C362">
        <v>0</v>
      </c>
      <c r="D362">
        <v>200</v>
      </c>
      <c r="E362">
        <v>976</v>
      </c>
      <c r="F362" t="s">
        <v>201</v>
      </c>
      <c r="G362" s="105">
        <v>2.1711E-3</v>
      </c>
      <c r="H362" s="105">
        <v>3.54E-5</v>
      </c>
      <c r="I362" s="105">
        <v>-8.4035000000000001E-6</v>
      </c>
      <c r="J362" s="105">
        <v>-3.1950000000000002E-7</v>
      </c>
      <c r="K362" s="105">
        <v>2.1795E-3</v>
      </c>
      <c r="L362" s="105">
        <v>3.57E-5</v>
      </c>
      <c r="M362" s="132">
        <v>0.94</v>
      </c>
      <c r="N362">
        <v>0</v>
      </c>
      <c r="O362">
        <v>0</v>
      </c>
      <c r="P362">
        <v>0</v>
      </c>
      <c r="Q362">
        <v>1</v>
      </c>
      <c r="R362">
        <v>2.1795000000000001E-5</v>
      </c>
      <c r="S362">
        <v>3.5740000000000001E-7</v>
      </c>
      <c r="T362">
        <v>3</v>
      </c>
      <c r="U362">
        <v>0</v>
      </c>
      <c r="V362">
        <v>0</v>
      </c>
      <c r="W362" s="133" t="s">
        <v>684</v>
      </c>
      <c r="X362" t="s">
        <v>203</v>
      </c>
      <c r="Y362" t="s">
        <v>204</v>
      </c>
      <c r="AD362">
        <f t="shared" si="41"/>
        <v>1082</v>
      </c>
      <c r="AE362">
        <v>361</v>
      </c>
      <c r="AF362" t="str">
        <f t="shared" ca="1" si="35"/>
        <v>61-ALL</v>
      </c>
      <c r="AG362">
        <f t="shared" ca="1" si="36"/>
        <v>200</v>
      </c>
      <c r="AH362">
        <f t="shared" ca="1" si="37"/>
        <v>976</v>
      </c>
      <c r="AI362" s="105">
        <f t="shared" ca="1" si="38"/>
        <v>-8.2316999999999995E-6</v>
      </c>
      <c r="AJ362" s="105">
        <f t="shared" ca="1" si="39"/>
        <v>-4.0699999999999998E-7</v>
      </c>
      <c r="AK362" s="105">
        <f ca="1">AVERAGE(INDIRECT("K"&amp;AD362):INDIRECT("K"&amp;AD363-1))</f>
        <v>3.3235666666666671E-4</v>
      </c>
      <c r="AL362" s="105">
        <f ca="1">AVERAGE(INDIRECT("L"&amp;AD362):INDIRECT("L"&amp;AD363-1))</f>
        <v>9.9700666666666662E-6</v>
      </c>
      <c r="AM362" s="105">
        <f t="shared" ca="1" si="40"/>
        <v>3.3250617453983554E-4</v>
      </c>
      <c r="AO362" s="105">
        <f ca="1">STDEV(INDIRECT("K"&amp;AD362):INDIRECT("K"&amp;AD363-1))</f>
        <v>1.2096831541082562E-7</v>
      </c>
    </row>
    <row r="363" spans="1:41" ht="14.25" customHeight="1">
      <c r="A363" t="s">
        <v>683</v>
      </c>
      <c r="B363" t="s">
        <v>200</v>
      </c>
      <c r="C363">
        <v>0</v>
      </c>
      <c r="D363">
        <v>200</v>
      </c>
      <c r="E363">
        <v>976</v>
      </c>
      <c r="F363" t="s">
        <v>201</v>
      </c>
      <c r="G363" s="105">
        <v>2.1708999999999999E-3</v>
      </c>
      <c r="H363" s="105">
        <v>3.5099999999999999E-5</v>
      </c>
      <c r="I363" s="105">
        <v>-8.4035000000000001E-6</v>
      </c>
      <c r="J363" s="105">
        <v>-3.1950000000000002E-7</v>
      </c>
      <c r="K363" s="105">
        <v>2.1792999999999999E-3</v>
      </c>
      <c r="L363" s="105">
        <v>3.54E-5</v>
      </c>
      <c r="M363" s="132">
        <v>0.93</v>
      </c>
      <c r="N363">
        <v>0</v>
      </c>
      <c r="O363">
        <v>0</v>
      </c>
      <c r="P363">
        <v>0</v>
      </c>
      <c r="Q363">
        <v>1</v>
      </c>
      <c r="R363">
        <v>2.1793E-5</v>
      </c>
      <c r="S363">
        <v>3.5390000000000001E-7</v>
      </c>
      <c r="T363">
        <v>3</v>
      </c>
      <c r="U363">
        <v>0</v>
      </c>
      <c r="V363">
        <v>0</v>
      </c>
      <c r="W363" s="133" t="s">
        <v>685</v>
      </c>
      <c r="X363" t="s">
        <v>203</v>
      </c>
      <c r="Y363" t="s">
        <v>204</v>
      </c>
      <c r="AD363">
        <f t="shared" si="41"/>
        <v>1085</v>
      </c>
      <c r="AE363">
        <v>362</v>
      </c>
      <c r="AF363" t="str">
        <f t="shared" ca="1" si="35"/>
        <v>61-0.8</v>
      </c>
      <c r="AG363">
        <f t="shared" ca="1" si="36"/>
        <v>200</v>
      </c>
      <c r="AH363">
        <f t="shared" ca="1" si="37"/>
        <v>976</v>
      </c>
      <c r="AI363" s="105">
        <f t="shared" ca="1" si="38"/>
        <v>-8.2316999999999995E-6</v>
      </c>
      <c r="AJ363" s="105">
        <f t="shared" ca="1" si="39"/>
        <v>-4.0699999999999998E-7</v>
      </c>
      <c r="AK363" s="105">
        <f ca="1">AVERAGE(INDIRECT("K"&amp;AD363):INDIRECT("K"&amp;AD364-1))</f>
        <v>9.5996999999999999E-4</v>
      </c>
      <c r="AL363" s="105">
        <f ca="1">AVERAGE(INDIRECT("L"&amp;AD363):INDIRECT("L"&amp;AD364-1))</f>
        <v>2.6362666666666667E-5</v>
      </c>
      <c r="AM363" s="105">
        <f t="shared" ca="1" si="40"/>
        <v>9.603319171483252E-4</v>
      </c>
      <c r="AO363" s="105">
        <f ca="1">STDEV(INDIRECT("K"&amp;AD363):INDIRECT("K"&amp;AD364-1))</f>
        <v>1.9467922333930894E-7</v>
      </c>
    </row>
    <row r="364" spans="1:41" ht="14.25" customHeight="1">
      <c r="A364" t="s">
        <v>683</v>
      </c>
      <c r="B364" t="s">
        <v>200</v>
      </c>
      <c r="C364">
        <v>0</v>
      </c>
      <c r="D364">
        <v>200</v>
      </c>
      <c r="E364">
        <v>976</v>
      </c>
      <c r="F364" t="s">
        <v>201</v>
      </c>
      <c r="G364" s="105">
        <v>2.1706999999999998E-3</v>
      </c>
      <c r="H364" s="105">
        <v>3.5099999999999999E-5</v>
      </c>
      <c r="I364" s="105">
        <v>-8.4035000000000001E-6</v>
      </c>
      <c r="J364" s="105">
        <v>-3.1950000000000002E-7</v>
      </c>
      <c r="K364" s="105">
        <v>2.1790999999999998E-3</v>
      </c>
      <c r="L364" s="105">
        <v>3.54E-5</v>
      </c>
      <c r="M364" s="132">
        <v>0.93</v>
      </c>
      <c r="N364">
        <v>0</v>
      </c>
      <c r="O364">
        <v>0</v>
      </c>
      <c r="P364">
        <v>0</v>
      </c>
      <c r="Q364">
        <v>1</v>
      </c>
      <c r="R364">
        <v>2.1790999999999999E-5</v>
      </c>
      <c r="S364">
        <v>3.5419999999999998E-7</v>
      </c>
      <c r="T364">
        <v>3</v>
      </c>
      <c r="U364">
        <v>0</v>
      </c>
      <c r="V364">
        <v>0</v>
      </c>
      <c r="W364" s="133" t="s">
        <v>686</v>
      </c>
      <c r="X364" t="s">
        <v>203</v>
      </c>
      <c r="Y364" t="s">
        <v>204</v>
      </c>
      <c r="AD364">
        <f t="shared" si="41"/>
        <v>1088</v>
      </c>
      <c r="AE364">
        <v>363</v>
      </c>
      <c r="AF364" t="str">
        <f t="shared" ca="1" si="35"/>
        <v>61-0.6</v>
      </c>
      <c r="AG364">
        <f t="shared" ca="1" si="36"/>
        <v>200</v>
      </c>
      <c r="AH364">
        <f t="shared" ca="1" si="37"/>
        <v>976</v>
      </c>
      <c r="AI364" s="105">
        <f t="shared" ca="1" si="38"/>
        <v>-8.2316999999999995E-6</v>
      </c>
      <c r="AJ364" s="105">
        <f t="shared" ca="1" si="39"/>
        <v>-4.0699999999999998E-7</v>
      </c>
      <c r="AK364" s="105">
        <f ca="1">AVERAGE(INDIRECT("K"&amp;AD364):INDIRECT("K"&amp;AD365-1))</f>
        <v>4.8762333333333334E-4</v>
      </c>
      <c r="AL364" s="105">
        <f ca="1">AVERAGE(INDIRECT("L"&amp;AD364):INDIRECT("L"&amp;AD365-1))</f>
        <v>1.3529666666666667E-5</v>
      </c>
      <c r="AM364" s="105">
        <f t="shared" ca="1" si="40"/>
        <v>4.8781099525453735E-4</v>
      </c>
      <c r="AO364" s="105">
        <f ca="1">STDEV(INDIRECT("K"&amp;AD364):INDIRECT("K"&amp;AD365-1))</f>
        <v>2.6764404221527446E-7</v>
      </c>
    </row>
    <row r="365" spans="1:41" ht="14.25" customHeight="1">
      <c r="A365" t="s">
        <v>687</v>
      </c>
      <c r="B365" t="s">
        <v>200</v>
      </c>
      <c r="C365">
        <v>0</v>
      </c>
      <c r="D365">
        <v>200</v>
      </c>
      <c r="E365">
        <v>976</v>
      </c>
      <c r="F365" t="s">
        <v>201</v>
      </c>
      <c r="G365" s="105">
        <v>1.7175000000000001E-3</v>
      </c>
      <c r="H365" s="105">
        <v>3.8000000000000002E-5</v>
      </c>
      <c r="I365" s="105">
        <v>-8.4035000000000001E-6</v>
      </c>
      <c r="J365" s="105">
        <v>-3.1950000000000002E-7</v>
      </c>
      <c r="K365" s="105">
        <v>1.7259E-3</v>
      </c>
      <c r="L365" s="105">
        <v>3.8300000000000003E-5</v>
      </c>
      <c r="M365" s="132">
        <v>1.27</v>
      </c>
      <c r="N365">
        <v>0</v>
      </c>
      <c r="O365">
        <v>0</v>
      </c>
      <c r="P365">
        <v>0</v>
      </c>
      <c r="Q365">
        <v>1</v>
      </c>
      <c r="R365">
        <v>1.7258999999999999E-5</v>
      </c>
      <c r="S365">
        <v>3.8280000000000001E-7</v>
      </c>
      <c r="T365">
        <v>3</v>
      </c>
      <c r="U365">
        <v>0</v>
      </c>
      <c r="V365">
        <v>0</v>
      </c>
      <c r="W365" s="133" t="s">
        <v>688</v>
      </c>
      <c r="X365" t="s">
        <v>203</v>
      </c>
      <c r="Y365" t="s">
        <v>204</v>
      </c>
      <c r="AD365">
        <f t="shared" si="41"/>
        <v>1091</v>
      </c>
      <c r="AE365">
        <v>364</v>
      </c>
      <c r="AF365" t="str">
        <f t="shared" ca="1" si="35"/>
        <v>61-0.4</v>
      </c>
      <c r="AG365">
        <f t="shared" ca="1" si="36"/>
        <v>200</v>
      </c>
      <c r="AH365">
        <f t="shared" ca="1" si="37"/>
        <v>976</v>
      </c>
      <c r="AI365" s="105">
        <f t="shared" ca="1" si="38"/>
        <v>-8.2316999999999995E-6</v>
      </c>
      <c r="AJ365" s="105">
        <f t="shared" ca="1" si="39"/>
        <v>-4.0699999999999998E-7</v>
      </c>
      <c r="AK365" s="105">
        <f ca="1">AVERAGE(INDIRECT("K"&amp;AD365):INDIRECT("K"&amp;AD366-1))</f>
        <v>2.3766E-4</v>
      </c>
      <c r="AL365" s="105">
        <f ca="1">AVERAGE(INDIRECT("L"&amp;AD365):INDIRECT("L"&amp;AD366-1))</f>
        <v>7.1931333333333332E-6</v>
      </c>
      <c r="AM365" s="105">
        <f t="shared" ca="1" si="40"/>
        <v>2.3776883052063639E-4</v>
      </c>
      <c r="AO365" s="105">
        <f ca="1">STDEV(INDIRECT("K"&amp;AD365):INDIRECT("K"&amp;AD366-1))</f>
        <v>9.9999999999948221E-9</v>
      </c>
    </row>
    <row r="366" spans="1:41" ht="14.25" customHeight="1">
      <c r="A366" t="s">
        <v>687</v>
      </c>
      <c r="B366" t="s">
        <v>200</v>
      </c>
      <c r="C366">
        <v>0</v>
      </c>
      <c r="D366">
        <v>200</v>
      </c>
      <c r="E366">
        <v>976</v>
      </c>
      <c r="F366" t="s">
        <v>201</v>
      </c>
      <c r="G366" s="105">
        <v>1.7187999999999999E-3</v>
      </c>
      <c r="H366" s="105">
        <v>3.7799999999999997E-5</v>
      </c>
      <c r="I366" s="105">
        <v>-8.4035000000000001E-6</v>
      </c>
      <c r="J366" s="105">
        <v>-3.1950000000000002E-7</v>
      </c>
      <c r="K366" s="105">
        <v>1.7271999999999999E-3</v>
      </c>
      <c r="L366" s="105">
        <v>3.8099999999999998E-5</v>
      </c>
      <c r="M366" s="132">
        <v>1.26</v>
      </c>
      <c r="N366">
        <v>0</v>
      </c>
      <c r="O366">
        <v>0</v>
      </c>
      <c r="P366">
        <v>0</v>
      </c>
      <c r="Q366">
        <v>1</v>
      </c>
      <c r="R366">
        <v>1.7272E-5</v>
      </c>
      <c r="S366">
        <v>3.8109999999999999E-7</v>
      </c>
      <c r="T366">
        <v>3</v>
      </c>
      <c r="U366">
        <v>0</v>
      </c>
      <c r="V366">
        <v>0</v>
      </c>
      <c r="W366" s="133" t="s">
        <v>689</v>
      </c>
      <c r="X366" t="s">
        <v>203</v>
      </c>
      <c r="Y366" t="s">
        <v>204</v>
      </c>
      <c r="AD366">
        <f t="shared" si="41"/>
        <v>1094</v>
      </c>
      <c r="AE366">
        <v>365</v>
      </c>
      <c r="AF366" t="str">
        <f t="shared" ca="1" si="35"/>
        <v>61-0.2</v>
      </c>
      <c r="AG366">
        <f t="shared" ca="1" si="36"/>
        <v>200</v>
      </c>
      <c r="AH366">
        <f t="shared" ca="1" si="37"/>
        <v>976</v>
      </c>
      <c r="AI366" s="105">
        <f t="shared" ca="1" si="38"/>
        <v>-8.2316999999999995E-6</v>
      </c>
      <c r="AJ366" s="105">
        <f t="shared" ca="1" si="39"/>
        <v>-4.0699999999999998E-7</v>
      </c>
      <c r="AK366" s="105">
        <f ca="1">AVERAGE(INDIRECT("K"&amp;AD366):INDIRECT("K"&amp;AD367-1))</f>
        <v>2.0153333333333332E-4</v>
      </c>
      <c r="AL366" s="105">
        <f ca="1">AVERAGE(INDIRECT("L"&amp;AD366):INDIRECT("L"&amp;AD367-1))</f>
        <v>6.0110999999999999E-6</v>
      </c>
      <c r="AM366" s="105">
        <f t="shared" ca="1" si="40"/>
        <v>2.0162295942589088E-4</v>
      </c>
      <c r="AO366" s="105">
        <f ca="1">STDEV(INDIRECT("K"&amp;AD366):INDIRECT("K"&amp;AD367-1))</f>
        <v>2.886751345948199E-8</v>
      </c>
    </row>
    <row r="367" spans="1:41" ht="14.25" customHeight="1">
      <c r="A367" t="s">
        <v>687</v>
      </c>
      <c r="B367" t="s">
        <v>200</v>
      </c>
      <c r="C367">
        <v>0</v>
      </c>
      <c r="D367">
        <v>200</v>
      </c>
      <c r="E367">
        <v>976</v>
      </c>
      <c r="F367" t="s">
        <v>201</v>
      </c>
      <c r="G367" s="105">
        <v>1.7177E-3</v>
      </c>
      <c r="H367" s="105">
        <v>3.7700000000000002E-5</v>
      </c>
      <c r="I367" s="105">
        <v>-8.4035000000000001E-6</v>
      </c>
      <c r="J367" s="105">
        <v>-3.1950000000000002E-7</v>
      </c>
      <c r="K367" s="105">
        <v>1.7260999999999999E-3</v>
      </c>
      <c r="L367" s="105">
        <v>3.8000000000000002E-5</v>
      </c>
      <c r="M367" s="132">
        <v>1.26</v>
      </c>
      <c r="N367">
        <v>0</v>
      </c>
      <c r="O367">
        <v>0</v>
      </c>
      <c r="P367">
        <v>0</v>
      </c>
      <c r="Q367">
        <v>1</v>
      </c>
      <c r="R367">
        <v>1.7261E-5</v>
      </c>
      <c r="S367">
        <v>3.798E-7</v>
      </c>
      <c r="T367">
        <v>3</v>
      </c>
      <c r="U367">
        <v>0</v>
      </c>
      <c r="V367">
        <v>0</v>
      </c>
      <c r="W367" s="133" t="s">
        <v>690</v>
      </c>
      <c r="X367" t="s">
        <v>203</v>
      </c>
      <c r="Y367" t="s">
        <v>204</v>
      </c>
      <c r="AD367">
        <f t="shared" si="41"/>
        <v>1097</v>
      </c>
      <c r="AE367">
        <v>366</v>
      </c>
      <c r="AF367" t="str">
        <f t="shared" ca="1" si="35"/>
        <v>61-&lt;0.2</v>
      </c>
      <c r="AG367">
        <f t="shared" ca="1" si="36"/>
        <v>200</v>
      </c>
      <c r="AH367">
        <f t="shared" ca="1" si="37"/>
        <v>976</v>
      </c>
      <c r="AI367" s="105">
        <f t="shared" ca="1" si="38"/>
        <v>-8.2316999999999995E-6</v>
      </c>
      <c r="AJ367" s="105">
        <f t="shared" ca="1" si="39"/>
        <v>-4.0699999999999998E-7</v>
      </c>
      <c r="AK367" s="105">
        <f ca="1">AVERAGE(INDIRECT("K"&amp;AD367):INDIRECT("K"&amp;AD368-1))</f>
        <v>3.7074999999999999E-4</v>
      </c>
      <c r="AL367" s="105">
        <f ca="1">AVERAGE(INDIRECT("L"&amp;AD367):INDIRECT("L"&amp;AD368-1))</f>
        <v>1.0335999999999999E-5</v>
      </c>
      <c r="AM367" s="105">
        <f t="shared" ca="1" si="40"/>
        <v>3.7089404874707813E-4</v>
      </c>
      <c r="AO367" s="105">
        <f ca="1">STDEV(INDIRECT("K"&amp;AD367):INDIRECT("K"&amp;AD368-1))</f>
        <v>8.7177978870799422E-8</v>
      </c>
    </row>
    <row r="368" spans="1:41" ht="14.25" customHeight="1">
      <c r="A368" t="s">
        <v>691</v>
      </c>
      <c r="B368" t="s">
        <v>200</v>
      </c>
      <c r="C368">
        <v>0</v>
      </c>
      <c r="D368">
        <v>200</v>
      </c>
      <c r="E368">
        <v>976</v>
      </c>
      <c r="F368" t="s">
        <v>201</v>
      </c>
      <c r="G368" s="105">
        <v>1.9220999999999999E-3</v>
      </c>
      <c r="H368" s="105">
        <v>2.87E-5</v>
      </c>
      <c r="I368" s="105">
        <v>-8.4035000000000001E-6</v>
      </c>
      <c r="J368" s="105">
        <v>-3.1950000000000002E-7</v>
      </c>
      <c r="K368" s="105">
        <v>1.9304999999999999E-3</v>
      </c>
      <c r="L368" s="105">
        <v>2.9E-5</v>
      </c>
      <c r="M368" s="132">
        <v>0.86</v>
      </c>
      <c r="N368">
        <v>0</v>
      </c>
      <c r="O368">
        <v>0</v>
      </c>
      <c r="P368">
        <v>0</v>
      </c>
      <c r="Q368">
        <v>1</v>
      </c>
      <c r="R368">
        <v>1.9304999999999999E-5</v>
      </c>
      <c r="S368">
        <v>2.9040000000000001E-7</v>
      </c>
      <c r="T368">
        <v>3</v>
      </c>
      <c r="U368">
        <v>0</v>
      </c>
      <c r="V368">
        <v>0</v>
      </c>
      <c r="W368" s="133" t="s">
        <v>692</v>
      </c>
      <c r="X368" t="s">
        <v>203</v>
      </c>
      <c r="Y368" t="s">
        <v>204</v>
      </c>
      <c r="AD368">
        <f t="shared" si="41"/>
        <v>1100</v>
      </c>
      <c r="AE368">
        <v>367</v>
      </c>
      <c r="AF368" t="str">
        <f t="shared" ca="1" si="35"/>
        <v>62-ALL</v>
      </c>
      <c r="AG368">
        <f t="shared" ca="1" si="36"/>
        <v>200</v>
      </c>
      <c r="AH368">
        <f t="shared" ca="1" si="37"/>
        <v>976</v>
      </c>
      <c r="AI368" s="105">
        <f t="shared" ca="1" si="38"/>
        <v>-8.2316999999999995E-6</v>
      </c>
      <c r="AJ368" s="105">
        <f t="shared" ca="1" si="39"/>
        <v>-4.0699999999999998E-7</v>
      </c>
      <c r="AK368" s="105">
        <f ca="1">AVERAGE(INDIRECT("K"&amp;AD368):INDIRECT("K"&amp;AD369-1))</f>
        <v>2.9580333333333333E-3</v>
      </c>
      <c r="AL368" s="105">
        <f ca="1">AVERAGE(INDIRECT("L"&amp;AD368):INDIRECT("L"&amp;AD369-1))</f>
        <v>8.9533333333333346E-5</v>
      </c>
      <c r="AM368" s="105">
        <f t="shared" ca="1" si="40"/>
        <v>2.9593880142503937E-3</v>
      </c>
      <c r="AO368" s="105">
        <f ca="1">STDEV(INDIRECT("K"&amp;AD368):INDIRECT("K"&amp;AD369-1))</f>
        <v>1.5275252316513922E-7</v>
      </c>
    </row>
    <row r="369" spans="1:41" ht="14.25" customHeight="1">
      <c r="A369" t="s">
        <v>691</v>
      </c>
      <c r="B369" t="s">
        <v>200</v>
      </c>
      <c r="C369">
        <v>0</v>
      </c>
      <c r="D369">
        <v>200</v>
      </c>
      <c r="E369">
        <v>976</v>
      </c>
      <c r="F369" t="s">
        <v>201</v>
      </c>
      <c r="G369" s="105">
        <v>1.9223000000000001E-3</v>
      </c>
      <c r="H369" s="105">
        <v>2.8900000000000001E-5</v>
      </c>
      <c r="I369" s="105">
        <v>-8.4035000000000001E-6</v>
      </c>
      <c r="J369" s="105">
        <v>-3.1950000000000002E-7</v>
      </c>
      <c r="K369" s="105">
        <v>1.9307E-3</v>
      </c>
      <c r="L369" s="105">
        <v>2.9200000000000002E-5</v>
      </c>
      <c r="M369" s="132">
        <v>0.87</v>
      </c>
      <c r="N369">
        <v>0</v>
      </c>
      <c r="O369">
        <v>0</v>
      </c>
      <c r="P369">
        <v>0</v>
      </c>
      <c r="Q369">
        <v>1</v>
      </c>
      <c r="R369">
        <v>1.9307E-5</v>
      </c>
      <c r="S369">
        <v>2.9250000000000001E-7</v>
      </c>
      <c r="T369">
        <v>3</v>
      </c>
      <c r="U369">
        <v>0</v>
      </c>
      <c r="V369">
        <v>0</v>
      </c>
      <c r="W369" s="133" t="s">
        <v>693</v>
      </c>
      <c r="X369" t="s">
        <v>203</v>
      </c>
      <c r="Y369" t="s">
        <v>204</v>
      </c>
      <c r="AD369">
        <f t="shared" si="41"/>
        <v>1103</v>
      </c>
      <c r="AE369">
        <v>368</v>
      </c>
      <c r="AF369" t="str">
        <f t="shared" ca="1" si="35"/>
        <v>62-0.8</v>
      </c>
      <c r="AG369">
        <f t="shared" ca="1" si="36"/>
        <v>200</v>
      </c>
      <c r="AH369">
        <f t="shared" ca="1" si="37"/>
        <v>976</v>
      </c>
      <c r="AI369" s="105">
        <f t="shared" ca="1" si="38"/>
        <v>-8.2316999999999995E-6</v>
      </c>
      <c r="AJ369" s="105">
        <f t="shared" ca="1" si="39"/>
        <v>-4.0699999999999998E-7</v>
      </c>
      <c r="AK369" s="105">
        <f ca="1">AVERAGE(INDIRECT("K"&amp;AD369):INDIRECT("K"&amp;AD370-1))</f>
        <v>3.5367666666666665E-3</v>
      </c>
      <c r="AL369" s="105">
        <f ca="1">AVERAGE(INDIRECT("L"&amp;AD369):INDIRECT("L"&amp;AD370-1))</f>
        <v>1.1763333333333334E-4</v>
      </c>
      <c r="AM369" s="105">
        <f t="shared" ca="1" si="40"/>
        <v>3.5387223761628368E-3</v>
      </c>
      <c r="AO369" s="105">
        <f ca="1">STDEV(INDIRECT("K"&amp;AD369):INDIRECT("K"&amp;AD370-1))</f>
        <v>2.081665999467659E-7</v>
      </c>
    </row>
    <row r="370" spans="1:41" ht="14.25" customHeight="1">
      <c r="A370" t="s">
        <v>691</v>
      </c>
      <c r="B370" t="s">
        <v>200</v>
      </c>
      <c r="C370">
        <v>0</v>
      </c>
      <c r="D370">
        <v>200</v>
      </c>
      <c r="E370">
        <v>976</v>
      </c>
      <c r="F370" t="s">
        <v>201</v>
      </c>
      <c r="G370" s="105">
        <v>1.9192E-3</v>
      </c>
      <c r="H370" s="105">
        <v>2.8600000000000001E-5</v>
      </c>
      <c r="I370" s="105">
        <v>-8.4035000000000001E-6</v>
      </c>
      <c r="J370" s="105">
        <v>-3.1950000000000002E-7</v>
      </c>
      <c r="K370" s="105">
        <v>1.9276E-3</v>
      </c>
      <c r="L370" s="105">
        <v>2.8900000000000001E-5</v>
      </c>
      <c r="M370" s="132">
        <v>0.86</v>
      </c>
      <c r="N370">
        <v>0</v>
      </c>
      <c r="O370">
        <v>0</v>
      </c>
      <c r="P370">
        <v>0</v>
      </c>
      <c r="Q370">
        <v>1</v>
      </c>
      <c r="R370">
        <v>1.9276E-5</v>
      </c>
      <c r="S370">
        <v>2.8949999999999999E-7</v>
      </c>
      <c r="T370">
        <v>3</v>
      </c>
      <c r="U370">
        <v>0</v>
      </c>
      <c r="V370">
        <v>0</v>
      </c>
      <c r="W370" s="133" t="s">
        <v>694</v>
      </c>
      <c r="X370" t="s">
        <v>203</v>
      </c>
      <c r="Y370" t="s">
        <v>204</v>
      </c>
      <c r="AD370">
        <f t="shared" si="41"/>
        <v>1106</v>
      </c>
      <c r="AE370">
        <v>369</v>
      </c>
      <c r="AF370" t="str">
        <f t="shared" ca="1" si="35"/>
        <v>62-0.6</v>
      </c>
      <c r="AG370">
        <f t="shared" ca="1" si="36"/>
        <v>200</v>
      </c>
      <c r="AH370">
        <f t="shared" ca="1" si="37"/>
        <v>976</v>
      </c>
      <c r="AI370" s="105">
        <f t="shared" ca="1" si="38"/>
        <v>-8.2316999999999995E-6</v>
      </c>
      <c r="AJ370" s="105">
        <f t="shared" ca="1" si="39"/>
        <v>-4.0699999999999998E-7</v>
      </c>
      <c r="AK370" s="105">
        <f ca="1">AVERAGE(INDIRECT("K"&amp;AD370):INDIRECT("K"&amp;AD371-1))</f>
        <v>2.5708333333333334E-3</v>
      </c>
      <c r="AL370" s="105">
        <f ca="1">AVERAGE(INDIRECT("L"&amp;AD370):INDIRECT("L"&amp;AD371-1))</f>
        <v>8.1799999999999996E-5</v>
      </c>
      <c r="AM370" s="105">
        <f t="shared" ca="1" si="40"/>
        <v>2.5721343798055687E-3</v>
      </c>
      <c r="AO370" s="105">
        <f ca="1">STDEV(INDIRECT("K"&amp;AD370):INDIRECT("K"&amp;AD371-1))</f>
        <v>2.309401076759811E-7</v>
      </c>
    </row>
    <row r="371" spans="1:41" ht="14.25" customHeight="1">
      <c r="A371" t="s">
        <v>695</v>
      </c>
      <c r="B371" t="s">
        <v>200</v>
      </c>
      <c r="C371">
        <v>0</v>
      </c>
      <c r="D371">
        <v>200</v>
      </c>
      <c r="E371">
        <v>976</v>
      </c>
      <c r="F371" t="s">
        <v>201</v>
      </c>
      <c r="G371" s="105">
        <v>1.5127999999999999E-3</v>
      </c>
      <c r="H371" s="105">
        <v>2.62E-5</v>
      </c>
      <c r="I371" s="105">
        <v>-8.4035000000000001E-6</v>
      </c>
      <c r="J371" s="105">
        <v>-3.1950000000000002E-7</v>
      </c>
      <c r="K371" s="105">
        <v>1.5211999999999999E-3</v>
      </c>
      <c r="L371" s="105">
        <v>2.65E-5</v>
      </c>
      <c r="M371" s="132">
        <v>1</v>
      </c>
      <c r="N371">
        <v>0</v>
      </c>
      <c r="O371">
        <v>0</v>
      </c>
      <c r="P371">
        <v>0</v>
      </c>
      <c r="Q371">
        <v>1</v>
      </c>
      <c r="R371">
        <v>1.5211999999999999E-5</v>
      </c>
      <c r="S371">
        <v>2.6539999999999998E-7</v>
      </c>
      <c r="T371">
        <v>3</v>
      </c>
      <c r="U371">
        <v>0</v>
      </c>
      <c r="V371">
        <v>0</v>
      </c>
      <c r="W371" s="133" t="s">
        <v>696</v>
      </c>
      <c r="X371" t="s">
        <v>203</v>
      </c>
      <c r="Y371" t="s">
        <v>204</v>
      </c>
      <c r="AD371">
        <f t="shared" si="41"/>
        <v>1109</v>
      </c>
      <c r="AE371">
        <v>370</v>
      </c>
      <c r="AF371" t="str">
        <f t="shared" ca="1" si="35"/>
        <v>62-0.4</v>
      </c>
      <c r="AG371">
        <f t="shared" ca="1" si="36"/>
        <v>200</v>
      </c>
      <c r="AH371">
        <f t="shared" ca="1" si="37"/>
        <v>976</v>
      </c>
      <c r="AI371" s="105">
        <f t="shared" ca="1" si="38"/>
        <v>-8.2316999999999995E-6</v>
      </c>
      <c r="AJ371" s="105">
        <f t="shared" ca="1" si="39"/>
        <v>-4.0699999999999998E-7</v>
      </c>
      <c r="AK371" s="105">
        <f ca="1">AVERAGE(INDIRECT("K"&amp;AD371):INDIRECT("K"&amp;AD372-1))</f>
        <v>2.1452999999999997E-3</v>
      </c>
      <c r="AL371" s="105">
        <f ca="1">AVERAGE(INDIRECT("L"&amp;AD371):INDIRECT("L"&amp;AD372-1))</f>
        <v>6.7233333333333346E-5</v>
      </c>
      <c r="AM371" s="105">
        <f t="shared" ca="1" si="40"/>
        <v>2.1463532819904346E-3</v>
      </c>
      <c r="AO371" s="105">
        <f ca="1">STDEV(INDIRECT("K"&amp;AD371):INDIRECT("K"&amp;AD372-1))</f>
        <v>1.0000000000005664E-7</v>
      </c>
    </row>
    <row r="372" spans="1:41" ht="14.25" customHeight="1">
      <c r="A372" t="s">
        <v>695</v>
      </c>
      <c r="B372" t="s">
        <v>200</v>
      </c>
      <c r="C372">
        <v>0</v>
      </c>
      <c r="D372">
        <v>200</v>
      </c>
      <c r="E372">
        <v>976</v>
      </c>
      <c r="F372" t="s">
        <v>201</v>
      </c>
      <c r="G372" s="105">
        <v>1.5131999999999999E-3</v>
      </c>
      <c r="H372" s="105">
        <v>2.6400000000000001E-5</v>
      </c>
      <c r="I372" s="105">
        <v>-8.4035000000000001E-6</v>
      </c>
      <c r="J372" s="105">
        <v>-3.1950000000000002E-7</v>
      </c>
      <c r="K372" s="105">
        <v>1.5215999999999999E-3</v>
      </c>
      <c r="L372" s="105">
        <v>2.6699999999999998E-5</v>
      </c>
      <c r="M372" s="132">
        <v>1.01</v>
      </c>
      <c r="N372">
        <v>0</v>
      </c>
      <c r="O372">
        <v>0</v>
      </c>
      <c r="P372">
        <v>0</v>
      </c>
      <c r="Q372">
        <v>1</v>
      </c>
      <c r="R372">
        <v>1.5216E-5</v>
      </c>
      <c r="S372">
        <v>2.6740000000000003E-7</v>
      </c>
      <c r="T372">
        <v>3</v>
      </c>
      <c r="U372">
        <v>0</v>
      </c>
      <c r="V372">
        <v>0</v>
      </c>
      <c r="W372" s="133" t="s">
        <v>697</v>
      </c>
      <c r="X372" t="s">
        <v>203</v>
      </c>
      <c r="Y372" t="s">
        <v>204</v>
      </c>
      <c r="AD372">
        <f t="shared" si="41"/>
        <v>1112</v>
      </c>
      <c r="AE372">
        <v>371</v>
      </c>
      <c r="AF372" t="str">
        <f t="shared" ca="1" si="35"/>
        <v>62-0.2</v>
      </c>
      <c r="AG372">
        <f t="shared" ca="1" si="36"/>
        <v>200</v>
      </c>
      <c r="AH372">
        <f t="shared" ca="1" si="37"/>
        <v>976</v>
      </c>
      <c r="AI372" s="105">
        <f t="shared" ca="1" si="38"/>
        <v>-8.2316999999999995E-6</v>
      </c>
      <c r="AJ372" s="105">
        <f t="shared" ca="1" si="39"/>
        <v>-4.0699999999999998E-7</v>
      </c>
      <c r="AK372" s="105">
        <f ca="1">AVERAGE(INDIRECT("K"&amp;AD372):INDIRECT("K"&amp;AD373-1))</f>
        <v>2.1426999999999996E-3</v>
      </c>
      <c r="AL372" s="105">
        <f ca="1">AVERAGE(INDIRECT("L"&amp;AD372):INDIRECT("L"&amp;AD373-1))</f>
        <v>6.6466666666666679E-5</v>
      </c>
      <c r="AM372" s="105">
        <f t="shared" ca="1" si="40"/>
        <v>2.143730651872519E-3</v>
      </c>
      <c r="AO372" s="105">
        <f ca="1">STDEV(INDIRECT("K"&amp;AD372):INDIRECT("K"&amp;AD373-1))</f>
        <v>3.6055512754624234E-7</v>
      </c>
    </row>
    <row r="373" spans="1:41" ht="14.25" customHeight="1">
      <c r="A373" t="s">
        <v>695</v>
      </c>
      <c r="B373" t="s">
        <v>200</v>
      </c>
      <c r="C373">
        <v>0</v>
      </c>
      <c r="D373">
        <v>200</v>
      </c>
      <c r="E373">
        <v>976</v>
      </c>
      <c r="F373" t="s">
        <v>201</v>
      </c>
      <c r="G373" s="105">
        <v>1.5131000000000001E-3</v>
      </c>
      <c r="H373" s="105">
        <v>2.5999999999999998E-5</v>
      </c>
      <c r="I373" s="105">
        <v>-8.4035000000000001E-6</v>
      </c>
      <c r="J373" s="105">
        <v>-3.1950000000000002E-7</v>
      </c>
      <c r="K373" s="105">
        <v>1.5215000000000001E-3</v>
      </c>
      <c r="L373" s="105">
        <v>2.6400000000000001E-5</v>
      </c>
      <c r="M373" s="132">
        <v>0.99</v>
      </c>
      <c r="N373">
        <v>0</v>
      </c>
      <c r="O373">
        <v>0</v>
      </c>
      <c r="P373">
        <v>0</v>
      </c>
      <c r="Q373">
        <v>1</v>
      </c>
      <c r="R373">
        <v>1.5214999999999999E-5</v>
      </c>
      <c r="S373">
        <v>2.636E-7</v>
      </c>
      <c r="T373">
        <v>3</v>
      </c>
      <c r="U373">
        <v>0</v>
      </c>
      <c r="V373">
        <v>0</v>
      </c>
      <c r="W373" s="133" t="s">
        <v>698</v>
      </c>
      <c r="X373" t="s">
        <v>203</v>
      </c>
      <c r="Y373" t="s">
        <v>204</v>
      </c>
      <c r="AD373">
        <f t="shared" si="41"/>
        <v>1115</v>
      </c>
      <c r="AE373">
        <v>372</v>
      </c>
      <c r="AF373" t="str">
        <f t="shared" ca="1" si="35"/>
        <v>62-&lt;0.2</v>
      </c>
      <c r="AG373">
        <f t="shared" ca="1" si="36"/>
        <v>200</v>
      </c>
      <c r="AH373">
        <f t="shared" ca="1" si="37"/>
        <v>976</v>
      </c>
      <c r="AI373" s="105">
        <f t="shared" ca="1" si="38"/>
        <v>-8.2316999999999995E-6</v>
      </c>
      <c r="AJ373" s="105">
        <f t="shared" ca="1" si="39"/>
        <v>-4.0699999999999998E-7</v>
      </c>
      <c r="AK373" s="105">
        <f ca="1">AVERAGE(INDIRECT("K"&amp;AD373):INDIRECT("K"&amp;AD374-1))</f>
        <v>3.1737999999999996E-3</v>
      </c>
      <c r="AL373" s="105">
        <f ca="1">AVERAGE(INDIRECT("L"&amp;AD373):INDIRECT("L"&amp;AD374-1))</f>
        <v>9.3866666666666667E-5</v>
      </c>
      <c r="AM373" s="105">
        <f t="shared" ca="1" si="40"/>
        <v>3.1751877725752077E-3</v>
      </c>
      <c r="AO373" s="105">
        <f ca="1">STDEV(INDIRECT("K"&amp;AD373):INDIRECT("K"&amp;AD374-1))</f>
        <v>8.8881944173152568E-7</v>
      </c>
    </row>
    <row r="374" spans="1:41" ht="14.25" customHeight="1">
      <c r="A374" t="s">
        <v>699</v>
      </c>
      <c r="B374" t="s">
        <v>200</v>
      </c>
      <c r="C374">
        <v>0</v>
      </c>
      <c r="D374">
        <v>200</v>
      </c>
      <c r="E374">
        <v>976</v>
      </c>
      <c r="F374" t="s">
        <v>201</v>
      </c>
      <c r="G374" s="105">
        <v>2.0498999999999999E-3</v>
      </c>
      <c r="H374" s="105">
        <v>3.1900000000000003E-5</v>
      </c>
      <c r="I374" s="105">
        <v>-8.4035000000000001E-6</v>
      </c>
      <c r="J374" s="105">
        <v>-3.1950000000000002E-7</v>
      </c>
      <c r="K374" s="105">
        <v>2.0582999999999999E-3</v>
      </c>
      <c r="L374" s="105">
        <v>3.2199999999999997E-5</v>
      </c>
      <c r="M374" s="132">
        <v>0.9</v>
      </c>
      <c r="N374">
        <v>0</v>
      </c>
      <c r="O374">
        <v>0</v>
      </c>
      <c r="P374">
        <v>0</v>
      </c>
      <c r="Q374">
        <v>1</v>
      </c>
      <c r="R374">
        <v>2.0582999999999999E-5</v>
      </c>
      <c r="S374">
        <v>3.2179999999999998E-7</v>
      </c>
      <c r="T374">
        <v>3</v>
      </c>
      <c r="U374">
        <v>0</v>
      </c>
      <c r="V374">
        <v>0</v>
      </c>
      <c r="W374" s="133" t="s">
        <v>700</v>
      </c>
      <c r="X374" t="s">
        <v>203</v>
      </c>
      <c r="Y374" t="s">
        <v>204</v>
      </c>
      <c r="AD374">
        <f t="shared" si="41"/>
        <v>1118</v>
      </c>
      <c r="AE374">
        <v>373</v>
      </c>
      <c r="AF374" t="str">
        <f t="shared" ca="1" si="35"/>
        <v>63-ALL</v>
      </c>
      <c r="AG374">
        <f t="shared" ca="1" si="36"/>
        <v>200</v>
      </c>
      <c r="AH374">
        <f t="shared" ca="1" si="37"/>
        <v>976</v>
      </c>
      <c r="AI374" s="105">
        <f t="shared" ca="1" si="38"/>
        <v>-8.2316999999999995E-6</v>
      </c>
      <c r="AJ374" s="105">
        <f t="shared" ca="1" si="39"/>
        <v>-4.0699999999999998E-7</v>
      </c>
      <c r="AK374" s="105">
        <f ca="1">AVERAGE(INDIRECT("K"&amp;AD374):INDIRECT("K"&amp;AD375-1))</f>
        <v>2.8304000000000003E-3</v>
      </c>
      <c r="AL374" s="105">
        <f ca="1">AVERAGE(INDIRECT("L"&amp;AD374):INDIRECT("L"&amp;AD375-1))</f>
        <v>7.7933333333333335E-5</v>
      </c>
      <c r="AM374" s="105">
        <f t="shared" ca="1" si="40"/>
        <v>2.831472720060083E-3</v>
      </c>
      <c r="AO374" s="105">
        <f ca="1">STDEV(INDIRECT("K"&amp;AD374):INDIRECT("K"&amp;AD375-1))</f>
        <v>3.6055512754648289E-7</v>
      </c>
    </row>
    <row r="375" spans="1:41" ht="14.25" customHeight="1">
      <c r="A375" t="s">
        <v>699</v>
      </c>
      <c r="B375" t="s">
        <v>200</v>
      </c>
      <c r="C375">
        <v>0</v>
      </c>
      <c r="D375">
        <v>200</v>
      </c>
      <c r="E375">
        <v>976</v>
      </c>
      <c r="F375" t="s">
        <v>201</v>
      </c>
      <c r="G375" s="105">
        <v>2.0495000000000001E-3</v>
      </c>
      <c r="H375" s="105">
        <v>3.1600000000000002E-5</v>
      </c>
      <c r="I375" s="105">
        <v>-8.4035000000000001E-6</v>
      </c>
      <c r="J375" s="105">
        <v>-3.1950000000000002E-7</v>
      </c>
      <c r="K375" s="105">
        <v>2.0579000000000001E-3</v>
      </c>
      <c r="L375" s="105">
        <v>3.1900000000000003E-5</v>
      </c>
      <c r="M375" s="132">
        <v>0.89</v>
      </c>
      <c r="N375">
        <v>0</v>
      </c>
      <c r="O375">
        <v>0</v>
      </c>
      <c r="P375">
        <v>0</v>
      </c>
      <c r="Q375">
        <v>1</v>
      </c>
      <c r="R375">
        <v>2.0579000000000001E-5</v>
      </c>
      <c r="S375">
        <v>3.1889999999999998E-7</v>
      </c>
      <c r="T375">
        <v>3</v>
      </c>
      <c r="U375">
        <v>0</v>
      </c>
      <c r="V375">
        <v>0</v>
      </c>
      <c r="W375" s="133" t="s">
        <v>701</v>
      </c>
      <c r="X375" t="s">
        <v>203</v>
      </c>
      <c r="Y375" t="s">
        <v>204</v>
      </c>
      <c r="AD375">
        <f t="shared" si="41"/>
        <v>1121</v>
      </c>
      <c r="AE375">
        <v>374</v>
      </c>
      <c r="AF375" t="str">
        <f t="shared" ca="1" si="35"/>
        <v>63-0.8</v>
      </c>
      <c r="AG375">
        <f t="shared" ca="1" si="36"/>
        <v>200</v>
      </c>
      <c r="AH375">
        <f t="shared" ca="1" si="37"/>
        <v>976</v>
      </c>
      <c r="AI375" s="105">
        <f t="shared" ca="1" si="38"/>
        <v>-8.2316999999999995E-6</v>
      </c>
      <c r="AJ375" s="105">
        <f t="shared" ca="1" si="39"/>
        <v>-4.0699999999999998E-7</v>
      </c>
      <c r="AK375" s="105">
        <f ca="1">AVERAGE(INDIRECT("K"&amp;AD375):INDIRECT("K"&amp;AD376-1))</f>
        <v>1.5208000000000001E-3</v>
      </c>
      <c r="AL375" s="105">
        <f ca="1">AVERAGE(INDIRECT("L"&amp;AD375):INDIRECT("L"&amp;AD376-1))</f>
        <v>4.8599999999999995E-5</v>
      </c>
      <c r="AM375" s="105">
        <f t="shared" ca="1" si="40"/>
        <v>1.5215763536543278E-3</v>
      </c>
      <c r="AO375" s="105">
        <f ca="1">STDEV(INDIRECT("K"&amp;AD375):INDIRECT("K"&amp;AD376-1))</f>
        <v>3.000000000000615E-7</v>
      </c>
    </row>
    <row r="376" spans="1:41" ht="14.25" customHeight="1">
      <c r="A376" t="s">
        <v>699</v>
      </c>
      <c r="B376" t="s">
        <v>200</v>
      </c>
      <c r="C376">
        <v>0</v>
      </c>
      <c r="D376">
        <v>200</v>
      </c>
      <c r="E376">
        <v>976</v>
      </c>
      <c r="F376" t="s">
        <v>201</v>
      </c>
      <c r="G376" s="105">
        <v>2.0498999999999999E-3</v>
      </c>
      <c r="H376" s="105">
        <v>3.18E-5</v>
      </c>
      <c r="I376" s="105">
        <v>-8.4035000000000001E-6</v>
      </c>
      <c r="J376" s="105">
        <v>-3.1950000000000002E-7</v>
      </c>
      <c r="K376" s="105">
        <v>2.0582999999999999E-3</v>
      </c>
      <c r="L376" s="105">
        <v>3.2100000000000001E-5</v>
      </c>
      <c r="M376" s="132">
        <v>0.89</v>
      </c>
      <c r="N376">
        <v>0</v>
      </c>
      <c r="O376">
        <v>0</v>
      </c>
      <c r="P376">
        <v>0</v>
      </c>
      <c r="Q376">
        <v>1</v>
      </c>
      <c r="R376">
        <v>2.0582999999999999E-5</v>
      </c>
      <c r="S376">
        <v>3.2090000000000002E-7</v>
      </c>
      <c r="T376">
        <v>3</v>
      </c>
      <c r="U376">
        <v>0</v>
      </c>
      <c r="V376">
        <v>0</v>
      </c>
      <c r="W376" s="133" t="s">
        <v>702</v>
      </c>
      <c r="X376" t="s">
        <v>203</v>
      </c>
      <c r="Y376" t="s">
        <v>204</v>
      </c>
      <c r="AD376">
        <f t="shared" si="41"/>
        <v>1124</v>
      </c>
      <c r="AE376">
        <v>375</v>
      </c>
      <c r="AF376" t="str">
        <f t="shared" ca="1" si="35"/>
        <v>63-0.6</v>
      </c>
      <c r="AG376">
        <f t="shared" ca="1" si="36"/>
        <v>200</v>
      </c>
      <c r="AH376">
        <f t="shared" ca="1" si="37"/>
        <v>976</v>
      </c>
      <c r="AI376" s="105">
        <f t="shared" ca="1" si="38"/>
        <v>-8.2316999999999995E-6</v>
      </c>
      <c r="AJ376" s="105">
        <f t="shared" ca="1" si="39"/>
        <v>-4.0699999999999998E-7</v>
      </c>
      <c r="AK376" s="105">
        <f ca="1">AVERAGE(INDIRECT("K"&amp;AD376):INDIRECT("K"&amp;AD377-1))</f>
        <v>1.4576333333333337E-3</v>
      </c>
      <c r="AL376" s="105">
        <f ca="1">AVERAGE(INDIRECT("L"&amp;AD376):INDIRECT("L"&amp;AD377-1))</f>
        <v>4.3099999999999997E-5</v>
      </c>
      <c r="AM376" s="105">
        <f t="shared" ca="1" si="40"/>
        <v>1.458270394832332E-3</v>
      </c>
      <c r="AO376" s="105">
        <f ca="1">STDEV(INDIRECT("K"&amp;AD376):INDIRECT("K"&amp;AD377-1))</f>
        <v>4.509249752822162E-7</v>
      </c>
    </row>
    <row r="377" spans="1:41" ht="14.25" customHeight="1">
      <c r="A377" t="s">
        <v>703</v>
      </c>
      <c r="B377" t="s">
        <v>200</v>
      </c>
      <c r="C377">
        <v>0</v>
      </c>
      <c r="D377">
        <v>200</v>
      </c>
      <c r="E377">
        <v>976</v>
      </c>
      <c r="F377" t="s">
        <v>201</v>
      </c>
      <c r="G377" s="105">
        <v>3.0325E-3</v>
      </c>
      <c r="H377" s="105">
        <v>4.1699999999999997E-5</v>
      </c>
      <c r="I377" s="105">
        <v>-8.4035000000000001E-6</v>
      </c>
      <c r="J377" s="105">
        <v>-3.1950000000000002E-7</v>
      </c>
      <c r="K377" s="105">
        <v>3.0409999999999999E-3</v>
      </c>
      <c r="L377" s="105">
        <v>4.1999999999999998E-5</v>
      </c>
      <c r="M377" s="132">
        <v>0.79</v>
      </c>
      <c r="N377">
        <v>0</v>
      </c>
      <c r="O377">
        <v>0</v>
      </c>
      <c r="P377">
        <v>0</v>
      </c>
      <c r="Q377">
        <v>1</v>
      </c>
      <c r="R377">
        <v>3.0409999999999999E-5</v>
      </c>
      <c r="S377">
        <v>4.2049999999999999E-7</v>
      </c>
      <c r="T377">
        <v>4</v>
      </c>
      <c r="U377">
        <v>0</v>
      </c>
      <c r="V377">
        <v>0</v>
      </c>
      <c r="W377" s="133" t="s">
        <v>704</v>
      </c>
      <c r="X377" t="s">
        <v>203</v>
      </c>
      <c r="Y377" t="s">
        <v>204</v>
      </c>
      <c r="AD377">
        <f t="shared" si="41"/>
        <v>1127</v>
      </c>
      <c r="AE377">
        <v>376</v>
      </c>
      <c r="AF377" t="str">
        <f t="shared" ca="1" si="35"/>
        <v>63-0.4</v>
      </c>
      <c r="AG377">
        <f t="shared" ca="1" si="36"/>
        <v>200</v>
      </c>
      <c r="AH377">
        <f t="shared" ca="1" si="37"/>
        <v>976</v>
      </c>
      <c r="AI377" s="105">
        <f t="shared" ca="1" si="38"/>
        <v>-8.2316999999999995E-6</v>
      </c>
      <c r="AJ377" s="105">
        <f t="shared" ca="1" si="39"/>
        <v>-4.0699999999999998E-7</v>
      </c>
      <c r="AK377" s="105">
        <f ca="1">AVERAGE(INDIRECT("K"&amp;AD377):INDIRECT("K"&amp;AD378-1))</f>
        <v>1.5057666666666667E-3</v>
      </c>
      <c r="AL377" s="105">
        <f ca="1">AVERAGE(INDIRECT("L"&amp;AD377):INDIRECT("L"&amp;AD378-1))</f>
        <v>4.5166666666666669E-5</v>
      </c>
      <c r="AM377" s="105">
        <f t="shared" ca="1" si="40"/>
        <v>1.5064439193751031E-3</v>
      </c>
      <c r="AO377" s="105">
        <f ca="1">STDEV(INDIRECT("K"&amp;AD377):INDIRECT("K"&amp;AD378-1))</f>
        <v>6.1101009266067525E-7</v>
      </c>
    </row>
    <row r="378" spans="1:41" ht="14.25" customHeight="1">
      <c r="A378" t="s">
        <v>703</v>
      </c>
      <c r="B378" t="s">
        <v>200</v>
      </c>
      <c r="C378">
        <v>0</v>
      </c>
      <c r="D378">
        <v>200</v>
      </c>
      <c r="E378">
        <v>976</v>
      </c>
      <c r="F378" t="s">
        <v>201</v>
      </c>
      <c r="G378" s="105">
        <v>3.0335000000000002E-3</v>
      </c>
      <c r="H378" s="105">
        <v>4.2599999999999999E-5</v>
      </c>
      <c r="I378" s="105">
        <v>-8.4035000000000001E-6</v>
      </c>
      <c r="J378" s="105">
        <v>-3.1950000000000002E-7</v>
      </c>
      <c r="K378" s="105">
        <v>3.0419000000000002E-3</v>
      </c>
      <c r="L378" s="105">
        <v>4.2899999999999999E-5</v>
      </c>
      <c r="M378" s="132">
        <v>0.81</v>
      </c>
      <c r="N378">
        <v>0</v>
      </c>
      <c r="O378">
        <v>0</v>
      </c>
      <c r="P378">
        <v>0</v>
      </c>
      <c r="Q378">
        <v>1</v>
      </c>
      <c r="R378">
        <v>3.0419000000000001E-5</v>
      </c>
      <c r="S378">
        <v>4.291E-7</v>
      </c>
      <c r="T378">
        <v>4</v>
      </c>
      <c r="U378">
        <v>0</v>
      </c>
      <c r="V378">
        <v>0</v>
      </c>
      <c r="W378" s="133" t="s">
        <v>705</v>
      </c>
      <c r="X378" t="s">
        <v>203</v>
      </c>
      <c r="Y378" t="s">
        <v>204</v>
      </c>
      <c r="AD378">
        <f t="shared" si="41"/>
        <v>1130</v>
      </c>
      <c r="AE378">
        <v>377</v>
      </c>
      <c r="AF378" t="str">
        <f t="shared" ca="1" si="35"/>
        <v>63-0.2</v>
      </c>
      <c r="AG378">
        <f t="shared" ca="1" si="36"/>
        <v>200</v>
      </c>
      <c r="AH378">
        <f t="shared" ca="1" si="37"/>
        <v>976</v>
      </c>
      <c r="AI378" s="105">
        <f t="shared" ca="1" si="38"/>
        <v>-8.2316999999999995E-6</v>
      </c>
      <c r="AJ378" s="105">
        <f t="shared" ca="1" si="39"/>
        <v>-4.0699999999999998E-7</v>
      </c>
      <c r="AK378" s="105">
        <f ca="1">AVERAGE(INDIRECT("K"&amp;AD378):INDIRECT("K"&amp;AD379-1))</f>
        <v>2.5245999999999997E-3</v>
      </c>
      <c r="AL378" s="105">
        <f ca="1">AVERAGE(INDIRECT("L"&amp;AD378):INDIRECT("L"&amp;AD379-1))</f>
        <v>6.8766666666666653E-5</v>
      </c>
      <c r="AM378" s="105">
        <f t="shared" ca="1" si="40"/>
        <v>2.5255363815325335E-3</v>
      </c>
      <c r="AO378" s="105">
        <f ca="1">STDEV(INDIRECT("K"&amp;AD378):INDIRECT("K"&amp;AD379-1))</f>
        <v>1.113552872565973E-6</v>
      </c>
    </row>
    <row r="379" spans="1:41" ht="14.25" customHeight="1">
      <c r="A379" t="s">
        <v>703</v>
      </c>
      <c r="B379" t="s">
        <v>200</v>
      </c>
      <c r="C379">
        <v>0</v>
      </c>
      <c r="D379">
        <v>200</v>
      </c>
      <c r="E379">
        <v>976</v>
      </c>
      <c r="F379" t="s">
        <v>201</v>
      </c>
      <c r="G379" s="105">
        <v>3.0328E-3</v>
      </c>
      <c r="H379" s="105">
        <v>4.3099999999999997E-5</v>
      </c>
      <c r="I379" s="105">
        <v>-8.4035000000000001E-6</v>
      </c>
      <c r="J379" s="105">
        <v>-3.1950000000000002E-7</v>
      </c>
      <c r="K379" s="105">
        <v>3.0412999999999998E-3</v>
      </c>
      <c r="L379" s="105">
        <v>4.3399999999999998E-5</v>
      </c>
      <c r="M379" s="132">
        <v>0.82</v>
      </c>
      <c r="N379">
        <v>0</v>
      </c>
      <c r="O379">
        <v>0</v>
      </c>
      <c r="P379">
        <v>0</v>
      </c>
      <c r="Q379">
        <v>1</v>
      </c>
      <c r="R379">
        <v>3.0412999999999998E-5</v>
      </c>
      <c r="S379">
        <v>4.3430000000000002E-7</v>
      </c>
      <c r="T379">
        <v>4</v>
      </c>
      <c r="U379">
        <v>0</v>
      </c>
      <c r="V379">
        <v>0</v>
      </c>
      <c r="W379" s="133" t="s">
        <v>706</v>
      </c>
      <c r="X379" t="s">
        <v>203</v>
      </c>
      <c r="Y379" t="s">
        <v>204</v>
      </c>
      <c r="AD379">
        <f t="shared" si="41"/>
        <v>1133</v>
      </c>
      <c r="AE379">
        <v>378</v>
      </c>
      <c r="AF379" t="str">
        <f t="shared" ca="1" si="35"/>
        <v>63-&lt;0.2</v>
      </c>
      <c r="AG379">
        <f t="shared" ca="1" si="36"/>
        <v>200</v>
      </c>
      <c r="AH379">
        <f t="shared" ca="1" si="37"/>
        <v>976</v>
      </c>
      <c r="AI379" s="105">
        <f t="shared" ca="1" si="38"/>
        <v>-8.2316999999999995E-6</v>
      </c>
      <c r="AJ379" s="105">
        <f t="shared" ca="1" si="39"/>
        <v>-4.0699999999999998E-7</v>
      </c>
      <c r="AK379" s="105">
        <f ca="1">AVERAGE(INDIRECT("K"&amp;AD379):INDIRECT("K"&amp;AD380-1))</f>
        <v>4.1889999999999991E-3</v>
      </c>
      <c r="AL379" s="105">
        <f ca="1">AVERAGE(INDIRECT("L"&amp;AD379):INDIRECT("L"&amp;AD380-1))</f>
        <v>1.0683333333333333E-4</v>
      </c>
      <c r="AM379" s="105">
        <f t="shared" ca="1" si="40"/>
        <v>4.1903620799533664E-3</v>
      </c>
      <c r="AO379" s="105">
        <f ca="1">STDEV(INDIRECT("K"&amp;AD379):INDIRECT("K"&amp;AD380-1))</f>
        <v>8.5440037453150101E-7</v>
      </c>
    </row>
    <row r="380" spans="1:41" ht="14.25" customHeight="1">
      <c r="A380" t="s">
        <v>707</v>
      </c>
      <c r="B380" t="s">
        <v>200</v>
      </c>
      <c r="C380">
        <v>0</v>
      </c>
      <c r="D380">
        <v>200</v>
      </c>
      <c r="E380">
        <v>976</v>
      </c>
      <c r="F380" t="s">
        <v>201</v>
      </c>
      <c r="G380" s="105">
        <v>1.5139999999999999E-3</v>
      </c>
      <c r="H380" s="105">
        <v>3.1000000000000001E-5</v>
      </c>
      <c r="I380" s="105">
        <v>-8.4035000000000001E-6</v>
      </c>
      <c r="J380" s="105">
        <v>-3.1950000000000002E-7</v>
      </c>
      <c r="K380" s="105">
        <v>1.5223999999999999E-3</v>
      </c>
      <c r="L380" s="105">
        <v>3.1300000000000002E-5</v>
      </c>
      <c r="M380" s="132">
        <v>1.18</v>
      </c>
      <c r="N380">
        <v>0</v>
      </c>
      <c r="O380">
        <v>0</v>
      </c>
      <c r="P380">
        <v>0</v>
      </c>
      <c r="Q380">
        <v>1</v>
      </c>
      <c r="R380">
        <v>1.5224E-5</v>
      </c>
      <c r="S380">
        <v>3.129E-7</v>
      </c>
      <c r="T380">
        <v>3</v>
      </c>
      <c r="U380">
        <v>0</v>
      </c>
      <c r="V380">
        <v>0</v>
      </c>
      <c r="W380" s="133" t="s">
        <v>708</v>
      </c>
      <c r="X380" t="s">
        <v>203</v>
      </c>
      <c r="Y380" t="s">
        <v>204</v>
      </c>
      <c r="AD380">
        <f t="shared" si="41"/>
        <v>1136</v>
      </c>
      <c r="AE380">
        <v>379</v>
      </c>
      <c r="AF380" t="str">
        <f t="shared" ca="1" si="35"/>
        <v>64-ALL</v>
      </c>
      <c r="AG380">
        <f t="shared" ca="1" si="36"/>
        <v>200</v>
      </c>
      <c r="AH380">
        <f t="shared" ca="1" si="37"/>
        <v>976</v>
      </c>
      <c r="AI380" s="105">
        <f t="shared" ca="1" si="38"/>
        <v>-8.2316999999999995E-6</v>
      </c>
      <c r="AJ380" s="105">
        <f t="shared" ca="1" si="39"/>
        <v>-4.0699999999999998E-7</v>
      </c>
      <c r="AK380" s="105">
        <f ca="1">AVERAGE(INDIRECT("K"&amp;AD380):INDIRECT("K"&amp;AD381-1))</f>
        <v>1.7715666666666668E-3</v>
      </c>
      <c r="AL380" s="105">
        <f ca="1">AVERAGE(INDIRECT("L"&amp;AD380):INDIRECT("L"&amp;AD381-1))</f>
        <v>5.1899999999999994E-5</v>
      </c>
      <c r="AM380" s="105">
        <f t="shared" ca="1" si="40"/>
        <v>1.7723267374963468E-3</v>
      </c>
      <c r="AO380" s="105">
        <f ca="1">STDEV(INDIRECT("K"&amp;AD380):INDIRECT("K"&amp;AD381-1))</f>
        <v>4.9328828623165501E-7</v>
      </c>
    </row>
    <row r="381" spans="1:41" ht="14.25" customHeight="1">
      <c r="A381" t="s">
        <v>707</v>
      </c>
      <c r="B381" t="s">
        <v>200</v>
      </c>
      <c r="C381">
        <v>0</v>
      </c>
      <c r="D381">
        <v>200</v>
      </c>
      <c r="E381">
        <v>976</v>
      </c>
      <c r="F381" t="s">
        <v>201</v>
      </c>
      <c r="G381" s="105">
        <v>1.5139999999999999E-3</v>
      </c>
      <c r="H381" s="105">
        <v>3.0700000000000001E-5</v>
      </c>
      <c r="I381" s="105">
        <v>-8.4035000000000001E-6</v>
      </c>
      <c r="J381" s="105">
        <v>-3.1950000000000002E-7</v>
      </c>
      <c r="K381" s="105">
        <v>1.5223999999999999E-3</v>
      </c>
      <c r="L381" s="105">
        <v>3.1000000000000001E-5</v>
      </c>
      <c r="M381" s="132">
        <v>1.17</v>
      </c>
      <c r="N381">
        <v>0</v>
      </c>
      <c r="O381">
        <v>0</v>
      </c>
      <c r="P381">
        <v>0</v>
      </c>
      <c r="Q381">
        <v>1</v>
      </c>
      <c r="R381">
        <v>1.5224E-5</v>
      </c>
      <c r="S381">
        <v>3.0989999999999999E-7</v>
      </c>
      <c r="T381">
        <v>3</v>
      </c>
      <c r="U381">
        <v>0</v>
      </c>
      <c r="V381">
        <v>0</v>
      </c>
      <c r="W381" s="133" t="s">
        <v>709</v>
      </c>
      <c r="X381" t="s">
        <v>203</v>
      </c>
      <c r="Y381" t="s">
        <v>204</v>
      </c>
      <c r="AD381">
        <f t="shared" si="41"/>
        <v>1139</v>
      </c>
      <c r="AE381">
        <v>380</v>
      </c>
      <c r="AF381" t="str">
        <f t="shared" ca="1" si="35"/>
        <v>64-0.8</v>
      </c>
      <c r="AG381">
        <f t="shared" ca="1" si="36"/>
        <v>200</v>
      </c>
      <c r="AH381">
        <f t="shared" ca="1" si="37"/>
        <v>976</v>
      </c>
      <c r="AI381" s="105">
        <f t="shared" ca="1" si="38"/>
        <v>-8.2316999999999995E-6</v>
      </c>
      <c r="AJ381" s="105">
        <f t="shared" ca="1" si="39"/>
        <v>-4.0699999999999998E-7</v>
      </c>
      <c r="AK381" s="105">
        <f ca="1">AVERAGE(INDIRECT("K"&amp;AD381):INDIRECT("K"&amp;AD382-1))</f>
        <v>2.1997000000000002E-3</v>
      </c>
      <c r="AL381" s="105">
        <f ca="1">AVERAGE(INDIRECT("L"&amp;AD381):INDIRECT("L"&amp;AD382-1))</f>
        <v>6.7966666666666661E-5</v>
      </c>
      <c r="AM381" s="105">
        <f t="shared" ca="1" si="40"/>
        <v>2.2007497717318478E-3</v>
      </c>
      <c r="AO381" s="105">
        <f ca="1">STDEV(INDIRECT("K"&amp;AD381):INDIRECT("K"&amp;AD382-1))</f>
        <v>2.2516660498394388E-6</v>
      </c>
    </row>
    <row r="382" spans="1:41" ht="14.25" customHeight="1">
      <c r="A382" t="s">
        <v>707</v>
      </c>
      <c r="B382" t="s">
        <v>200</v>
      </c>
      <c r="C382">
        <v>0</v>
      </c>
      <c r="D382">
        <v>200</v>
      </c>
      <c r="E382">
        <v>976</v>
      </c>
      <c r="F382" t="s">
        <v>201</v>
      </c>
      <c r="G382" s="105">
        <v>1.513E-3</v>
      </c>
      <c r="H382" s="105">
        <v>3.0899999999999999E-5</v>
      </c>
      <c r="I382" s="105">
        <v>-8.4035000000000001E-6</v>
      </c>
      <c r="J382" s="105">
        <v>-3.1950000000000002E-7</v>
      </c>
      <c r="K382" s="105">
        <v>1.5214E-3</v>
      </c>
      <c r="L382" s="105">
        <v>3.1199999999999999E-5</v>
      </c>
      <c r="M382" s="132">
        <v>1.18</v>
      </c>
      <c r="N382">
        <v>0</v>
      </c>
      <c r="O382">
        <v>0</v>
      </c>
      <c r="P382">
        <v>0</v>
      </c>
      <c r="Q382">
        <v>1</v>
      </c>
      <c r="R382">
        <v>1.5214E-5</v>
      </c>
      <c r="S382">
        <v>3.121E-7</v>
      </c>
      <c r="T382">
        <v>3</v>
      </c>
      <c r="U382">
        <v>0</v>
      </c>
      <c r="V382">
        <v>0</v>
      </c>
      <c r="W382" s="133" t="s">
        <v>710</v>
      </c>
      <c r="X382" t="s">
        <v>203</v>
      </c>
      <c r="Y382" t="s">
        <v>204</v>
      </c>
      <c r="AD382">
        <f t="shared" si="41"/>
        <v>1142</v>
      </c>
      <c r="AE382">
        <v>381</v>
      </c>
      <c r="AF382" t="str">
        <f t="shared" ca="1" si="35"/>
        <v>64-0.6</v>
      </c>
      <c r="AG382">
        <f t="shared" ca="1" si="36"/>
        <v>200</v>
      </c>
      <c r="AH382">
        <f t="shared" ca="1" si="37"/>
        <v>976</v>
      </c>
      <c r="AI382" s="105">
        <f t="shared" ca="1" si="38"/>
        <v>-8.2316999999999995E-6</v>
      </c>
      <c r="AJ382" s="105">
        <f t="shared" ca="1" si="39"/>
        <v>-4.0699999999999998E-7</v>
      </c>
      <c r="AK382" s="105">
        <f ca="1">AVERAGE(INDIRECT("K"&amp;AD382):INDIRECT("K"&amp;AD383-1))</f>
        <v>9.6752999999999997E-4</v>
      </c>
      <c r="AL382" s="105">
        <f ca="1">AVERAGE(INDIRECT("L"&amp;AD382):INDIRECT("L"&amp;AD383-1))</f>
        <v>3.0459666666666666E-5</v>
      </c>
      <c r="AM382" s="105">
        <f t="shared" ca="1" si="40"/>
        <v>9.6800934509613302E-4</v>
      </c>
      <c r="AO382" s="105">
        <f ca="1">STDEV(INDIRECT("K"&amp;AD382):INDIRECT("K"&amp;AD383-1))</f>
        <v>1.9467922333930894E-7</v>
      </c>
    </row>
    <row r="383" spans="1:41" ht="14.25" customHeight="1">
      <c r="A383" t="s">
        <v>711</v>
      </c>
      <c r="B383" t="s">
        <v>200</v>
      </c>
      <c r="C383">
        <v>0</v>
      </c>
      <c r="D383">
        <v>200</v>
      </c>
      <c r="E383">
        <v>976</v>
      </c>
      <c r="F383" t="s">
        <v>201</v>
      </c>
      <c r="G383" s="105">
        <v>7.9390000000000005E-4</v>
      </c>
      <c r="H383" s="105">
        <v>1.9227000000000001E-5</v>
      </c>
      <c r="I383" s="105">
        <v>-8.4035000000000001E-6</v>
      </c>
      <c r="J383" s="105">
        <v>-3.1950000000000002E-7</v>
      </c>
      <c r="K383" s="105">
        <v>8.0230000000000004E-4</v>
      </c>
      <c r="L383" s="105">
        <v>1.9545999999999999E-5</v>
      </c>
      <c r="M383" s="132">
        <v>1.4</v>
      </c>
      <c r="N383">
        <v>0</v>
      </c>
      <c r="O383">
        <v>0</v>
      </c>
      <c r="P383">
        <v>0</v>
      </c>
      <c r="Q383">
        <v>1</v>
      </c>
      <c r="R383">
        <v>8.0229999999999992E-6</v>
      </c>
      <c r="S383">
        <v>1.955E-7</v>
      </c>
      <c r="T383">
        <v>3</v>
      </c>
      <c r="U383">
        <v>0</v>
      </c>
      <c r="V383">
        <v>0</v>
      </c>
      <c r="W383" s="133" t="s">
        <v>712</v>
      </c>
      <c r="X383" t="s">
        <v>203</v>
      </c>
      <c r="Y383" t="s">
        <v>204</v>
      </c>
      <c r="AD383">
        <f t="shared" si="41"/>
        <v>1145</v>
      </c>
      <c r="AE383">
        <v>382</v>
      </c>
      <c r="AF383" t="str">
        <f t="shared" ca="1" si="35"/>
        <v>64-0.4</v>
      </c>
      <c r="AG383">
        <f t="shared" ca="1" si="36"/>
        <v>200</v>
      </c>
      <c r="AH383">
        <f t="shared" ca="1" si="37"/>
        <v>976</v>
      </c>
      <c r="AI383" s="105">
        <f t="shared" ca="1" si="38"/>
        <v>-8.2316999999999995E-6</v>
      </c>
      <c r="AJ383" s="105">
        <f t="shared" ca="1" si="39"/>
        <v>-4.0699999999999998E-7</v>
      </c>
      <c r="AK383" s="105">
        <f ca="1">AVERAGE(INDIRECT("K"&amp;AD383):INDIRECT("K"&amp;AD384-1))</f>
        <v>6.4936333333333329E-4</v>
      </c>
      <c r="AL383" s="105">
        <f ca="1">AVERAGE(INDIRECT("L"&amp;AD383):INDIRECT("L"&amp;AD384-1))</f>
        <v>2.1564666666666664E-5</v>
      </c>
      <c r="AM383" s="105">
        <f t="shared" ca="1" si="40"/>
        <v>6.4972130450387895E-4</v>
      </c>
      <c r="AO383" s="105">
        <f ca="1">STDEV(INDIRECT("K"&amp;AD383):INDIRECT("K"&amp;AD384-1))</f>
        <v>1.0115993936998122E-7</v>
      </c>
    </row>
    <row r="384" spans="1:41" ht="14.25" customHeight="1">
      <c r="A384" t="s">
        <v>711</v>
      </c>
      <c r="B384" t="s">
        <v>200</v>
      </c>
      <c r="C384">
        <v>0</v>
      </c>
      <c r="D384">
        <v>200</v>
      </c>
      <c r="E384">
        <v>976</v>
      </c>
      <c r="F384" t="s">
        <v>201</v>
      </c>
      <c r="G384" s="105">
        <v>7.9294999999999995E-4</v>
      </c>
      <c r="H384" s="105">
        <v>1.9198000000000002E-5</v>
      </c>
      <c r="I384" s="105">
        <v>-8.4035000000000001E-6</v>
      </c>
      <c r="J384" s="105">
        <v>-3.1950000000000002E-7</v>
      </c>
      <c r="K384" s="105">
        <v>8.0135000000000004E-4</v>
      </c>
      <c r="L384" s="105">
        <v>1.9517999999999998E-5</v>
      </c>
      <c r="M384" s="132">
        <v>1.4</v>
      </c>
      <c r="N384">
        <v>0</v>
      </c>
      <c r="O384">
        <v>0</v>
      </c>
      <c r="P384">
        <v>0</v>
      </c>
      <c r="Q384">
        <v>1</v>
      </c>
      <c r="R384">
        <v>8.0135000000000004E-6</v>
      </c>
      <c r="S384">
        <v>1.952E-7</v>
      </c>
      <c r="T384">
        <v>3</v>
      </c>
      <c r="U384">
        <v>0</v>
      </c>
      <c r="V384">
        <v>0</v>
      </c>
      <c r="W384" s="133" t="s">
        <v>713</v>
      </c>
      <c r="X384" t="s">
        <v>203</v>
      </c>
      <c r="Y384" t="s">
        <v>204</v>
      </c>
      <c r="AD384">
        <f t="shared" si="41"/>
        <v>1148</v>
      </c>
      <c r="AE384">
        <v>383</v>
      </c>
      <c r="AF384" t="str">
        <f t="shared" ca="1" si="35"/>
        <v>64-0.2</v>
      </c>
      <c r="AG384">
        <f t="shared" ca="1" si="36"/>
        <v>200</v>
      </c>
      <c r="AH384">
        <f t="shared" ca="1" si="37"/>
        <v>976</v>
      </c>
      <c r="AI384" s="105">
        <f t="shared" ca="1" si="38"/>
        <v>-8.2316999999999995E-6</v>
      </c>
      <c r="AJ384" s="105">
        <f t="shared" ca="1" si="39"/>
        <v>-4.0699999999999998E-7</v>
      </c>
      <c r="AK384" s="105">
        <f ca="1">AVERAGE(INDIRECT("K"&amp;AD384):INDIRECT("K"&amp;AD385-1))</f>
        <v>9.9890000000000005E-4</v>
      </c>
      <c r="AL384" s="105">
        <f ca="1">AVERAGE(INDIRECT("L"&amp;AD384):INDIRECT("L"&amp;AD385-1))</f>
        <v>2.8672333333333333E-5</v>
      </c>
      <c r="AM384" s="105">
        <f t="shared" ca="1" si="40"/>
        <v>9.9931141927768344E-4</v>
      </c>
      <c r="AO384" s="105">
        <f ca="1">STDEV(INDIRECT("K"&amp;AD384):INDIRECT("K"&amp;AD385-1))</f>
        <v>2.1794494717705763E-7</v>
      </c>
    </row>
    <row r="385" spans="1:41" ht="14.25" customHeight="1">
      <c r="A385" t="s">
        <v>711</v>
      </c>
      <c r="B385" t="s">
        <v>200</v>
      </c>
      <c r="C385">
        <v>0</v>
      </c>
      <c r="D385">
        <v>200</v>
      </c>
      <c r="E385">
        <v>976</v>
      </c>
      <c r="F385" t="s">
        <v>201</v>
      </c>
      <c r="G385" s="105">
        <v>7.9235999999999998E-4</v>
      </c>
      <c r="H385" s="105">
        <v>1.9185E-5</v>
      </c>
      <c r="I385" s="105">
        <v>-8.4035000000000001E-6</v>
      </c>
      <c r="J385" s="105">
        <v>-3.1950000000000002E-7</v>
      </c>
      <c r="K385" s="105">
        <v>8.0077000000000002E-4</v>
      </c>
      <c r="L385" s="105">
        <v>1.9505E-5</v>
      </c>
      <c r="M385" s="132">
        <v>1.4</v>
      </c>
      <c r="N385">
        <v>0</v>
      </c>
      <c r="O385">
        <v>0</v>
      </c>
      <c r="P385">
        <v>0</v>
      </c>
      <c r="Q385">
        <v>1</v>
      </c>
      <c r="R385">
        <v>8.0076999999999996E-6</v>
      </c>
      <c r="S385">
        <v>1.9500000000000001E-7</v>
      </c>
      <c r="T385">
        <v>3</v>
      </c>
      <c r="U385">
        <v>0</v>
      </c>
      <c r="V385">
        <v>0</v>
      </c>
      <c r="W385" s="133" t="s">
        <v>714</v>
      </c>
      <c r="X385" t="s">
        <v>203</v>
      </c>
      <c r="Y385" t="s">
        <v>204</v>
      </c>
      <c r="AD385">
        <f t="shared" si="41"/>
        <v>1151</v>
      </c>
      <c r="AE385">
        <v>384</v>
      </c>
      <c r="AF385" t="str">
        <f t="shared" ca="1" si="35"/>
        <v>64-&lt;0.2</v>
      </c>
      <c r="AG385">
        <f t="shared" ca="1" si="36"/>
        <v>200</v>
      </c>
      <c r="AH385">
        <f t="shared" ca="1" si="37"/>
        <v>976</v>
      </c>
      <c r="AI385" s="105">
        <f t="shared" ca="1" si="38"/>
        <v>-8.2316999999999995E-6</v>
      </c>
      <c r="AJ385" s="105">
        <f t="shared" ca="1" si="39"/>
        <v>-4.0699999999999998E-7</v>
      </c>
      <c r="AK385" s="105">
        <f ca="1">AVERAGE(INDIRECT("K"&amp;AD385):INDIRECT("K"&amp;AD386-1))</f>
        <v>2.3224666666666668E-3</v>
      </c>
      <c r="AL385" s="105">
        <f ca="1">AVERAGE(INDIRECT("L"&amp;AD385):INDIRECT("L"&amp;AD386-1))</f>
        <v>6.6233333333333335E-5</v>
      </c>
      <c r="AM385" s="105">
        <f t="shared" ca="1" si="40"/>
        <v>2.323410913338883E-3</v>
      </c>
      <c r="AO385" s="105">
        <f ca="1">STDEV(INDIRECT("K"&amp;AD385):INDIRECT("K"&amp;AD386-1))</f>
        <v>4.041451884327523E-7</v>
      </c>
    </row>
    <row r="386" spans="1:41" ht="14.25" customHeight="1">
      <c r="A386" t="s">
        <v>715</v>
      </c>
      <c r="B386" t="s">
        <v>200</v>
      </c>
      <c r="C386">
        <v>0</v>
      </c>
      <c r="D386">
        <v>200</v>
      </c>
      <c r="E386">
        <v>976</v>
      </c>
      <c r="F386" t="s">
        <v>201</v>
      </c>
      <c r="G386" s="105">
        <v>8.3452000000000005E-4</v>
      </c>
      <c r="H386" s="105">
        <v>1.9471E-5</v>
      </c>
      <c r="I386" s="105">
        <v>-8.4035000000000001E-6</v>
      </c>
      <c r="J386" s="105">
        <v>-3.1950000000000002E-7</v>
      </c>
      <c r="K386" s="105">
        <v>8.4292000000000004E-4</v>
      </c>
      <c r="L386" s="105">
        <v>1.9789999999999999E-5</v>
      </c>
      <c r="M386" s="132">
        <v>1.34</v>
      </c>
      <c r="N386">
        <v>0</v>
      </c>
      <c r="O386">
        <v>0</v>
      </c>
      <c r="P386">
        <v>0</v>
      </c>
      <c r="Q386">
        <v>1</v>
      </c>
      <c r="R386">
        <v>8.4292000000000005E-6</v>
      </c>
      <c r="S386">
        <v>1.9789999999999999E-7</v>
      </c>
      <c r="T386">
        <v>3</v>
      </c>
      <c r="U386">
        <v>0</v>
      </c>
      <c r="V386">
        <v>0</v>
      </c>
      <c r="W386" s="133" t="s">
        <v>716</v>
      </c>
      <c r="X386" t="s">
        <v>203</v>
      </c>
      <c r="Y386" t="s">
        <v>204</v>
      </c>
      <c r="AD386">
        <f t="shared" si="41"/>
        <v>1154</v>
      </c>
      <c r="AE386">
        <v>385</v>
      </c>
      <c r="AF386" t="str">
        <f t="shared" ref="AF386:AF449" ca="1" si="42">INDIRECT("A"&amp;AD386)</f>
        <v>65-ALL</v>
      </c>
      <c r="AG386">
        <f t="shared" ref="AG386:AG449" ca="1" si="43">INDIRECT("D"&amp;AD386)</f>
        <v>200</v>
      </c>
      <c r="AH386">
        <f t="shared" ref="AH386:AH449" ca="1" si="44">INDIRECT("E"&amp;AD386)</f>
        <v>976</v>
      </c>
      <c r="AI386" s="105">
        <f t="shared" ref="AI386:AI449" ca="1" si="45">INDIRECT("I"&amp;AD386)</f>
        <v>-8.2316999999999995E-6</v>
      </c>
      <c r="AJ386" s="105">
        <f t="shared" ref="AJ386:AJ449" ca="1" si="46">INDIRECT("J"&amp;AD386)</f>
        <v>-4.0699999999999998E-7</v>
      </c>
      <c r="AK386" s="105">
        <f ca="1">AVERAGE(INDIRECT("K"&amp;AD386):INDIRECT("K"&amp;AD387-1))</f>
        <v>2.3643666666666664E-3</v>
      </c>
      <c r="AL386" s="105">
        <f ca="1">AVERAGE(INDIRECT("L"&amp;AD386):INDIRECT("L"&amp;AD387-1))</f>
        <v>6.993333333333333E-5</v>
      </c>
      <c r="AM386" s="105">
        <f t="shared" ref="AM386:AM449" ca="1" si="47">(ABS(AK386)/AK386*SQRT((AK386)^2+(AL386)^2))</f>
        <v>2.365400686047832E-3</v>
      </c>
      <c r="AO386" s="105">
        <f ca="1">STDEV(INDIRECT("K"&amp;AD386):INDIRECT("K"&amp;AD387-1))</f>
        <v>1.3316656236959706E-6</v>
      </c>
    </row>
    <row r="387" spans="1:41" ht="14.25" customHeight="1">
      <c r="A387" t="s">
        <v>715</v>
      </c>
      <c r="B387" t="s">
        <v>200</v>
      </c>
      <c r="C387">
        <v>0</v>
      </c>
      <c r="D387">
        <v>200</v>
      </c>
      <c r="E387">
        <v>976</v>
      </c>
      <c r="F387" t="s">
        <v>201</v>
      </c>
      <c r="G387" s="105">
        <v>8.3496999999999998E-4</v>
      </c>
      <c r="H387" s="105">
        <v>1.9378999999999999E-5</v>
      </c>
      <c r="I387" s="105">
        <v>-8.4035000000000001E-6</v>
      </c>
      <c r="J387" s="105">
        <v>-3.1950000000000002E-7</v>
      </c>
      <c r="K387" s="105">
        <v>8.4336999999999997E-4</v>
      </c>
      <c r="L387" s="105">
        <v>1.9698999999999999E-5</v>
      </c>
      <c r="M387" s="132">
        <v>1.34</v>
      </c>
      <c r="N387">
        <v>0</v>
      </c>
      <c r="O387">
        <v>0</v>
      </c>
      <c r="P387">
        <v>0</v>
      </c>
      <c r="Q387">
        <v>1</v>
      </c>
      <c r="R387">
        <v>8.4337000000000002E-6</v>
      </c>
      <c r="S387">
        <v>1.97E-7</v>
      </c>
      <c r="T387">
        <v>3</v>
      </c>
      <c r="U387">
        <v>0</v>
      </c>
      <c r="V387">
        <v>0</v>
      </c>
      <c r="W387" s="133" t="s">
        <v>717</v>
      </c>
      <c r="X387" t="s">
        <v>203</v>
      </c>
      <c r="Y387" t="s">
        <v>204</v>
      </c>
      <c r="AD387">
        <f t="shared" ref="AD387:AD450" si="48">AD386+3</f>
        <v>1157</v>
      </c>
      <c r="AE387">
        <v>386</v>
      </c>
      <c r="AF387" t="str">
        <f t="shared" ca="1" si="42"/>
        <v>65-0.8</v>
      </c>
      <c r="AG387">
        <f t="shared" ca="1" si="43"/>
        <v>200</v>
      </c>
      <c r="AH387">
        <f t="shared" ca="1" si="44"/>
        <v>976</v>
      </c>
      <c r="AI387" s="105">
        <f t="shared" ca="1" si="45"/>
        <v>-8.2316999999999995E-6</v>
      </c>
      <c r="AJ387" s="105">
        <f t="shared" ca="1" si="46"/>
        <v>-4.0699999999999998E-7</v>
      </c>
      <c r="AK387" s="105">
        <f ca="1">AVERAGE(INDIRECT("K"&amp;AD387):INDIRECT("K"&amp;AD388-1))</f>
        <v>2.8352333333333331E-3</v>
      </c>
      <c r="AL387" s="105">
        <f ca="1">AVERAGE(INDIRECT("L"&amp;AD387):INDIRECT("L"&amp;AD388-1))</f>
        <v>8.0366666666666664E-5</v>
      </c>
      <c r="AM387" s="105">
        <f t="shared" ca="1" si="47"/>
        <v>2.8363721292446013E-3</v>
      </c>
      <c r="AO387" s="105">
        <f ca="1">STDEV(INDIRECT("K"&amp;AD387):INDIRECT("K"&amp;AD388-1))</f>
        <v>5.0332229568477192E-7</v>
      </c>
    </row>
    <row r="388" spans="1:41" ht="14.25" customHeight="1">
      <c r="A388" t="s">
        <v>715</v>
      </c>
      <c r="B388" t="s">
        <v>200</v>
      </c>
      <c r="C388">
        <v>0</v>
      </c>
      <c r="D388">
        <v>200</v>
      </c>
      <c r="E388">
        <v>976</v>
      </c>
      <c r="F388" t="s">
        <v>201</v>
      </c>
      <c r="G388" s="105">
        <v>8.3449999999999996E-4</v>
      </c>
      <c r="H388" s="105">
        <v>1.9933E-5</v>
      </c>
      <c r="I388" s="105">
        <v>-8.4035000000000001E-6</v>
      </c>
      <c r="J388" s="105">
        <v>-3.1950000000000002E-7</v>
      </c>
      <c r="K388" s="105">
        <v>8.4290000000000005E-4</v>
      </c>
      <c r="L388" s="105">
        <v>2.0251999999999999E-5</v>
      </c>
      <c r="M388" s="132">
        <v>1.38</v>
      </c>
      <c r="N388">
        <v>0</v>
      </c>
      <c r="O388">
        <v>0</v>
      </c>
      <c r="P388">
        <v>0</v>
      </c>
      <c r="Q388">
        <v>1</v>
      </c>
      <c r="R388">
        <v>8.4290000000000001E-6</v>
      </c>
      <c r="S388">
        <v>2.0249999999999999E-7</v>
      </c>
      <c r="T388">
        <v>3</v>
      </c>
      <c r="U388">
        <v>0</v>
      </c>
      <c r="V388">
        <v>0</v>
      </c>
      <c r="W388" s="133" t="s">
        <v>718</v>
      </c>
      <c r="X388" t="s">
        <v>203</v>
      </c>
      <c r="Y388" t="s">
        <v>204</v>
      </c>
      <c r="AD388">
        <f t="shared" si="48"/>
        <v>1160</v>
      </c>
      <c r="AE388">
        <v>387</v>
      </c>
      <c r="AF388" t="str">
        <f t="shared" ca="1" si="42"/>
        <v>65-0.6</v>
      </c>
      <c r="AG388">
        <f t="shared" ca="1" si="43"/>
        <v>200</v>
      </c>
      <c r="AH388">
        <f t="shared" ca="1" si="44"/>
        <v>976</v>
      </c>
      <c r="AI388" s="105">
        <f t="shared" ca="1" si="45"/>
        <v>-8.2316999999999995E-6</v>
      </c>
      <c r="AJ388" s="105">
        <f t="shared" ca="1" si="46"/>
        <v>-4.0699999999999998E-7</v>
      </c>
      <c r="AK388" s="105">
        <f ca="1">AVERAGE(INDIRECT("K"&amp;AD388):INDIRECT("K"&amp;AD389-1))</f>
        <v>1.5466333333333333E-3</v>
      </c>
      <c r="AL388" s="105">
        <f ca="1">AVERAGE(INDIRECT("L"&amp;AD388):INDIRECT("L"&amp;AD389-1))</f>
        <v>4.5833333333333334E-5</v>
      </c>
      <c r="AM388" s="105">
        <f t="shared" ca="1" si="47"/>
        <v>1.5473123027437681E-3</v>
      </c>
      <c r="AO388" s="105">
        <f ca="1">STDEV(INDIRECT("K"&amp;AD388):INDIRECT("K"&amp;AD389-1))</f>
        <v>1.3051181300300846E-6</v>
      </c>
    </row>
    <row r="389" spans="1:41" ht="14.25" customHeight="1">
      <c r="A389" t="s">
        <v>719</v>
      </c>
      <c r="B389" t="s">
        <v>200</v>
      </c>
      <c r="C389">
        <v>0</v>
      </c>
      <c r="D389">
        <v>200</v>
      </c>
      <c r="E389">
        <v>976</v>
      </c>
      <c r="F389" t="s">
        <v>201</v>
      </c>
      <c r="G389" s="105">
        <v>1.1842999999999999E-3</v>
      </c>
      <c r="H389" s="105">
        <v>2.3499999999999999E-5</v>
      </c>
      <c r="I389" s="105">
        <v>-8.4035000000000001E-6</v>
      </c>
      <c r="J389" s="105">
        <v>-3.1950000000000002E-7</v>
      </c>
      <c r="K389" s="105">
        <v>1.1927999999999999E-3</v>
      </c>
      <c r="L389" s="105">
        <v>2.3799999999999999E-5</v>
      </c>
      <c r="M389" s="132">
        <v>1.1399999999999999</v>
      </c>
      <c r="N389">
        <v>0</v>
      </c>
      <c r="O389">
        <v>0</v>
      </c>
      <c r="P389">
        <v>0</v>
      </c>
      <c r="Q389">
        <v>1</v>
      </c>
      <c r="R389">
        <v>1.1928E-5</v>
      </c>
      <c r="S389">
        <v>2.3799999999999999E-7</v>
      </c>
      <c r="T389">
        <v>3</v>
      </c>
      <c r="U389">
        <v>0</v>
      </c>
      <c r="V389">
        <v>0</v>
      </c>
      <c r="W389" s="133" t="s">
        <v>720</v>
      </c>
      <c r="X389" t="s">
        <v>203</v>
      </c>
      <c r="Y389" t="s">
        <v>204</v>
      </c>
      <c r="AD389">
        <f t="shared" si="48"/>
        <v>1163</v>
      </c>
      <c r="AE389">
        <v>388</v>
      </c>
      <c r="AF389" t="str">
        <f t="shared" ca="1" si="42"/>
        <v>65-0.4</v>
      </c>
      <c r="AG389">
        <f t="shared" ca="1" si="43"/>
        <v>200</v>
      </c>
      <c r="AH389">
        <f t="shared" ca="1" si="44"/>
        <v>976</v>
      </c>
      <c r="AI389" s="105">
        <f t="shared" ca="1" si="45"/>
        <v>-8.2316999999999995E-6</v>
      </c>
      <c r="AJ389" s="105">
        <f t="shared" ca="1" si="46"/>
        <v>-4.0699999999999998E-7</v>
      </c>
      <c r="AK389" s="105">
        <f ca="1">AVERAGE(INDIRECT("K"&amp;AD389):INDIRECT("K"&amp;AD390-1))</f>
        <v>1.3779999999999999E-3</v>
      </c>
      <c r="AL389" s="105">
        <f ca="1">AVERAGE(INDIRECT("L"&amp;AD389):INDIRECT("L"&amp;AD390-1))</f>
        <v>4.1666666666666665E-5</v>
      </c>
      <c r="AM389" s="105">
        <f t="shared" ca="1" si="47"/>
        <v>1.3786297948002978E-3</v>
      </c>
      <c r="AO389" s="105">
        <f ca="1">STDEV(INDIRECT("K"&amp;AD389):INDIRECT("K"&amp;AD390-1))</f>
        <v>1.6093476939431438E-6</v>
      </c>
    </row>
    <row r="390" spans="1:41" ht="14.25" customHeight="1">
      <c r="A390" t="s">
        <v>719</v>
      </c>
      <c r="B390" t="s">
        <v>200</v>
      </c>
      <c r="C390">
        <v>0</v>
      </c>
      <c r="D390">
        <v>200</v>
      </c>
      <c r="E390">
        <v>976</v>
      </c>
      <c r="F390" t="s">
        <v>201</v>
      </c>
      <c r="G390" s="105">
        <v>1.1842999999999999E-3</v>
      </c>
      <c r="H390" s="105">
        <v>2.3300000000000001E-5</v>
      </c>
      <c r="I390" s="105">
        <v>-8.4035000000000001E-6</v>
      </c>
      <c r="J390" s="105">
        <v>-3.1950000000000002E-7</v>
      </c>
      <c r="K390" s="105">
        <v>1.1927000000000001E-3</v>
      </c>
      <c r="L390" s="105">
        <v>2.3600000000000001E-5</v>
      </c>
      <c r="M390" s="132">
        <v>1.1399999999999999</v>
      </c>
      <c r="N390">
        <v>0</v>
      </c>
      <c r="O390">
        <v>0</v>
      </c>
      <c r="P390">
        <v>0</v>
      </c>
      <c r="Q390">
        <v>1</v>
      </c>
      <c r="R390">
        <v>1.1926999999999999E-5</v>
      </c>
      <c r="S390">
        <v>2.3629999999999999E-7</v>
      </c>
      <c r="T390">
        <v>3</v>
      </c>
      <c r="U390">
        <v>0</v>
      </c>
      <c r="V390">
        <v>0</v>
      </c>
      <c r="W390" s="133" t="s">
        <v>721</v>
      </c>
      <c r="X390" t="s">
        <v>203</v>
      </c>
      <c r="Y390" t="s">
        <v>204</v>
      </c>
      <c r="AD390">
        <f t="shared" si="48"/>
        <v>1166</v>
      </c>
      <c r="AE390">
        <v>389</v>
      </c>
      <c r="AF390" t="str">
        <f t="shared" ca="1" si="42"/>
        <v>65-0.2</v>
      </c>
      <c r="AG390">
        <f t="shared" ca="1" si="43"/>
        <v>200</v>
      </c>
      <c r="AH390">
        <f t="shared" ca="1" si="44"/>
        <v>976</v>
      </c>
      <c r="AI390" s="105">
        <f t="shared" ca="1" si="45"/>
        <v>-8.2316999999999995E-6</v>
      </c>
      <c r="AJ390" s="105">
        <f t="shared" ca="1" si="46"/>
        <v>-4.0699999999999998E-7</v>
      </c>
      <c r="AK390" s="105">
        <f ca="1">AVERAGE(INDIRECT("K"&amp;AD390):INDIRECT("K"&amp;AD391-1))</f>
        <v>1.7902333333333334E-3</v>
      </c>
      <c r="AL390" s="105">
        <f ca="1">AVERAGE(INDIRECT("L"&amp;AD390):INDIRECT("L"&amp;AD391-1))</f>
        <v>5.076666666666667E-5</v>
      </c>
      <c r="AM390" s="105">
        <f t="shared" ca="1" si="47"/>
        <v>1.7909529983286057E-3</v>
      </c>
      <c r="AO390" s="105">
        <f ca="1">STDEV(INDIRECT("K"&amp;AD390):INDIRECT("K"&amp;AD391-1))</f>
        <v>6.0277137733419442E-7</v>
      </c>
    </row>
    <row r="391" spans="1:41" ht="14.25" customHeight="1">
      <c r="A391" t="s">
        <v>719</v>
      </c>
      <c r="B391" t="s">
        <v>200</v>
      </c>
      <c r="C391">
        <v>0</v>
      </c>
      <c r="D391">
        <v>200</v>
      </c>
      <c r="E391">
        <v>976</v>
      </c>
      <c r="F391" t="s">
        <v>201</v>
      </c>
      <c r="G391" s="105">
        <v>1.1841E-3</v>
      </c>
      <c r="H391" s="105">
        <v>2.3499999999999999E-5</v>
      </c>
      <c r="I391" s="105">
        <v>-8.4035000000000001E-6</v>
      </c>
      <c r="J391" s="105">
        <v>-3.1950000000000002E-7</v>
      </c>
      <c r="K391" s="105">
        <v>1.1925E-3</v>
      </c>
      <c r="L391" s="105">
        <v>2.3799999999999999E-5</v>
      </c>
      <c r="M391" s="132">
        <v>1.1499999999999999</v>
      </c>
      <c r="N391">
        <v>0</v>
      </c>
      <c r="O391">
        <v>0</v>
      </c>
      <c r="P391">
        <v>0</v>
      </c>
      <c r="Q391">
        <v>1</v>
      </c>
      <c r="R391">
        <v>1.1925E-5</v>
      </c>
      <c r="S391">
        <v>2.3839999999999999E-7</v>
      </c>
      <c r="T391">
        <v>3</v>
      </c>
      <c r="U391">
        <v>0</v>
      </c>
      <c r="V391">
        <v>0</v>
      </c>
      <c r="W391" s="133" t="s">
        <v>722</v>
      </c>
      <c r="X391" t="s">
        <v>203</v>
      </c>
      <c r="Y391" t="s">
        <v>204</v>
      </c>
      <c r="AD391">
        <f t="shared" si="48"/>
        <v>1169</v>
      </c>
      <c r="AE391">
        <v>390</v>
      </c>
      <c r="AF391" t="str">
        <f t="shared" ca="1" si="42"/>
        <v>65-&lt;0.2</v>
      </c>
      <c r="AG391">
        <f t="shared" ca="1" si="43"/>
        <v>200</v>
      </c>
      <c r="AH391">
        <f t="shared" ca="1" si="44"/>
        <v>976</v>
      </c>
      <c r="AI391" s="105">
        <f t="shared" ca="1" si="45"/>
        <v>-8.2316999999999995E-6</v>
      </c>
      <c r="AJ391" s="105">
        <f t="shared" ca="1" si="46"/>
        <v>-4.0699999999999998E-7</v>
      </c>
      <c r="AK391" s="105">
        <f ca="1">AVERAGE(INDIRECT("K"&amp;AD391):INDIRECT("K"&amp;AD392-1))</f>
        <v>3.9334333333333332E-3</v>
      </c>
      <c r="AL391" s="105">
        <f ca="1">AVERAGE(INDIRECT("L"&amp;AD391):INDIRECT("L"&amp;AD392-1))</f>
        <v>1.0853333333333333E-4</v>
      </c>
      <c r="AM391" s="105">
        <f t="shared" ca="1" si="47"/>
        <v>3.9349304024623132E-3</v>
      </c>
      <c r="AO391" s="105">
        <f ca="1">STDEV(INDIRECT("K"&amp;AD391):INDIRECT("K"&amp;AD392-1))</f>
        <v>8.3864970836090232E-7</v>
      </c>
    </row>
    <row r="392" spans="1:41" ht="14.25" customHeight="1">
      <c r="A392" t="s">
        <v>723</v>
      </c>
      <c r="B392" t="s">
        <v>200</v>
      </c>
      <c r="C392">
        <v>0</v>
      </c>
      <c r="D392">
        <v>200</v>
      </c>
      <c r="E392">
        <v>976</v>
      </c>
      <c r="F392" t="s">
        <v>201</v>
      </c>
      <c r="G392" s="105">
        <v>1.6770999999999999E-3</v>
      </c>
      <c r="H392" s="105">
        <v>3.2299999999999999E-5</v>
      </c>
      <c r="I392" s="105">
        <v>-8.4035000000000001E-6</v>
      </c>
      <c r="J392" s="105">
        <v>-3.1950000000000002E-7</v>
      </c>
      <c r="K392" s="105">
        <v>1.6854999999999999E-3</v>
      </c>
      <c r="L392" s="105">
        <v>3.26E-5</v>
      </c>
      <c r="M392" s="132">
        <v>1.1100000000000001</v>
      </c>
      <c r="N392">
        <v>0</v>
      </c>
      <c r="O392">
        <v>0</v>
      </c>
      <c r="P392">
        <v>0</v>
      </c>
      <c r="Q392">
        <v>1</v>
      </c>
      <c r="R392">
        <v>1.6855E-5</v>
      </c>
      <c r="S392">
        <v>3.2590000000000003E-7</v>
      </c>
      <c r="T392">
        <v>3</v>
      </c>
      <c r="U392">
        <v>0</v>
      </c>
      <c r="V392">
        <v>0</v>
      </c>
      <c r="W392" s="133" t="s">
        <v>724</v>
      </c>
      <c r="X392" t="s">
        <v>203</v>
      </c>
      <c r="Y392" t="s">
        <v>204</v>
      </c>
      <c r="AD392">
        <f t="shared" si="48"/>
        <v>1172</v>
      </c>
      <c r="AE392">
        <v>391</v>
      </c>
      <c r="AF392" t="str">
        <f t="shared" ca="1" si="42"/>
        <v>66-ALL</v>
      </c>
      <c r="AG392">
        <f t="shared" ca="1" si="43"/>
        <v>200</v>
      </c>
      <c r="AH392">
        <f t="shared" ca="1" si="44"/>
        <v>976</v>
      </c>
      <c r="AI392" s="105">
        <f t="shared" ca="1" si="45"/>
        <v>-8.2316999999999995E-6</v>
      </c>
      <c r="AJ392" s="105">
        <f t="shared" ca="1" si="46"/>
        <v>-4.0699999999999998E-7</v>
      </c>
      <c r="AK392" s="105">
        <f ca="1">AVERAGE(INDIRECT("K"&amp;AD392):INDIRECT("K"&amp;AD393-1))</f>
        <v>7.1560999999999999E-4</v>
      </c>
      <c r="AL392" s="105">
        <f ca="1">AVERAGE(INDIRECT("L"&amp;AD392):INDIRECT("L"&amp;AD393-1))</f>
        <v>2.5706000000000001E-5</v>
      </c>
      <c r="AM392" s="105">
        <f t="shared" ca="1" si="47"/>
        <v>7.160715540614639E-4</v>
      </c>
      <c r="AO392" s="105">
        <f ca="1">STDEV(INDIRECT("K"&amp;AD392):INDIRECT("K"&amp;AD393-1))</f>
        <v>1.6970562748476021E-7</v>
      </c>
    </row>
    <row r="393" spans="1:41" ht="14.25" customHeight="1">
      <c r="A393" t="s">
        <v>723</v>
      </c>
      <c r="B393" t="s">
        <v>200</v>
      </c>
      <c r="C393">
        <v>0</v>
      </c>
      <c r="D393">
        <v>200</v>
      </c>
      <c r="E393">
        <v>976</v>
      </c>
      <c r="F393" t="s">
        <v>201</v>
      </c>
      <c r="G393" s="105">
        <v>1.6768E-3</v>
      </c>
      <c r="H393" s="105">
        <v>3.1999999999999999E-5</v>
      </c>
      <c r="I393" s="105">
        <v>-8.4035000000000001E-6</v>
      </c>
      <c r="J393" s="105">
        <v>-3.1950000000000002E-7</v>
      </c>
      <c r="K393" s="105">
        <v>1.6852E-3</v>
      </c>
      <c r="L393" s="105">
        <v>3.2299999999999999E-5</v>
      </c>
      <c r="M393" s="132">
        <v>1.1000000000000001</v>
      </c>
      <c r="N393">
        <v>0</v>
      </c>
      <c r="O393">
        <v>0</v>
      </c>
      <c r="P393">
        <v>0</v>
      </c>
      <c r="Q393">
        <v>1</v>
      </c>
      <c r="R393">
        <v>1.6852000000000001E-5</v>
      </c>
      <c r="S393">
        <v>3.2290000000000001E-7</v>
      </c>
      <c r="T393">
        <v>3</v>
      </c>
      <c r="U393">
        <v>0</v>
      </c>
      <c r="V393">
        <v>0</v>
      </c>
      <c r="W393" s="133" t="s">
        <v>725</v>
      </c>
      <c r="X393" t="s">
        <v>203</v>
      </c>
      <c r="Y393" t="s">
        <v>204</v>
      </c>
      <c r="AD393">
        <f t="shared" si="48"/>
        <v>1175</v>
      </c>
      <c r="AE393">
        <v>392</v>
      </c>
      <c r="AF393" t="str">
        <f t="shared" ca="1" si="42"/>
        <v>66-0.8</v>
      </c>
      <c r="AG393">
        <f t="shared" ca="1" si="43"/>
        <v>200</v>
      </c>
      <c r="AH393">
        <f t="shared" ca="1" si="44"/>
        <v>976</v>
      </c>
      <c r="AI393" s="105">
        <f t="shared" ca="1" si="45"/>
        <v>-8.2316999999999995E-6</v>
      </c>
      <c r="AJ393" s="105">
        <f t="shared" ca="1" si="46"/>
        <v>-4.0699999999999998E-7</v>
      </c>
      <c r="AK393" s="105">
        <f ca="1">AVERAGE(INDIRECT("K"&amp;AD393):INDIRECT("K"&amp;AD394-1))</f>
        <v>9.0695333333333332E-4</v>
      </c>
      <c r="AL393" s="105">
        <f ca="1">AVERAGE(INDIRECT("L"&amp;AD393):INDIRECT("L"&amp;AD394-1))</f>
        <v>3.6954333333333333E-5</v>
      </c>
      <c r="AM393" s="105">
        <f t="shared" ca="1" si="47"/>
        <v>9.0770588386137252E-4</v>
      </c>
      <c r="AO393" s="105">
        <f ca="1">STDEV(INDIRECT("K"&amp;AD393):INDIRECT("K"&amp;AD394-1))</f>
        <v>5.0895317400849636E-7</v>
      </c>
    </row>
    <row r="394" spans="1:41" ht="14.25" customHeight="1">
      <c r="A394" t="s">
        <v>723</v>
      </c>
      <c r="B394" t="s">
        <v>200</v>
      </c>
      <c r="C394">
        <v>0</v>
      </c>
      <c r="D394">
        <v>200</v>
      </c>
      <c r="E394">
        <v>976</v>
      </c>
      <c r="F394" t="s">
        <v>201</v>
      </c>
      <c r="G394" s="105">
        <v>1.6762999999999999E-3</v>
      </c>
      <c r="H394" s="105">
        <v>3.1199999999999999E-5</v>
      </c>
      <c r="I394" s="105">
        <v>-8.4035000000000001E-6</v>
      </c>
      <c r="J394" s="105">
        <v>-3.1950000000000002E-7</v>
      </c>
      <c r="K394" s="105">
        <v>1.6846999999999999E-3</v>
      </c>
      <c r="L394" s="105">
        <v>3.15E-5</v>
      </c>
      <c r="M394" s="132">
        <v>1.07</v>
      </c>
      <c r="N394">
        <v>0</v>
      </c>
      <c r="O394">
        <v>0</v>
      </c>
      <c r="P394">
        <v>0</v>
      </c>
      <c r="Q394">
        <v>1</v>
      </c>
      <c r="R394">
        <v>1.6847E-5</v>
      </c>
      <c r="S394">
        <v>3.1539999999999998E-7</v>
      </c>
      <c r="T394">
        <v>3</v>
      </c>
      <c r="U394">
        <v>0</v>
      </c>
      <c r="V394">
        <v>0</v>
      </c>
      <c r="W394" s="133" t="s">
        <v>726</v>
      </c>
      <c r="X394" t="s">
        <v>203</v>
      </c>
      <c r="Y394" t="s">
        <v>204</v>
      </c>
      <c r="AD394">
        <f t="shared" si="48"/>
        <v>1178</v>
      </c>
      <c r="AE394">
        <v>393</v>
      </c>
      <c r="AF394" t="str">
        <f t="shared" ca="1" si="42"/>
        <v>66-0.6</v>
      </c>
      <c r="AG394">
        <f t="shared" ca="1" si="43"/>
        <v>200</v>
      </c>
      <c r="AH394">
        <f t="shared" ca="1" si="44"/>
        <v>976</v>
      </c>
      <c r="AI394" s="105">
        <f t="shared" ca="1" si="45"/>
        <v>-8.2316999999999995E-6</v>
      </c>
      <c r="AJ394" s="105">
        <f t="shared" ca="1" si="46"/>
        <v>-4.0699999999999998E-7</v>
      </c>
      <c r="AK394" s="105">
        <f ca="1">AVERAGE(INDIRECT("K"&amp;AD394):INDIRECT("K"&amp;AD395-1))</f>
        <v>4.4691999999999996E-4</v>
      </c>
      <c r="AL394" s="105">
        <f ca="1">AVERAGE(INDIRECT("L"&amp;AD394):INDIRECT("L"&amp;AD395-1))</f>
        <v>1.6679333333333331E-5</v>
      </c>
      <c r="AM394" s="105">
        <f t="shared" ca="1" si="47"/>
        <v>4.472311332638241E-4</v>
      </c>
      <c r="AO394" s="105">
        <f ca="1">STDEV(INDIRECT("K"&amp;AD394):INDIRECT("K"&amp;AD395-1))</f>
        <v>2.5119713374160451E-7</v>
      </c>
    </row>
    <row r="395" spans="1:41" ht="14.25" customHeight="1">
      <c r="A395" t="s">
        <v>727</v>
      </c>
      <c r="B395" t="s">
        <v>200</v>
      </c>
      <c r="C395">
        <v>0</v>
      </c>
      <c r="D395">
        <v>200</v>
      </c>
      <c r="E395">
        <v>976</v>
      </c>
      <c r="F395" t="s">
        <v>201</v>
      </c>
      <c r="G395" s="105">
        <v>2.2683E-3</v>
      </c>
      <c r="H395" s="105">
        <v>4.1900000000000002E-5</v>
      </c>
      <c r="I395" s="105">
        <v>-8.4035000000000001E-6</v>
      </c>
      <c r="J395" s="105">
        <v>-3.1950000000000002E-7</v>
      </c>
      <c r="K395" s="105">
        <v>2.2767E-3</v>
      </c>
      <c r="L395" s="105">
        <v>4.2200000000000003E-5</v>
      </c>
      <c r="M395" s="132">
        <v>1.06</v>
      </c>
      <c r="N395">
        <v>0</v>
      </c>
      <c r="O395">
        <v>0</v>
      </c>
      <c r="P395">
        <v>0</v>
      </c>
      <c r="Q395">
        <v>1</v>
      </c>
      <c r="R395">
        <v>2.2767000000000001E-5</v>
      </c>
      <c r="S395">
        <v>4.2170000000000002E-7</v>
      </c>
      <c r="T395">
        <v>3</v>
      </c>
      <c r="U395">
        <v>0</v>
      </c>
      <c r="V395">
        <v>0</v>
      </c>
      <c r="W395" s="133" t="s">
        <v>728</v>
      </c>
      <c r="X395" t="s">
        <v>203</v>
      </c>
      <c r="Y395" t="s">
        <v>204</v>
      </c>
      <c r="AD395">
        <f t="shared" si="48"/>
        <v>1181</v>
      </c>
      <c r="AE395">
        <v>394</v>
      </c>
      <c r="AF395" t="str">
        <f t="shared" ca="1" si="42"/>
        <v>66-0.4</v>
      </c>
      <c r="AG395">
        <f t="shared" ca="1" si="43"/>
        <v>200</v>
      </c>
      <c r="AH395">
        <f t="shared" ca="1" si="44"/>
        <v>976</v>
      </c>
      <c r="AI395" s="105">
        <f t="shared" ca="1" si="45"/>
        <v>-8.2316999999999995E-6</v>
      </c>
      <c r="AJ395" s="105">
        <f t="shared" ca="1" si="46"/>
        <v>-4.0699999999999998E-7</v>
      </c>
      <c r="AK395" s="105">
        <f ca="1">AVERAGE(INDIRECT("K"&amp;AD395):INDIRECT("K"&amp;AD396-1))</f>
        <v>3.1708000000000002E-4</v>
      </c>
      <c r="AL395" s="105">
        <f ca="1">AVERAGE(INDIRECT("L"&amp;AD395):INDIRECT("L"&amp;AD396-1))</f>
        <v>1.2296000000000001E-5</v>
      </c>
      <c r="AM395" s="105">
        <f t="shared" ca="1" si="47"/>
        <v>3.173183228494693E-4</v>
      </c>
      <c r="AO395" s="105">
        <f ca="1">STDEV(INDIRECT("K"&amp;AD395):INDIRECT("K"&amp;AD396-1))</f>
        <v>3.2695565448544112E-7</v>
      </c>
    </row>
    <row r="396" spans="1:41" ht="14.25" customHeight="1">
      <c r="A396" t="s">
        <v>727</v>
      </c>
      <c r="B396" t="s">
        <v>200</v>
      </c>
      <c r="C396">
        <v>0</v>
      </c>
      <c r="D396">
        <v>200</v>
      </c>
      <c r="E396">
        <v>976</v>
      </c>
      <c r="F396" t="s">
        <v>201</v>
      </c>
      <c r="G396" s="105">
        <v>2.2680999999999999E-3</v>
      </c>
      <c r="H396" s="105">
        <v>4.1600000000000002E-5</v>
      </c>
      <c r="I396" s="105">
        <v>-8.4035000000000001E-6</v>
      </c>
      <c r="J396" s="105">
        <v>-3.1950000000000002E-7</v>
      </c>
      <c r="K396" s="105">
        <v>2.2764999999999999E-3</v>
      </c>
      <c r="L396" s="105">
        <v>4.1900000000000002E-5</v>
      </c>
      <c r="M396" s="132">
        <v>1.06</v>
      </c>
      <c r="N396">
        <v>0</v>
      </c>
      <c r="O396">
        <v>0</v>
      </c>
      <c r="P396">
        <v>0</v>
      </c>
      <c r="Q396">
        <v>1</v>
      </c>
      <c r="R396">
        <v>2.2765E-5</v>
      </c>
      <c r="S396">
        <v>4.193E-7</v>
      </c>
      <c r="T396">
        <v>3</v>
      </c>
      <c r="U396">
        <v>0</v>
      </c>
      <c r="V396">
        <v>0</v>
      </c>
      <c r="W396" s="133" t="s">
        <v>729</v>
      </c>
      <c r="X396" t="s">
        <v>203</v>
      </c>
      <c r="Y396" t="s">
        <v>204</v>
      </c>
      <c r="AD396">
        <f t="shared" si="48"/>
        <v>1184</v>
      </c>
      <c r="AE396">
        <v>395</v>
      </c>
      <c r="AF396" t="str">
        <f t="shared" ca="1" si="42"/>
        <v>66-0.2</v>
      </c>
      <c r="AG396">
        <f t="shared" ca="1" si="43"/>
        <v>200</v>
      </c>
      <c r="AH396">
        <f t="shared" ca="1" si="44"/>
        <v>976</v>
      </c>
      <c r="AI396" s="105">
        <f t="shared" ca="1" si="45"/>
        <v>-8.2316999999999995E-6</v>
      </c>
      <c r="AJ396" s="105">
        <f t="shared" ca="1" si="46"/>
        <v>-4.0699999999999998E-7</v>
      </c>
      <c r="AK396" s="105">
        <f ca="1">AVERAGE(INDIRECT("K"&amp;AD396):INDIRECT("K"&amp;AD397-1))</f>
        <v>4.6351333333333335E-4</v>
      </c>
      <c r="AL396" s="105">
        <f ca="1">AVERAGE(INDIRECT("L"&amp;AD396):INDIRECT("L"&amp;AD397-1))</f>
        <v>1.628633333333333E-5</v>
      </c>
      <c r="AM396" s="105">
        <f t="shared" ca="1" si="47"/>
        <v>4.6379936915785281E-4</v>
      </c>
      <c r="AO396" s="105">
        <f ca="1">STDEV(INDIRECT("K"&amp;AD396):INDIRECT("K"&amp;AD397-1))</f>
        <v>1.1590225767142708E-7</v>
      </c>
    </row>
    <row r="397" spans="1:41" ht="14.25" customHeight="1">
      <c r="A397" t="s">
        <v>727</v>
      </c>
      <c r="B397" t="s">
        <v>200</v>
      </c>
      <c r="C397">
        <v>0</v>
      </c>
      <c r="D397">
        <v>200</v>
      </c>
      <c r="E397">
        <v>976</v>
      </c>
      <c r="F397" t="s">
        <v>201</v>
      </c>
      <c r="G397" s="105">
        <v>2.2680999999999999E-3</v>
      </c>
      <c r="H397" s="105">
        <v>4.1699999999999997E-5</v>
      </c>
      <c r="I397" s="105">
        <v>-8.4035000000000001E-6</v>
      </c>
      <c r="J397" s="105">
        <v>-3.1950000000000002E-7</v>
      </c>
      <c r="K397" s="105">
        <v>2.2764999999999999E-3</v>
      </c>
      <c r="L397" s="105">
        <v>4.1999999999999998E-5</v>
      </c>
      <c r="M397" s="132">
        <v>1.06</v>
      </c>
      <c r="N397">
        <v>0</v>
      </c>
      <c r="O397">
        <v>0</v>
      </c>
      <c r="P397">
        <v>0</v>
      </c>
      <c r="Q397">
        <v>1</v>
      </c>
      <c r="R397">
        <v>2.2765E-5</v>
      </c>
      <c r="S397">
        <v>4.2020000000000002E-7</v>
      </c>
      <c r="T397">
        <v>3</v>
      </c>
      <c r="U397">
        <v>0</v>
      </c>
      <c r="V397">
        <v>0</v>
      </c>
      <c r="W397" s="133" t="s">
        <v>730</v>
      </c>
      <c r="X397" t="s">
        <v>203</v>
      </c>
      <c r="Y397" t="s">
        <v>204</v>
      </c>
      <c r="AD397">
        <f t="shared" si="48"/>
        <v>1187</v>
      </c>
      <c r="AE397">
        <v>396</v>
      </c>
      <c r="AF397" t="str">
        <f t="shared" ca="1" si="42"/>
        <v>66-&lt;0.2</v>
      </c>
      <c r="AG397">
        <f t="shared" ca="1" si="43"/>
        <v>200</v>
      </c>
      <c r="AH397">
        <f t="shared" ca="1" si="44"/>
        <v>976</v>
      </c>
      <c r="AI397" s="105">
        <f t="shared" ca="1" si="45"/>
        <v>-8.2316999999999995E-6</v>
      </c>
      <c r="AJ397" s="105">
        <f t="shared" ca="1" si="46"/>
        <v>-4.0699999999999998E-7</v>
      </c>
      <c r="AK397" s="105">
        <f ca="1">AVERAGE(INDIRECT("K"&amp;AD397):INDIRECT("K"&amp;AD398-1))</f>
        <v>1.1356999999999999E-3</v>
      </c>
      <c r="AL397" s="105">
        <f ca="1">AVERAGE(INDIRECT("L"&amp;AD397):INDIRECT("L"&amp;AD398-1))</f>
        <v>3.7733333333333327E-5</v>
      </c>
      <c r="AM397" s="105">
        <f t="shared" ca="1" si="47"/>
        <v>1.1363266671360151E-3</v>
      </c>
      <c r="AO397" s="105">
        <f ca="1">STDEV(INDIRECT("K"&amp;AD397):INDIRECT("K"&amp;AD398-1))</f>
        <v>2.0000000000000486E-7</v>
      </c>
    </row>
    <row r="398" spans="1:41" ht="14.25" customHeight="1">
      <c r="A398" t="s">
        <v>731</v>
      </c>
      <c r="B398" t="s">
        <v>200</v>
      </c>
      <c r="C398">
        <v>0</v>
      </c>
      <c r="D398">
        <v>200</v>
      </c>
      <c r="E398">
        <v>976</v>
      </c>
      <c r="F398" t="s">
        <v>201</v>
      </c>
      <c r="G398" s="105">
        <v>1.6257999999999999E-3</v>
      </c>
      <c r="H398" s="105">
        <v>2.4700000000000001E-5</v>
      </c>
      <c r="I398" s="105">
        <v>-8.4035000000000001E-6</v>
      </c>
      <c r="J398" s="105">
        <v>-3.1950000000000002E-7</v>
      </c>
      <c r="K398" s="105">
        <v>1.6341999999999999E-3</v>
      </c>
      <c r="L398" s="105">
        <v>2.51E-5</v>
      </c>
      <c r="M398" s="132">
        <v>0.88</v>
      </c>
      <c r="N398">
        <v>0</v>
      </c>
      <c r="O398">
        <v>0</v>
      </c>
      <c r="P398">
        <v>0</v>
      </c>
      <c r="Q398">
        <v>1</v>
      </c>
      <c r="R398">
        <v>1.6342E-5</v>
      </c>
      <c r="S398">
        <v>2.5050000000000003E-7</v>
      </c>
      <c r="T398">
        <v>3</v>
      </c>
      <c r="U398">
        <v>0</v>
      </c>
      <c r="V398">
        <v>0</v>
      </c>
      <c r="W398" s="133" t="s">
        <v>732</v>
      </c>
      <c r="X398" t="s">
        <v>203</v>
      </c>
      <c r="Y398" t="s">
        <v>204</v>
      </c>
      <c r="AD398">
        <f t="shared" si="48"/>
        <v>1190</v>
      </c>
      <c r="AE398">
        <v>397</v>
      </c>
      <c r="AF398" t="str">
        <f t="shared" ca="1" si="42"/>
        <v>67-ALL</v>
      </c>
      <c r="AG398">
        <f t="shared" ca="1" si="43"/>
        <v>200</v>
      </c>
      <c r="AH398">
        <f t="shared" ca="1" si="44"/>
        <v>976</v>
      </c>
      <c r="AI398" s="105">
        <f t="shared" ca="1" si="45"/>
        <v>-8.2316999999999995E-6</v>
      </c>
      <c r="AJ398" s="105">
        <f t="shared" ca="1" si="46"/>
        <v>-4.0699999999999998E-7</v>
      </c>
      <c r="AK398" s="105">
        <f ca="1">AVERAGE(INDIRECT("K"&amp;AD398):INDIRECT("K"&amp;AD399-1))</f>
        <v>2.3047999999999996E-3</v>
      </c>
      <c r="AL398" s="105">
        <f ca="1">AVERAGE(INDIRECT("L"&amp;AD398):INDIRECT("L"&amp;AD399-1))</f>
        <v>6.5766666666666675E-5</v>
      </c>
      <c r="AM398" s="105">
        <f t="shared" ca="1" si="47"/>
        <v>2.3057381235613993E-3</v>
      </c>
      <c r="AO398" s="105">
        <f ca="1">STDEV(INDIRECT("K"&amp;AD398):INDIRECT("K"&amp;AD399-1))</f>
        <v>1.7320508075711102E-7</v>
      </c>
    </row>
    <row r="399" spans="1:41" ht="14.25" customHeight="1">
      <c r="A399" t="s">
        <v>731</v>
      </c>
      <c r="B399" t="s">
        <v>200</v>
      </c>
      <c r="C399">
        <v>0</v>
      </c>
      <c r="D399">
        <v>200</v>
      </c>
      <c r="E399">
        <v>976</v>
      </c>
      <c r="F399" t="s">
        <v>201</v>
      </c>
      <c r="G399" s="105">
        <v>1.6260000000000001E-3</v>
      </c>
      <c r="H399" s="105">
        <v>2.4700000000000001E-5</v>
      </c>
      <c r="I399" s="105">
        <v>-8.4035000000000001E-6</v>
      </c>
      <c r="J399" s="105">
        <v>-3.1950000000000002E-7</v>
      </c>
      <c r="K399" s="105">
        <v>1.6344E-3</v>
      </c>
      <c r="L399" s="105">
        <v>2.5000000000000001E-5</v>
      </c>
      <c r="M399" s="132">
        <v>0.88</v>
      </c>
      <c r="N399">
        <v>0</v>
      </c>
      <c r="O399">
        <v>0</v>
      </c>
      <c r="P399">
        <v>0</v>
      </c>
      <c r="Q399">
        <v>1</v>
      </c>
      <c r="R399">
        <v>1.6344000000000001E-5</v>
      </c>
      <c r="S399">
        <v>2.4989999999999998E-7</v>
      </c>
      <c r="T399">
        <v>3</v>
      </c>
      <c r="U399">
        <v>0</v>
      </c>
      <c r="V399">
        <v>0</v>
      </c>
      <c r="W399" s="133" t="s">
        <v>733</v>
      </c>
      <c r="X399" t="s">
        <v>203</v>
      </c>
      <c r="Y399" t="s">
        <v>204</v>
      </c>
      <c r="AD399">
        <f t="shared" si="48"/>
        <v>1193</v>
      </c>
      <c r="AE399">
        <v>398</v>
      </c>
      <c r="AF399" t="str">
        <f t="shared" ca="1" si="42"/>
        <v>67-0.8</v>
      </c>
      <c r="AG399">
        <f t="shared" ca="1" si="43"/>
        <v>200</v>
      </c>
      <c r="AH399">
        <f t="shared" ca="1" si="44"/>
        <v>976</v>
      </c>
      <c r="AI399" s="105">
        <f t="shared" ca="1" si="45"/>
        <v>-8.2316999999999995E-6</v>
      </c>
      <c r="AJ399" s="105">
        <f t="shared" ca="1" si="46"/>
        <v>-4.0699999999999998E-7</v>
      </c>
      <c r="AK399" s="105">
        <f ca="1">AVERAGE(INDIRECT("K"&amp;AD399):INDIRECT("K"&amp;AD400-1))</f>
        <v>2.5939000000000001E-3</v>
      </c>
      <c r="AL399" s="105">
        <f ca="1">AVERAGE(INDIRECT("L"&amp;AD399):INDIRECT("L"&amp;AD400-1))</f>
        <v>6.883333333333333E-5</v>
      </c>
      <c r="AM399" s="105">
        <f t="shared" ca="1" si="47"/>
        <v>2.594813141206468E-3</v>
      </c>
      <c r="AO399" s="105">
        <f ca="1">STDEV(INDIRECT("K"&amp;AD399):INDIRECT("K"&amp;AD400-1))</f>
        <v>1.9519221295942305E-6</v>
      </c>
    </row>
    <row r="400" spans="1:41" ht="14.25" customHeight="1">
      <c r="A400" t="s">
        <v>731</v>
      </c>
      <c r="B400" t="s">
        <v>200</v>
      </c>
      <c r="C400">
        <v>0</v>
      </c>
      <c r="D400">
        <v>200</v>
      </c>
      <c r="E400">
        <v>976</v>
      </c>
      <c r="F400" t="s">
        <v>201</v>
      </c>
      <c r="G400" s="105">
        <v>1.6266E-3</v>
      </c>
      <c r="H400" s="105">
        <v>2.4700000000000001E-5</v>
      </c>
      <c r="I400" s="105">
        <v>-8.4035000000000001E-6</v>
      </c>
      <c r="J400" s="105">
        <v>-3.1950000000000002E-7</v>
      </c>
      <c r="K400" s="105">
        <v>1.635E-3</v>
      </c>
      <c r="L400" s="105">
        <v>2.5000000000000001E-5</v>
      </c>
      <c r="M400" s="132">
        <v>0.88</v>
      </c>
      <c r="N400">
        <v>0</v>
      </c>
      <c r="O400">
        <v>0</v>
      </c>
      <c r="P400">
        <v>0</v>
      </c>
      <c r="Q400">
        <v>1</v>
      </c>
      <c r="R400">
        <v>1.6350000000000001E-5</v>
      </c>
      <c r="S400">
        <v>2.5030000000000001E-7</v>
      </c>
      <c r="T400">
        <v>3</v>
      </c>
      <c r="U400">
        <v>0</v>
      </c>
      <c r="V400">
        <v>0</v>
      </c>
      <c r="W400" s="133" t="s">
        <v>734</v>
      </c>
      <c r="X400" t="s">
        <v>203</v>
      </c>
      <c r="Y400" t="s">
        <v>204</v>
      </c>
      <c r="AD400">
        <f t="shared" si="48"/>
        <v>1196</v>
      </c>
      <c r="AE400">
        <v>399</v>
      </c>
      <c r="AF400" t="str">
        <f t="shared" ca="1" si="42"/>
        <v>67-0.6</v>
      </c>
      <c r="AG400">
        <f t="shared" ca="1" si="43"/>
        <v>200</v>
      </c>
      <c r="AH400">
        <f t="shared" ca="1" si="44"/>
        <v>976</v>
      </c>
      <c r="AI400" s="105">
        <f t="shared" ca="1" si="45"/>
        <v>-8.2316999999999995E-6</v>
      </c>
      <c r="AJ400" s="105">
        <f t="shared" ca="1" si="46"/>
        <v>-4.0699999999999998E-7</v>
      </c>
      <c r="AK400" s="105">
        <f ca="1">AVERAGE(INDIRECT("K"&amp;AD400):INDIRECT("K"&amp;AD401-1))</f>
        <v>2.8727000000000002E-3</v>
      </c>
      <c r="AL400" s="105">
        <f ca="1">AVERAGE(INDIRECT("L"&amp;AD400):INDIRECT("L"&amp;AD401-1))</f>
        <v>7.6133333333333345E-5</v>
      </c>
      <c r="AM400" s="105">
        <f t="shared" ca="1" si="47"/>
        <v>2.8737086794670829E-3</v>
      </c>
      <c r="AO400" s="105">
        <f ca="1">STDEV(INDIRECT("K"&amp;AD400):INDIRECT("K"&amp;AD401-1))</f>
        <v>1.1532562594670371E-6</v>
      </c>
    </row>
    <row r="401" spans="1:41" ht="14.25" customHeight="1">
      <c r="A401" t="s">
        <v>735</v>
      </c>
      <c r="B401" t="s">
        <v>200</v>
      </c>
      <c r="C401">
        <v>0</v>
      </c>
      <c r="D401">
        <v>200</v>
      </c>
      <c r="E401">
        <v>976</v>
      </c>
      <c r="F401" t="s">
        <v>201</v>
      </c>
      <c r="G401" s="105">
        <v>2.2171999999999999E-3</v>
      </c>
      <c r="H401" s="105">
        <v>3.68E-5</v>
      </c>
      <c r="I401" s="105">
        <v>-8.4035000000000001E-6</v>
      </c>
      <c r="J401" s="105">
        <v>-3.1950000000000002E-7</v>
      </c>
      <c r="K401" s="105">
        <v>2.2255999999999999E-3</v>
      </c>
      <c r="L401" s="105">
        <v>3.7100000000000001E-5</v>
      </c>
      <c r="M401" s="132">
        <v>0.96</v>
      </c>
      <c r="N401">
        <v>0</v>
      </c>
      <c r="O401">
        <v>0</v>
      </c>
      <c r="P401">
        <v>0</v>
      </c>
      <c r="Q401">
        <v>1</v>
      </c>
      <c r="R401">
        <v>2.2255999999999998E-5</v>
      </c>
      <c r="S401">
        <v>3.714E-7</v>
      </c>
      <c r="T401">
        <v>3</v>
      </c>
      <c r="U401">
        <v>0</v>
      </c>
      <c r="V401">
        <v>0</v>
      </c>
      <c r="W401" s="133" t="s">
        <v>736</v>
      </c>
      <c r="X401" t="s">
        <v>203</v>
      </c>
      <c r="Y401" t="s">
        <v>204</v>
      </c>
      <c r="AD401">
        <f t="shared" si="48"/>
        <v>1199</v>
      </c>
      <c r="AE401">
        <v>400</v>
      </c>
      <c r="AF401" t="str">
        <f t="shared" ca="1" si="42"/>
        <v>67-0.4</v>
      </c>
      <c r="AG401">
        <f t="shared" ca="1" si="43"/>
        <v>200</v>
      </c>
      <c r="AH401">
        <f t="shared" ca="1" si="44"/>
        <v>976</v>
      </c>
      <c r="AI401" s="105">
        <f t="shared" ca="1" si="45"/>
        <v>-8.2316999999999995E-6</v>
      </c>
      <c r="AJ401" s="105">
        <f t="shared" ca="1" si="46"/>
        <v>-4.0699999999999998E-7</v>
      </c>
      <c r="AK401" s="105">
        <f ca="1">AVERAGE(INDIRECT("K"&amp;AD401):INDIRECT("K"&amp;AD402-1))</f>
        <v>1.4974000000000001E-3</v>
      </c>
      <c r="AL401" s="105">
        <f ca="1">AVERAGE(INDIRECT("L"&amp;AD401):INDIRECT("L"&amp;AD402-1))</f>
        <v>4.3033333333333334E-5</v>
      </c>
      <c r="AM401" s="105">
        <f t="shared" ca="1" si="47"/>
        <v>1.4980182334597193E-3</v>
      </c>
      <c r="AO401" s="105">
        <f ca="1">STDEV(INDIRECT("K"&amp;AD401):INDIRECT("K"&amp;AD402-1))</f>
        <v>3.4641016151372129E-7</v>
      </c>
    </row>
    <row r="402" spans="1:41" ht="14.25" customHeight="1">
      <c r="A402" t="s">
        <v>735</v>
      </c>
      <c r="B402" t="s">
        <v>200</v>
      </c>
      <c r="C402">
        <v>0</v>
      </c>
      <c r="D402">
        <v>200</v>
      </c>
      <c r="E402">
        <v>976</v>
      </c>
      <c r="F402" t="s">
        <v>201</v>
      </c>
      <c r="G402" s="105">
        <v>2.2193999999999998E-3</v>
      </c>
      <c r="H402" s="105">
        <v>3.6699999999999998E-5</v>
      </c>
      <c r="I402" s="105">
        <v>-8.4035000000000001E-6</v>
      </c>
      <c r="J402" s="105">
        <v>-3.1950000000000002E-7</v>
      </c>
      <c r="K402" s="105">
        <v>2.2277999999999998E-3</v>
      </c>
      <c r="L402" s="105">
        <v>3.6999999999999998E-5</v>
      </c>
      <c r="M402" s="132">
        <v>0.95</v>
      </c>
      <c r="N402">
        <v>0</v>
      </c>
      <c r="O402">
        <v>0</v>
      </c>
      <c r="P402">
        <v>0</v>
      </c>
      <c r="Q402">
        <v>1</v>
      </c>
      <c r="R402">
        <v>2.2277999999999999E-5</v>
      </c>
      <c r="S402">
        <v>3.7039999999999998E-7</v>
      </c>
      <c r="T402">
        <v>3</v>
      </c>
      <c r="U402">
        <v>0</v>
      </c>
      <c r="V402">
        <v>0</v>
      </c>
      <c r="W402" s="133" t="s">
        <v>737</v>
      </c>
      <c r="X402" t="s">
        <v>203</v>
      </c>
      <c r="Y402" t="s">
        <v>204</v>
      </c>
      <c r="AD402">
        <f t="shared" si="48"/>
        <v>1202</v>
      </c>
      <c r="AE402">
        <v>401</v>
      </c>
      <c r="AF402" t="str">
        <f t="shared" ca="1" si="42"/>
        <v>67-0.2</v>
      </c>
      <c r="AG402">
        <f t="shared" ca="1" si="43"/>
        <v>200</v>
      </c>
      <c r="AH402">
        <f t="shared" ca="1" si="44"/>
        <v>976</v>
      </c>
      <c r="AI402" s="105">
        <f t="shared" ca="1" si="45"/>
        <v>-8.2316999999999995E-6</v>
      </c>
      <c r="AJ402" s="105">
        <f t="shared" ca="1" si="46"/>
        <v>-4.0699999999999998E-7</v>
      </c>
      <c r="AK402" s="105">
        <f ca="1">AVERAGE(INDIRECT("K"&amp;AD402):INDIRECT("K"&amp;AD403-1))</f>
        <v>1.4912E-3</v>
      </c>
      <c r="AL402" s="105">
        <f ca="1">AVERAGE(INDIRECT("L"&amp;AD402):INDIRECT("L"&amp;AD403-1))</f>
        <v>4.3033333333333334E-5</v>
      </c>
      <c r="AM402" s="105">
        <f t="shared" ca="1" si="47"/>
        <v>1.4918208028371833E-3</v>
      </c>
      <c r="AO402" s="105">
        <f ca="1">STDEV(INDIRECT("K"&amp;AD402):INDIRECT("K"&amp;AD403-1))</f>
        <v>2.6457513110640404E-7</v>
      </c>
    </row>
    <row r="403" spans="1:41" ht="14.25" customHeight="1">
      <c r="A403" t="s">
        <v>735</v>
      </c>
      <c r="B403" t="s">
        <v>200</v>
      </c>
      <c r="C403">
        <v>0</v>
      </c>
      <c r="D403">
        <v>200</v>
      </c>
      <c r="E403">
        <v>976</v>
      </c>
      <c r="F403" t="s">
        <v>201</v>
      </c>
      <c r="G403" s="105">
        <v>2.2212999999999998E-3</v>
      </c>
      <c r="H403" s="105">
        <v>3.6699999999999998E-5</v>
      </c>
      <c r="I403" s="105">
        <v>-8.4035000000000001E-6</v>
      </c>
      <c r="J403" s="105">
        <v>-3.1950000000000002E-7</v>
      </c>
      <c r="K403" s="105">
        <v>2.2296999999999998E-3</v>
      </c>
      <c r="L403" s="105">
        <v>3.6999999999999998E-5</v>
      </c>
      <c r="M403" s="132">
        <v>0.95</v>
      </c>
      <c r="N403">
        <v>0</v>
      </c>
      <c r="O403">
        <v>0</v>
      </c>
      <c r="P403">
        <v>0</v>
      </c>
      <c r="Q403">
        <v>1</v>
      </c>
      <c r="R403">
        <v>2.2297E-5</v>
      </c>
      <c r="S403">
        <v>3.7010000000000001E-7</v>
      </c>
      <c r="T403">
        <v>3</v>
      </c>
      <c r="U403">
        <v>0</v>
      </c>
      <c r="V403">
        <v>0</v>
      </c>
      <c r="W403" s="133" t="s">
        <v>738</v>
      </c>
      <c r="X403" t="s">
        <v>203</v>
      </c>
      <c r="Y403" t="s">
        <v>204</v>
      </c>
      <c r="AD403">
        <f t="shared" si="48"/>
        <v>1205</v>
      </c>
      <c r="AE403">
        <v>402</v>
      </c>
      <c r="AF403" t="str">
        <f t="shared" ca="1" si="42"/>
        <v>67-&lt;0.2</v>
      </c>
      <c r="AG403">
        <f t="shared" ca="1" si="43"/>
        <v>200</v>
      </c>
      <c r="AH403">
        <f t="shared" ca="1" si="44"/>
        <v>976</v>
      </c>
      <c r="AI403" s="105">
        <f t="shared" ca="1" si="45"/>
        <v>-8.2316999999999995E-6</v>
      </c>
      <c r="AJ403" s="105">
        <f t="shared" ca="1" si="46"/>
        <v>-4.0699999999999998E-7</v>
      </c>
      <c r="AK403" s="105">
        <f ca="1">AVERAGE(INDIRECT("K"&amp;AD403):INDIRECT("K"&amp;AD404-1))</f>
        <v>2.7923666666666669E-3</v>
      </c>
      <c r="AL403" s="105">
        <f ca="1">AVERAGE(INDIRECT("L"&amp;AD403):INDIRECT("L"&amp;AD404-1))</f>
        <v>8.0199999999999998E-5</v>
      </c>
      <c r="AM403" s="105">
        <f t="shared" ca="1" si="47"/>
        <v>2.7935181476251613E-3</v>
      </c>
      <c r="AO403" s="105">
        <f ca="1">STDEV(INDIRECT("K"&amp;AD403):INDIRECT("K"&amp;AD404-1))</f>
        <v>4.7258156262523791E-7</v>
      </c>
    </row>
    <row r="404" spans="1:41" ht="14.25" customHeight="1">
      <c r="A404" t="s">
        <v>739</v>
      </c>
      <c r="B404" t="s">
        <v>200</v>
      </c>
      <c r="C404">
        <v>0</v>
      </c>
      <c r="D404">
        <v>200</v>
      </c>
      <c r="E404">
        <v>976</v>
      </c>
      <c r="F404" t="s">
        <v>201</v>
      </c>
      <c r="G404" s="105">
        <v>2.4442000000000001E-3</v>
      </c>
      <c r="H404" s="105">
        <v>3.5599999999999998E-5</v>
      </c>
      <c r="I404" s="105">
        <v>-8.4035000000000001E-6</v>
      </c>
      <c r="J404" s="105">
        <v>-3.1950000000000002E-7</v>
      </c>
      <c r="K404" s="105">
        <v>2.4526000000000001E-3</v>
      </c>
      <c r="L404" s="105">
        <v>3.5899999999999998E-5</v>
      </c>
      <c r="M404" s="132">
        <v>0.84</v>
      </c>
      <c r="N404">
        <v>0</v>
      </c>
      <c r="O404">
        <v>0</v>
      </c>
      <c r="P404">
        <v>0</v>
      </c>
      <c r="Q404">
        <v>1</v>
      </c>
      <c r="R404">
        <v>2.4525999999999999E-5</v>
      </c>
      <c r="S404">
        <v>3.594E-7</v>
      </c>
      <c r="T404">
        <v>3</v>
      </c>
      <c r="U404">
        <v>0</v>
      </c>
      <c r="V404">
        <v>0</v>
      </c>
      <c r="W404" s="133" t="s">
        <v>740</v>
      </c>
      <c r="X404" t="s">
        <v>203</v>
      </c>
      <c r="Y404" t="s">
        <v>204</v>
      </c>
      <c r="AD404">
        <f t="shared" si="48"/>
        <v>1208</v>
      </c>
      <c r="AE404">
        <v>403</v>
      </c>
      <c r="AF404" t="str">
        <f t="shared" ca="1" si="42"/>
        <v>68-ALL</v>
      </c>
      <c r="AG404">
        <f t="shared" ca="1" si="43"/>
        <v>200</v>
      </c>
      <c r="AH404">
        <f t="shared" ca="1" si="44"/>
        <v>976</v>
      </c>
      <c r="AI404" s="105">
        <f t="shared" ca="1" si="45"/>
        <v>-8.2316999999999995E-6</v>
      </c>
      <c r="AJ404" s="105">
        <f t="shared" ca="1" si="46"/>
        <v>-4.0699999999999998E-7</v>
      </c>
      <c r="AK404" s="105">
        <f ca="1">AVERAGE(INDIRECT("K"&amp;AD404):INDIRECT("K"&amp;AD405-1))</f>
        <v>1.5145E-3</v>
      </c>
      <c r="AL404" s="105">
        <f ca="1">AVERAGE(INDIRECT("L"&amp;AD404):INDIRECT("L"&amp;AD405-1))</f>
        <v>4.8999999999999998E-5</v>
      </c>
      <c r="AM404" s="105">
        <f t="shared" ca="1" si="47"/>
        <v>1.5152924635198316E-3</v>
      </c>
      <c r="AO404" s="105">
        <f ca="1">STDEV(INDIRECT("K"&amp;AD404):INDIRECT("K"&amp;AD405-1))</f>
        <v>2.6457513110640404E-7</v>
      </c>
    </row>
    <row r="405" spans="1:41" ht="14.25" customHeight="1">
      <c r="A405" t="s">
        <v>739</v>
      </c>
      <c r="B405" t="s">
        <v>200</v>
      </c>
      <c r="C405">
        <v>0</v>
      </c>
      <c r="D405">
        <v>200</v>
      </c>
      <c r="E405">
        <v>976</v>
      </c>
      <c r="F405" t="s">
        <v>201</v>
      </c>
      <c r="G405" s="105">
        <v>2.4439000000000002E-3</v>
      </c>
      <c r="H405" s="105">
        <v>3.54E-5</v>
      </c>
      <c r="I405" s="105">
        <v>-8.4035000000000001E-6</v>
      </c>
      <c r="J405" s="105">
        <v>-3.1950000000000002E-7</v>
      </c>
      <c r="K405" s="105">
        <v>2.4523000000000001E-3</v>
      </c>
      <c r="L405" s="105">
        <v>3.57E-5</v>
      </c>
      <c r="M405" s="132">
        <v>0.83</v>
      </c>
      <c r="N405">
        <v>0</v>
      </c>
      <c r="O405">
        <v>0</v>
      </c>
      <c r="P405">
        <v>0</v>
      </c>
      <c r="Q405">
        <v>1</v>
      </c>
      <c r="R405">
        <v>2.4522999999999999E-5</v>
      </c>
      <c r="S405">
        <v>3.5699999999999998E-7</v>
      </c>
      <c r="T405">
        <v>3</v>
      </c>
      <c r="U405">
        <v>0</v>
      </c>
      <c r="V405">
        <v>0</v>
      </c>
      <c r="W405" s="133" t="s">
        <v>741</v>
      </c>
      <c r="X405" t="s">
        <v>203</v>
      </c>
      <c r="Y405" t="s">
        <v>204</v>
      </c>
      <c r="AD405">
        <f t="shared" si="48"/>
        <v>1211</v>
      </c>
      <c r="AE405">
        <v>404</v>
      </c>
      <c r="AF405" t="str">
        <f t="shared" ca="1" si="42"/>
        <v>68-0.8</v>
      </c>
      <c r="AG405">
        <f t="shared" ca="1" si="43"/>
        <v>200</v>
      </c>
      <c r="AH405">
        <f t="shared" ca="1" si="44"/>
        <v>976</v>
      </c>
      <c r="AI405" s="105">
        <f t="shared" ca="1" si="45"/>
        <v>-8.2316999999999995E-6</v>
      </c>
      <c r="AJ405" s="105">
        <f t="shared" ca="1" si="46"/>
        <v>-4.0699999999999998E-7</v>
      </c>
      <c r="AK405" s="105">
        <f ca="1">AVERAGE(INDIRECT("K"&amp;AD405):INDIRECT("K"&amp;AD406-1))</f>
        <v>1.7522666666666669E-3</v>
      </c>
      <c r="AL405" s="105">
        <f ca="1">AVERAGE(INDIRECT("L"&amp;AD405):INDIRECT("L"&amp;AD406-1))</f>
        <v>6.0099999999999997E-5</v>
      </c>
      <c r="AM405" s="105">
        <f t="shared" ca="1" si="47"/>
        <v>1.7532970316267327E-3</v>
      </c>
      <c r="AO405" s="105">
        <f ca="1">STDEV(INDIRECT("K"&amp;AD405):INDIRECT("K"&amp;AD406-1))</f>
        <v>6.4291005073285677E-7</v>
      </c>
    </row>
    <row r="406" spans="1:41" ht="14.25" customHeight="1">
      <c r="A406" t="s">
        <v>739</v>
      </c>
      <c r="B406" t="s">
        <v>200</v>
      </c>
      <c r="C406">
        <v>0</v>
      </c>
      <c r="D406">
        <v>200</v>
      </c>
      <c r="E406">
        <v>976</v>
      </c>
      <c r="F406" t="s">
        <v>201</v>
      </c>
      <c r="G406" s="105">
        <v>2.4445000000000001E-3</v>
      </c>
      <c r="H406" s="105">
        <v>3.5299999999999997E-5</v>
      </c>
      <c r="I406" s="105">
        <v>-8.4035000000000001E-6</v>
      </c>
      <c r="J406" s="105">
        <v>-3.1950000000000002E-7</v>
      </c>
      <c r="K406" s="105">
        <v>2.4529E-3</v>
      </c>
      <c r="L406" s="105">
        <v>3.5599999999999998E-5</v>
      </c>
      <c r="M406" s="132">
        <v>0.83</v>
      </c>
      <c r="N406">
        <v>0</v>
      </c>
      <c r="O406">
        <v>0</v>
      </c>
      <c r="P406">
        <v>0</v>
      </c>
      <c r="Q406">
        <v>1</v>
      </c>
      <c r="R406">
        <v>2.4528999999999998E-5</v>
      </c>
      <c r="S406">
        <v>3.558E-7</v>
      </c>
      <c r="T406">
        <v>3</v>
      </c>
      <c r="U406">
        <v>0</v>
      </c>
      <c r="V406">
        <v>0</v>
      </c>
      <c r="W406" s="133" t="s">
        <v>742</v>
      </c>
      <c r="X406" t="s">
        <v>203</v>
      </c>
      <c r="Y406" t="s">
        <v>204</v>
      </c>
      <c r="AD406">
        <f t="shared" si="48"/>
        <v>1214</v>
      </c>
      <c r="AE406">
        <v>405</v>
      </c>
      <c r="AF406" t="str">
        <f t="shared" ca="1" si="42"/>
        <v>68-0.6</v>
      </c>
      <c r="AG406">
        <f t="shared" ca="1" si="43"/>
        <v>200</v>
      </c>
      <c r="AH406">
        <f t="shared" ca="1" si="44"/>
        <v>976</v>
      </c>
      <c r="AI406" s="105">
        <f t="shared" ca="1" si="45"/>
        <v>-8.2316999999999995E-6</v>
      </c>
      <c r="AJ406" s="105">
        <f t="shared" ca="1" si="46"/>
        <v>-4.0699999999999998E-7</v>
      </c>
      <c r="AK406" s="105">
        <f ca="1">AVERAGE(INDIRECT("K"&amp;AD406):INDIRECT("K"&amp;AD407-1))</f>
        <v>1.1844666666666667E-3</v>
      </c>
      <c r="AL406" s="105">
        <f ca="1">AVERAGE(INDIRECT("L"&amp;AD406):INDIRECT("L"&amp;AD407-1))</f>
        <v>3.8733333333333337E-5</v>
      </c>
      <c r="AM406" s="105">
        <f t="shared" ca="1" si="47"/>
        <v>1.1850998082674538E-3</v>
      </c>
      <c r="AO406" s="105">
        <f ca="1">STDEV(INDIRECT("K"&amp;AD406):INDIRECT("K"&amp;AD407-1))</f>
        <v>6.6583281184789306E-7</v>
      </c>
    </row>
    <row r="407" spans="1:41" ht="14.25" customHeight="1">
      <c r="A407" t="s">
        <v>743</v>
      </c>
      <c r="B407" t="s">
        <v>200</v>
      </c>
      <c r="C407">
        <v>0</v>
      </c>
      <c r="D407">
        <v>200</v>
      </c>
      <c r="E407">
        <v>976</v>
      </c>
      <c r="F407" t="s">
        <v>201</v>
      </c>
      <c r="G407" s="105">
        <v>1.6682000000000001E-3</v>
      </c>
      <c r="H407" s="105">
        <v>2.48E-5</v>
      </c>
      <c r="I407" s="105">
        <v>-8.4035000000000001E-6</v>
      </c>
      <c r="J407" s="105">
        <v>-3.1950000000000002E-7</v>
      </c>
      <c r="K407" s="105">
        <v>1.6766000000000001E-3</v>
      </c>
      <c r="L407" s="105">
        <v>2.51E-5</v>
      </c>
      <c r="M407" s="132">
        <v>0.86</v>
      </c>
      <c r="N407">
        <v>0</v>
      </c>
      <c r="O407">
        <v>0</v>
      </c>
      <c r="P407">
        <v>0</v>
      </c>
      <c r="Q407">
        <v>1</v>
      </c>
      <c r="R407">
        <v>1.6765999999999998E-5</v>
      </c>
      <c r="S407">
        <v>2.5139999999999999E-7</v>
      </c>
      <c r="T407">
        <v>3</v>
      </c>
      <c r="U407">
        <v>0</v>
      </c>
      <c r="V407">
        <v>0</v>
      </c>
      <c r="W407" s="133" t="s">
        <v>744</v>
      </c>
      <c r="X407" t="s">
        <v>203</v>
      </c>
      <c r="Y407" t="s">
        <v>204</v>
      </c>
      <c r="AD407">
        <f t="shared" si="48"/>
        <v>1217</v>
      </c>
      <c r="AE407">
        <v>406</v>
      </c>
      <c r="AF407" t="str">
        <f t="shared" ca="1" si="42"/>
        <v>68-0.4</v>
      </c>
      <c r="AG407">
        <f t="shared" ca="1" si="43"/>
        <v>200</v>
      </c>
      <c r="AH407">
        <f t="shared" ca="1" si="44"/>
        <v>976</v>
      </c>
      <c r="AI407" s="105">
        <f t="shared" ca="1" si="45"/>
        <v>-8.2316999999999995E-6</v>
      </c>
      <c r="AJ407" s="105">
        <f t="shared" ca="1" si="46"/>
        <v>-4.0699999999999998E-7</v>
      </c>
      <c r="AK407" s="105">
        <f ca="1">AVERAGE(INDIRECT("K"&amp;AD407):INDIRECT("K"&amp;AD408-1))</f>
        <v>7.664933333333333E-4</v>
      </c>
      <c r="AL407" s="105">
        <f ca="1">AVERAGE(INDIRECT("L"&amp;AD407):INDIRECT("L"&amp;AD408-1))</f>
        <v>2.4589666666666663E-5</v>
      </c>
      <c r="AM407" s="105">
        <f t="shared" ca="1" si="47"/>
        <v>7.6688765914651553E-4</v>
      </c>
      <c r="AO407" s="105">
        <f ca="1">STDEV(INDIRECT("K"&amp;AD407):INDIRECT("K"&amp;AD408-1))</f>
        <v>9.3858048846831684E-7</v>
      </c>
    </row>
    <row r="408" spans="1:41" ht="14.25" customHeight="1">
      <c r="A408" t="s">
        <v>743</v>
      </c>
      <c r="B408" t="s">
        <v>200</v>
      </c>
      <c r="C408">
        <v>0</v>
      </c>
      <c r="D408">
        <v>200</v>
      </c>
      <c r="E408">
        <v>976</v>
      </c>
      <c r="F408" t="s">
        <v>201</v>
      </c>
      <c r="G408" s="105">
        <v>1.6682000000000001E-3</v>
      </c>
      <c r="H408" s="105">
        <v>2.4499999999999999E-5</v>
      </c>
      <c r="I408" s="105">
        <v>-8.4035000000000001E-6</v>
      </c>
      <c r="J408" s="105">
        <v>-3.1950000000000002E-7</v>
      </c>
      <c r="K408" s="105">
        <v>1.6766000000000001E-3</v>
      </c>
      <c r="L408" s="105">
        <v>2.4899999999999999E-5</v>
      </c>
      <c r="M408" s="132">
        <v>0.85</v>
      </c>
      <c r="N408">
        <v>0</v>
      </c>
      <c r="O408">
        <v>0</v>
      </c>
      <c r="P408">
        <v>0</v>
      </c>
      <c r="Q408">
        <v>1</v>
      </c>
      <c r="R408">
        <v>1.6765999999999998E-5</v>
      </c>
      <c r="S408">
        <v>2.4849999999999998E-7</v>
      </c>
      <c r="T408">
        <v>3</v>
      </c>
      <c r="U408">
        <v>0</v>
      </c>
      <c r="V408">
        <v>0</v>
      </c>
      <c r="W408" s="133" t="s">
        <v>745</v>
      </c>
      <c r="X408" t="s">
        <v>203</v>
      </c>
      <c r="Y408" t="s">
        <v>204</v>
      </c>
      <c r="AD408">
        <f t="shared" si="48"/>
        <v>1220</v>
      </c>
      <c r="AE408">
        <v>407</v>
      </c>
      <c r="AF408" t="str">
        <f t="shared" ca="1" si="42"/>
        <v>68-0.2</v>
      </c>
      <c r="AG408">
        <f t="shared" ca="1" si="43"/>
        <v>200</v>
      </c>
      <c r="AH408">
        <f t="shared" ca="1" si="44"/>
        <v>976</v>
      </c>
      <c r="AI408" s="105">
        <f t="shared" ca="1" si="45"/>
        <v>-8.2316999999999995E-6</v>
      </c>
      <c r="AJ408" s="105">
        <f t="shared" ca="1" si="46"/>
        <v>-4.0699999999999998E-7</v>
      </c>
      <c r="AK408" s="105">
        <f ca="1">AVERAGE(INDIRECT("K"&amp;AD408):INDIRECT("K"&amp;AD409-1))</f>
        <v>7.8980333333333343E-4</v>
      </c>
      <c r="AL408" s="105">
        <f ca="1">AVERAGE(INDIRECT("L"&amp;AD408):INDIRECT("L"&amp;AD409-1))</f>
        <v>2.5973333333333338E-5</v>
      </c>
      <c r="AM408" s="105">
        <f t="shared" ca="1" si="47"/>
        <v>7.9023029516014443E-4</v>
      </c>
      <c r="AO408" s="105">
        <f ca="1">STDEV(INDIRECT("K"&amp;AD408):INDIRECT("K"&amp;AD409-1))</f>
        <v>3.4004901607468396E-7</v>
      </c>
    </row>
    <row r="409" spans="1:41" ht="14.25" customHeight="1">
      <c r="A409" t="s">
        <v>743</v>
      </c>
      <c r="B409" t="s">
        <v>200</v>
      </c>
      <c r="C409">
        <v>0</v>
      </c>
      <c r="D409">
        <v>200</v>
      </c>
      <c r="E409">
        <v>976</v>
      </c>
      <c r="F409" t="s">
        <v>201</v>
      </c>
      <c r="G409" s="105">
        <v>1.6684E-3</v>
      </c>
      <c r="H409" s="105">
        <v>2.4600000000000002E-5</v>
      </c>
      <c r="I409" s="105">
        <v>-8.4035000000000001E-6</v>
      </c>
      <c r="J409" s="105">
        <v>-3.1950000000000002E-7</v>
      </c>
      <c r="K409" s="105">
        <v>1.6768E-3</v>
      </c>
      <c r="L409" s="105">
        <v>2.4899999999999999E-5</v>
      </c>
      <c r="M409" s="132">
        <v>0.85</v>
      </c>
      <c r="N409">
        <v>0</v>
      </c>
      <c r="O409">
        <v>0</v>
      </c>
      <c r="P409">
        <v>0</v>
      </c>
      <c r="Q409">
        <v>1</v>
      </c>
      <c r="R409">
        <v>1.6767999999999999E-5</v>
      </c>
      <c r="S409">
        <v>2.4909999999999997E-7</v>
      </c>
      <c r="T409">
        <v>3</v>
      </c>
      <c r="U409">
        <v>0</v>
      </c>
      <c r="V409">
        <v>0</v>
      </c>
      <c r="W409" s="133" t="s">
        <v>746</v>
      </c>
      <c r="X409" t="s">
        <v>203</v>
      </c>
      <c r="Y409" t="s">
        <v>204</v>
      </c>
      <c r="AD409">
        <f t="shared" si="48"/>
        <v>1223</v>
      </c>
      <c r="AE409">
        <v>408</v>
      </c>
      <c r="AF409" t="str">
        <f t="shared" ca="1" si="42"/>
        <v>68-&lt;0.2</v>
      </c>
      <c r="AG409">
        <f t="shared" ca="1" si="43"/>
        <v>200</v>
      </c>
      <c r="AH409">
        <f t="shared" ca="1" si="44"/>
        <v>976</v>
      </c>
      <c r="AI409" s="105">
        <f t="shared" ca="1" si="45"/>
        <v>-8.2316999999999995E-6</v>
      </c>
      <c r="AJ409" s="105">
        <f t="shared" ca="1" si="46"/>
        <v>-4.0699999999999998E-7</v>
      </c>
      <c r="AK409" s="105">
        <f ca="1">AVERAGE(INDIRECT("K"&amp;AD409):INDIRECT("K"&amp;AD410-1))</f>
        <v>2.0554666666666665E-3</v>
      </c>
      <c r="AL409" s="105">
        <f ca="1">AVERAGE(INDIRECT("L"&amp;AD409):INDIRECT("L"&amp;AD410-1))</f>
        <v>6.4466666666666657E-5</v>
      </c>
      <c r="AM409" s="105">
        <f t="shared" ca="1" si="47"/>
        <v>2.0564773689221304E-3</v>
      </c>
      <c r="AO409" s="105">
        <f ca="1">STDEV(INDIRECT("K"&amp;AD409):INDIRECT("K"&amp;AD410-1))</f>
        <v>5.5075705472862033E-7</v>
      </c>
    </row>
    <row r="410" spans="1:41" ht="14.25" customHeight="1">
      <c r="A410" t="s">
        <v>747</v>
      </c>
      <c r="B410" t="s">
        <v>200</v>
      </c>
      <c r="C410">
        <v>0</v>
      </c>
      <c r="D410">
        <v>200</v>
      </c>
      <c r="E410">
        <v>976</v>
      </c>
      <c r="F410" t="s">
        <v>201</v>
      </c>
      <c r="G410" s="105">
        <v>1.5374E-3</v>
      </c>
      <c r="H410" s="105">
        <v>2.2799999999999999E-5</v>
      </c>
      <c r="I410" s="105">
        <v>-8.4035000000000001E-6</v>
      </c>
      <c r="J410" s="105">
        <v>-3.1950000000000002E-7</v>
      </c>
      <c r="K410" s="105">
        <v>1.5458E-3</v>
      </c>
      <c r="L410" s="105">
        <v>2.3099999999999999E-5</v>
      </c>
      <c r="M410" s="132">
        <v>0.86</v>
      </c>
      <c r="N410">
        <v>0</v>
      </c>
      <c r="O410">
        <v>0</v>
      </c>
      <c r="P410">
        <v>0</v>
      </c>
      <c r="Q410">
        <v>1</v>
      </c>
      <c r="R410">
        <v>1.5458E-5</v>
      </c>
      <c r="S410">
        <v>2.3139999999999999E-7</v>
      </c>
      <c r="T410">
        <v>3</v>
      </c>
      <c r="U410">
        <v>0</v>
      </c>
      <c r="V410">
        <v>0</v>
      </c>
      <c r="W410" s="133" t="s">
        <v>748</v>
      </c>
      <c r="X410" t="s">
        <v>203</v>
      </c>
      <c r="Y410" t="s">
        <v>204</v>
      </c>
      <c r="AD410">
        <f t="shared" si="48"/>
        <v>1226</v>
      </c>
      <c r="AE410">
        <v>409</v>
      </c>
      <c r="AF410" t="str">
        <f t="shared" ca="1" si="42"/>
        <v>69-ALL</v>
      </c>
      <c r="AG410">
        <f t="shared" ca="1" si="43"/>
        <v>200</v>
      </c>
      <c r="AH410">
        <f t="shared" ca="1" si="44"/>
        <v>976</v>
      </c>
      <c r="AI410" s="105">
        <f t="shared" ca="1" si="45"/>
        <v>-8.2316999999999995E-6</v>
      </c>
      <c r="AJ410" s="105">
        <f t="shared" ca="1" si="46"/>
        <v>-4.0699999999999998E-7</v>
      </c>
      <c r="AK410" s="105">
        <f ca="1">AVERAGE(INDIRECT("K"&amp;AD410):INDIRECT("K"&amp;AD411-1))</f>
        <v>1.4832333333333334E-3</v>
      </c>
      <c r="AL410" s="105">
        <f ca="1">AVERAGE(INDIRECT("L"&amp;AD410):INDIRECT("L"&amp;AD411-1))</f>
        <v>3.4433333333333335E-5</v>
      </c>
      <c r="AM410" s="105">
        <f t="shared" ca="1" si="47"/>
        <v>1.4836329652429391E-3</v>
      </c>
      <c r="AO410" s="105">
        <f ca="1">STDEV(INDIRECT("K"&amp;AD410):INDIRECT("K"&amp;AD411-1))</f>
        <v>1.3012814197295183E-6</v>
      </c>
    </row>
    <row r="411" spans="1:41" ht="14.25" customHeight="1">
      <c r="A411" t="s">
        <v>747</v>
      </c>
      <c r="B411" t="s">
        <v>200</v>
      </c>
      <c r="C411">
        <v>0</v>
      </c>
      <c r="D411">
        <v>200</v>
      </c>
      <c r="E411">
        <v>976</v>
      </c>
      <c r="F411" t="s">
        <v>201</v>
      </c>
      <c r="G411" s="105">
        <v>1.5365000000000001E-3</v>
      </c>
      <c r="H411" s="105">
        <v>2.27E-5</v>
      </c>
      <c r="I411" s="105">
        <v>-8.4035000000000001E-6</v>
      </c>
      <c r="J411" s="105">
        <v>-3.1950000000000002E-7</v>
      </c>
      <c r="K411" s="105">
        <v>1.5449000000000001E-3</v>
      </c>
      <c r="L411" s="105">
        <v>2.3099999999999999E-5</v>
      </c>
      <c r="M411" s="132">
        <v>0.86</v>
      </c>
      <c r="N411">
        <v>0</v>
      </c>
      <c r="O411">
        <v>0</v>
      </c>
      <c r="P411">
        <v>0</v>
      </c>
      <c r="Q411">
        <v>1</v>
      </c>
      <c r="R411">
        <v>1.5449000000000001E-5</v>
      </c>
      <c r="S411">
        <v>2.3059999999999999E-7</v>
      </c>
      <c r="T411">
        <v>3</v>
      </c>
      <c r="U411">
        <v>0</v>
      </c>
      <c r="V411">
        <v>0</v>
      </c>
      <c r="W411" s="133" t="s">
        <v>749</v>
      </c>
      <c r="X411" t="s">
        <v>203</v>
      </c>
      <c r="Y411" t="s">
        <v>204</v>
      </c>
      <c r="AD411">
        <f t="shared" si="48"/>
        <v>1229</v>
      </c>
      <c r="AE411">
        <v>410</v>
      </c>
      <c r="AF411" t="str">
        <f t="shared" ca="1" si="42"/>
        <v>69-0.8</v>
      </c>
      <c r="AG411">
        <f t="shared" ca="1" si="43"/>
        <v>200</v>
      </c>
      <c r="AH411">
        <f t="shared" ca="1" si="44"/>
        <v>976</v>
      </c>
      <c r="AI411" s="105">
        <f t="shared" ca="1" si="45"/>
        <v>-8.2316999999999995E-6</v>
      </c>
      <c r="AJ411" s="105">
        <f t="shared" ca="1" si="46"/>
        <v>-4.0699999999999998E-7</v>
      </c>
      <c r="AK411" s="105">
        <f ca="1">AVERAGE(INDIRECT("K"&amp;AD411):INDIRECT("K"&amp;AD412-1))</f>
        <v>2.1584666666666663E-3</v>
      </c>
      <c r="AL411" s="105">
        <f ca="1">AVERAGE(INDIRECT("L"&amp;AD411):INDIRECT("L"&amp;AD412-1))</f>
        <v>5.8433333333333335E-5</v>
      </c>
      <c r="AM411" s="105">
        <f t="shared" ca="1" si="47"/>
        <v>2.1592574662498108E-3</v>
      </c>
      <c r="AO411" s="105">
        <f ca="1">STDEV(INDIRECT("K"&amp;AD411):INDIRECT("K"&amp;AD412-1))</f>
        <v>3.2145502536641155E-7</v>
      </c>
    </row>
    <row r="412" spans="1:41" ht="14.25" customHeight="1">
      <c r="A412" t="s">
        <v>747</v>
      </c>
      <c r="B412" t="s">
        <v>200</v>
      </c>
      <c r="C412">
        <v>0</v>
      </c>
      <c r="D412">
        <v>200</v>
      </c>
      <c r="E412">
        <v>976</v>
      </c>
      <c r="F412" t="s">
        <v>201</v>
      </c>
      <c r="G412" s="105">
        <v>1.536E-3</v>
      </c>
      <c r="H412" s="105">
        <v>2.2799999999999999E-5</v>
      </c>
      <c r="I412" s="105">
        <v>-8.4035000000000001E-6</v>
      </c>
      <c r="J412" s="105">
        <v>-3.1950000000000002E-7</v>
      </c>
      <c r="K412" s="105">
        <v>1.5444E-3</v>
      </c>
      <c r="L412" s="105">
        <v>2.3200000000000001E-5</v>
      </c>
      <c r="M412" s="132">
        <v>0.86</v>
      </c>
      <c r="N412">
        <v>0</v>
      </c>
      <c r="O412">
        <v>0</v>
      </c>
      <c r="P412">
        <v>0</v>
      </c>
      <c r="Q412">
        <v>1</v>
      </c>
      <c r="R412">
        <v>1.5444E-5</v>
      </c>
      <c r="S412">
        <v>2.315E-7</v>
      </c>
      <c r="T412">
        <v>3</v>
      </c>
      <c r="U412">
        <v>0</v>
      </c>
      <c r="V412">
        <v>0</v>
      </c>
      <c r="W412" s="133" t="s">
        <v>750</v>
      </c>
      <c r="X412" t="s">
        <v>203</v>
      </c>
      <c r="Y412" t="s">
        <v>204</v>
      </c>
      <c r="AD412">
        <f t="shared" si="48"/>
        <v>1232</v>
      </c>
      <c r="AE412">
        <v>411</v>
      </c>
      <c r="AF412" t="str">
        <f t="shared" ca="1" si="42"/>
        <v>69-0.6</v>
      </c>
      <c r="AG412">
        <f t="shared" ca="1" si="43"/>
        <v>200</v>
      </c>
      <c r="AH412">
        <f t="shared" ca="1" si="44"/>
        <v>976</v>
      </c>
      <c r="AI412" s="105">
        <f t="shared" ca="1" si="45"/>
        <v>-8.2316999999999995E-6</v>
      </c>
      <c r="AJ412" s="105">
        <f t="shared" ca="1" si="46"/>
        <v>-4.0699999999999998E-7</v>
      </c>
      <c r="AK412" s="105">
        <f ca="1">AVERAGE(INDIRECT("K"&amp;AD412):INDIRECT("K"&amp;AD413-1))</f>
        <v>1.2999333333333335E-3</v>
      </c>
      <c r="AL412" s="105">
        <f ca="1">AVERAGE(INDIRECT("L"&amp;AD412):INDIRECT("L"&amp;AD413-1))</f>
        <v>3.5266666666666666E-5</v>
      </c>
      <c r="AM412" s="105">
        <f t="shared" ca="1" si="47"/>
        <v>1.3004116305573743E-3</v>
      </c>
      <c r="AO412" s="105">
        <f ca="1">STDEV(INDIRECT("K"&amp;AD412):INDIRECT("K"&amp;AD413-1))</f>
        <v>2.4986663109213265E-6</v>
      </c>
    </row>
    <row r="413" spans="1:41" ht="14.25" customHeight="1">
      <c r="A413" t="s">
        <v>751</v>
      </c>
      <c r="B413" t="s">
        <v>200</v>
      </c>
      <c r="C413">
        <v>0</v>
      </c>
      <c r="D413">
        <v>200</v>
      </c>
      <c r="E413">
        <v>976</v>
      </c>
      <c r="F413" t="s">
        <v>201</v>
      </c>
      <c r="G413" s="105">
        <v>2.4450000000000001E-3</v>
      </c>
      <c r="H413" s="105">
        <v>3.15E-5</v>
      </c>
      <c r="I413" s="105">
        <v>-8.4035000000000001E-6</v>
      </c>
      <c r="J413" s="105">
        <v>-3.1950000000000002E-7</v>
      </c>
      <c r="K413" s="105">
        <v>2.4534000000000001E-3</v>
      </c>
      <c r="L413" s="105">
        <v>3.18E-5</v>
      </c>
      <c r="M413" s="132">
        <v>0.74</v>
      </c>
      <c r="N413">
        <v>0</v>
      </c>
      <c r="O413">
        <v>0</v>
      </c>
      <c r="P413">
        <v>0</v>
      </c>
      <c r="Q413">
        <v>1</v>
      </c>
      <c r="R413">
        <v>2.4533999999999999E-5</v>
      </c>
      <c r="S413">
        <v>3.1790000000000001E-7</v>
      </c>
      <c r="T413">
        <v>3</v>
      </c>
      <c r="U413">
        <v>0</v>
      </c>
      <c r="V413">
        <v>0</v>
      </c>
      <c r="W413" s="133" t="s">
        <v>752</v>
      </c>
      <c r="X413" t="s">
        <v>203</v>
      </c>
      <c r="Y413" t="s">
        <v>204</v>
      </c>
      <c r="AD413">
        <f t="shared" si="48"/>
        <v>1235</v>
      </c>
      <c r="AE413">
        <v>412</v>
      </c>
      <c r="AF413" t="str">
        <f t="shared" ca="1" si="42"/>
        <v>69-0.4</v>
      </c>
      <c r="AG413">
        <f t="shared" ca="1" si="43"/>
        <v>200</v>
      </c>
      <c r="AH413">
        <f t="shared" ca="1" si="44"/>
        <v>976</v>
      </c>
      <c r="AI413" s="105">
        <f t="shared" ca="1" si="45"/>
        <v>-8.2316999999999995E-6</v>
      </c>
      <c r="AJ413" s="105">
        <f t="shared" ca="1" si="46"/>
        <v>-4.0699999999999998E-7</v>
      </c>
      <c r="AK413" s="105">
        <f ca="1">AVERAGE(INDIRECT("K"&amp;AD413):INDIRECT("K"&amp;AD414-1))</f>
        <v>1.1766333333333332E-3</v>
      </c>
      <c r="AL413" s="105">
        <f ca="1">AVERAGE(INDIRECT("L"&amp;AD413):INDIRECT("L"&amp;AD414-1))</f>
        <v>3.2033333333333337E-5</v>
      </c>
      <c r="AM413" s="105">
        <f t="shared" ca="1" si="47"/>
        <v>1.1770692993853657E-3</v>
      </c>
      <c r="AO413" s="105">
        <f ca="1">STDEV(INDIRECT("K"&amp;AD413):INDIRECT("K"&amp;AD414-1))</f>
        <v>1.1547005383786537E-7</v>
      </c>
    </row>
    <row r="414" spans="1:41" ht="14.25" customHeight="1">
      <c r="A414" t="s">
        <v>751</v>
      </c>
      <c r="B414" t="s">
        <v>200</v>
      </c>
      <c r="C414">
        <v>0</v>
      </c>
      <c r="D414">
        <v>200</v>
      </c>
      <c r="E414">
        <v>976</v>
      </c>
      <c r="F414" t="s">
        <v>201</v>
      </c>
      <c r="G414" s="105">
        <v>2.4442999999999999E-3</v>
      </c>
      <c r="H414" s="105">
        <v>3.1199999999999999E-5</v>
      </c>
      <c r="I414" s="105">
        <v>-8.4035000000000001E-6</v>
      </c>
      <c r="J414" s="105">
        <v>-3.1950000000000002E-7</v>
      </c>
      <c r="K414" s="105">
        <v>2.4526999999999999E-3</v>
      </c>
      <c r="L414" s="105">
        <v>3.15E-5</v>
      </c>
      <c r="M414" s="132">
        <v>0.74</v>
      </c>
      <c r="N414">
        <v>0</v>
      </c>
      <c r="O414">
        <v>0</v>
      </c>
      <c r="P414">
        <v>0</v>
      </c>
      <c r="Q414">
        <v>1</v>
      </c>
      <c r="R414">
        <v>2.4527000000000001E-5</v>
      </c>
      <c r="S414">
        <v>3.1479999999999999E-7</v>
      </c>
      <c r="T414">
        <v>3</v>
      </c>
      <c r="U414">
        <v>0</v>
      </c>
      <c r="V414">
        <v>0</v>
      </c>
      <c r="W414" s="133" t="s">
        <v>753</v>
      </c>
      <c r="X414" t="s">
        <v>203</v>
      </c>
      <c r="Y414" t="s">
        <v>204</v>
      </c>
      <c r="AD414">
        <f t="shared" si="48"/>
        <v>1238</v>
      </c>
      <c r="AE414">
        <v>413</v>
      </c>
      <c r="AF414" t="str">
        <f t="shared" ca="1" si="42"/>
        <v>69-0.2</v>
      </c>
      <c r="AG414">
        <f t="shared" ca="1" si="43"/>
        <v>200</v>
      </c>
      <c r="AH414">
        <f t="shared" ca="1" si="44"/>
        <v>976</v>
      </c>
      <c r="AI414" s="105">
        <f t="shared" ca="1" si="45"/>
        <v>-8.2316999999999995E-6</v>
      </c>
      <c r="AJ414" s="105">
        <f t="shared" ca="1" si="46"/>
        <v>-4.0699999999999998E-7</v>
      </c>
      <c r="AK414" s="105">
        <f ca="1">AVERAGE(INDIRECT("K"&amp;AD414):INDIRECT("K"&amp;AD415-1))</f>
        <v>1.4642666666666666E-3</v>
      </c>
      <c r="AL414" s="105">
        <f ca="1">AVERAGE(INDIRECT("L"&amp;AD414):INDIRECT("L"&amp;AD415-1))</f>
        <v>3.8699999999999999E-5</v>
      </c>
      <c r="AM414" s="105">
        <f t="shared" ca="1" si="47"/>
        <v>1.4647779903832223E-3</v>
      </c>
      <c r="AO414" s="105">
        <f ca="1">STDEV(INDIRECT("K"&amp;AD414):INDIRECT("K"&amp;AD415-1))</f>
        <v>5.7735026918995274E-8</v>
      </c>
    </row>
    <row r="415" spans="1:41" ht="14.25" customHeight="1">
      <c r="A415" t="s">
        <v>751</v>
      </c>
      <c r="B415" t="s">
        <v>200</v>
      </c>
      <c r="C415">
        <v>0</v>
      </c>
      <c r="D415">
        <v>200</v>
      </c>
      <c r="E415">
        <v>976</v>
      </c>
      <c r="F415" t="s">
        <v>201</v>
      </c>
      <c r="G415" s="105">
        <v>2.4451E-3</v>
      </c>
      <c r="H415" s="105">
        <v>3.2499999999999997E-5</v>
      </c>
      <c r="I415" s="105">
        <v>-8.4035000000000001E-6</v>
      </c>
      <c r="J415" s="105">
        <v>-3.1950000000000002E-7</v>
      </c>
      <c r="K415" s="105">
        <v>2.4535E-3</v>
      </c>
      <c r="L415" s="105">
        <v>3.2799999999999998E-5</v>
      </c>
      <c r="M415" s="132">
        <v>0.77</v>
      </c>
      <c r="N415">
        <v>0</v>
      </c>
      <c r="O415">
        <v>0</v>
      </c>
      <c r="P415">
        <v>0</v>
      </c>
      <c r="Q415">
        <v>1</v>
      </c>
      <c r="R415">
        <v>2.4535000000000001E-5</v>
      </c>
      <c r="S415">
        <v>3.2819999999999999E-7</v>
      </c>
      <c r="T415">
        <v>3</v>
      </c>
      <c r="U415">
        <v>0</v>
      </c>
      <c r="V415">
        <v>0</v>
      </c>
      <c r="W415" s="133" t="s">
        <v>754</v>
      </c>
      <c r="X415" t="s">
        <v>203</v>
      </c>
      <c r="Y415" t="s">
        <v>204</v>
      </c>
      <c r="AD415">
        <f t="shared" si="48"/>
        <v>1241</v>
      </c>
      <c r="AE415">
        <v>414</v>
      </c>
      <c r="AF415" t="str">
        <f t="shared" ca="1" si="42"/>
        <v>69-&lt;0.2</v>
      </c>
      <c r="AG415">
        <f t="shared" ca="1" si="43"/>
        <v>200</v>
      </c>
      <c r="AH415">
        <f t="shared" ca="1" si="44"/>
        <v>976</v>
      </c>
      <c r="AI415" s="105">
        <f t="shared" ca="1" si="45"/>
        <v>-8.2316999999999995E-6</v>
      </c>
      <c r="AJ415" s="105">
        <f t="shared" ca="1" si="46"/>
        <v>-4.0699999999999998E-7</v>
      </c>
      <c r="AK415" s="105">
        <f ca="1">AVERAGE(INDIRECT("K"&amp;AD415):INDIRECT("K"&amp;AD416-1))</f>
        <v>2.3714666666666668E-3</v>
      </c>
      <c r="AL415" s="105">
        <f ca="1">AVERAGE(INDIRECT("L"&amp;AD415):INDIRECT("L"&amp;AD416-1))</f>
        <v>5.8300000000000001E-5</v>
      </c>
      <c r="AM415" s="105">
        <f t="shared" ca="1" si="47"/>
        <v>2.3721831803448722E-3</v>
      </c>
      <c r="AO415" s="105">
        <f ca="1">STDEV(INDIRECT("K"&amp;AD415):INDIRECT("K"&amp;AD416-1))</f>
        <v>4.9328828623158174E-7</v>
      </c>
    </row>
    <row r="416" spans="1:41" ht="14.25" customHeight="1">
      <c r="A416" t="s">
        <v>755</v>
      </c>
      <c r="B416" t="s">
        <v>200</v>
      </c>
      <c r="C416">
        <v>0</v>
      </c>
      <c r="D416">
        <v>200</v>
      </c>
      <c r="E416">
        <v>976</v>
      </c>
      <c r="F416" t="s">
        <v>201</v>
      </c>
      <c r="G416" s="105">
        <v>2.7596000000000001E-3</v>
      </c>
      <c r="H416" s="105">
        <v>4.3099999999999997E-5</v>
      </c>
      <c r="I416" s="105">
        <v>-8.4035000000000001E-6</v>
      </c>
      <c r="J416" s="105">
        <v>-3.1950000000000002E-7</v>
      </c>
      <c r="K416" s="105">
        <v>2.7680000000000001E-3</v>
      </c>
      <c r="L416" s="105">
        <v>4.35E-5</v>
      </c>
      <c r="M416" s="132">
        <v>0.9</v>
      </c>
      <c r="N416">
        <v>0</v>
      </c>
      <c r="O416">
        <v>0</v>
      </c>
      <c r="P416">
        <v>0</v>
      </c>
      <c r="Q416">
        <v>1</v>
      </c>
      <c r="R416">
        <v>2.7679999999999999E-5</v>
      </c>
      <c r="S416">
        <v>4.3449999999999998E-7</v>
      </c>
      <c r="T416">
        <v>3</v>
      </c>
      <c r="U416">
        <v>0</v>
      </c>
      <c r="V416">
        <v>0</v>
      </c>
      <c r="W416" s="133" t="s">
        <v>756</v>
      </c>
      <c r="X416" t="s">
        <v>203</v>
      </c>
      <c r="Y416" t="s">
        <v>204</v>
      </c>
      <c r="AD416">
        <f t="shared" si="48"/>
        <v>1244</v>
      </c>
      <c r="AE416">
        <v>415</v>
      </c>
      <c r="AF416" t="str">
        <f t="shared" ca="1" si="42"/>
        <v>70-ALL</v>
      </c>
      <c r="AG416">
        <f t="shared" ca="1" si="43"/>
        <v>200</v>
      </c>
      <c r="AH416">
        <f t="shared" ca="1" si="44"/>
        <v>976</v>
      </c>
      <c r="AI416" s="105">
        <f t="shared" ca="1" si="45"/>
        <v>-8.2316999999999995E-6</v>
      </c>
      <c r="AJ416" s="105">
        <f t="shared" ca="1" si="46"/>
        <v>-4.0699999999999998E-7</v>
      </c>
      <c r="AK416" s="105">
        <f ca="1">AVERAGE(INDIRECT("K"&amp;AD416):INDIRECT("K"&amp;AD417-1))</f>
        <v>2.1354666666666667E-3</v>
      </c>
      <c r="AL416" s="105">
        <f ca="1">AVERAGE(INDIRECT("L"&amp;AD416):INDIRECT("L"&amp;AD417-1))</f>
        <v>6.1500000000000004E-5</v>
      </c>
      <c r="AM416" s="105">
        <f t="shared" ca="1" si="47"/>
        <v>2.1363520623821448E-3</v>
      </c>
      <c r="AO416" s="105">
        <f ca="1">STDEV(INDIRECT("K"&amp;AD416):INDIRECT("K"&amp;AD417-1))</f>
        <v>1.5275252316513922E-7</v>
      </c>
    </row>
    <row r="417" spans="1:41" ht="14.25" customHeight="1">
      <c r="A417" t="s">
        <v>755</v>
      </c>
      <c r="B417" t="s">
        <v>200</v>
      </c>
      <c r="C417">
        <v>0</v>
      </c>
      <c r="D417">
        <v>200</v>
      </c>
      <c r="E417">
        <v>976</v>
      </c>
      <c r="F417" t="s">
        <v>201</v>
      </c>
      <c r="G417" s="105">
        <v>2.7594E-3</v>
      </c>
      <c r="H417" s="105">
        <v>4.2899999999999999E-5</v>
      </c>
      <c r="I417" s="105">
        <v>-8.4035000000000001E-6</v>
      </c>
      <c r="J417" s="105">
        <v>-3.1950000000000002E-7</v>
      </c>
      <c r="K417" s="105">
        <v>2.7677999999999999E-3</v>
      </c>
      <c r="L417" s="105">
        <v>4.32E-5</v>
      </c>
      <c r="M417" s="132">
        <v>0.9</v>
      </c>
      <c r="N417">
        <v>0</v>
      </c>
      <c r="O417">
        <v>0</v>
      </c>
      <c r="P417">
        <v>0</v>
      </c>
      <c r="Q417">
        <v>1</v>
      </c>
      <c r="R417">
        <v>2.7678000000000002E-5</v>
      </c>
      <c r="S417">
        <v>4.3239999999999998E-7</v>
      </c>
      <c r="T417">
        <v>3</v>
      </c>
      <c r="U417">
        <v>0</v>
      </c>
      <c r="V417">
        <v>0</v>
      </c>
      <c r="W417" s="133" t="s">
        <v>757</v>
      </c>
      <c r="X417" t="s">
        <v>203</v>
      </c>
      <c r="Y417" t="s">
        <v>204</v>
      </c>
      <c r="AD417">
        <f t="shared" si="48"/>
        <v>1247</v>
      </c>
      <c r="AE417">
        <v>416</v>
      </c>
      <c r="AF417" t="str">
        <f t="shared" ca="1" si="42"/>
        <v>70-0.8</v>
      </c>
      <c r="AG417">
        <f t="shared" ca="1" si="43"/>
        <v>200</v>
      </c>
      <c r="AH417">
        <f t="shared" ca="1" si="44"/>
        <v>976</v>
      </c>
      <c r="AI417" s="105">
        <f t="shared" ca="1" si="45"/>
        <v>-8.2316999999999995E-6</v>
      </c>
      <c r="AJ417" s="105">
        <f t="shared" ca="1" si="46"/>
        <v>-4.0699999999999998E-7</v>
      </c>
      <c r="AK417" s="105">
        <f ca="1">AVERAGE(INDIRECT("K"&amp;AD417):INDIRECT("K"&amp;AD418-1))</f>
        <v>3.1954333333333329E-3</v>
      </c>
      <c r="AL417" s="105">
        <f ca="1">AVERAGE(INDIRECT("L"&amp;AD417):INDIRECT("L"&amp;AD418-1))</f>
        <v>9.2433333333333335E-5</v>
      </c>
      <c r="AM417" s="105">
        <f t="shared" ca="1" si="47"/>
        <v>3.19676994932211E-3</v>
      </c>
      <c r="AO417" s="105">
        <f ca="1">STDEV(INDIRECT("K"&amp;AD417):INDIRECT("K"&amp;AD418-1))</f>
        <v>8.9628864398331429E-7</v>
      </c>
    </row>
    <row r="418" spans="1:41" ht="14.25" customHeight="1">
      <c r="A418" t="s">
        <v>755</v>
      </c>
      <c r="B418" t="s">
        <v>200</v>
      </c>
      <c r="C418">
        <v>0</v>
      </c>
      <c r="D418">
        <v>200</v>
      </c>
      <c r="E418">
        <v>976</v>
      </c>
      <c r="F418" t="s">
        <v>201</v>
      </c>
      <c r="G418" s="105">
        <v>2.7591E-3</v>
      </c>
      <c r="H418" s="105">
        <v>4.2899999999999999E-5</v>
      </c>
      <c r="I418" s="105">
        <v>-8.4035000000000001E-6</v>
      </c>
      <c r="J418" s="105">
        <v>-3.1950000000000002E-7</v>
      </c>
      <c r="K418" s="105">
        <v>2.7675E-3</v>
      </c>
      <c r="L418" s="105">
        <v>4.32E-5</v>
      </c>
      <c r="M418" s="132">
        <v>0.89</v>
      </c>
      <c r="N418">
        <v>0</v>
      </c>
      <c r="O418">
        <v>0</v>
      </c>
      <c r="P418">
        <v>0</v>
      </c>
      <c r="Q418">
        <v>1</v>
      </c>
      <c r="R418">
        <v>2.7674999999999998E-5</v>
      </c>
      <c r="S418">
        <v>4.3230000000000003E-7</v>
      </c>
      <c r="T418">
        <v>3</v>
      </c>
      <c r="U418">
        <v>0</v>
      </c>
      <c r="V418">
        <v>0</v>
      </c>
      <c r="W418" s="133" t="s">
        <v>758</v>
      </c>
      <c r="X418" t="s">
        <v>203</v>
      </c>
      <c r="Y418" t="s">
        <v>204</v>
      </c>
      <c r="AD418">
        <f t="shared" si="48"/>
        <v>1250</v>
      </c>
      <c r="AE418">
        <v>417</v>
      </c>
      <c r="AF418" t="str">
        <f t="shared" ca="1" si="42"/>
        <v>70-0.6</v>
      </c>
      <c r="AG418">
        <f t="shared" ca="1" si="43"/>
        <v>200</v>
      </c>
      <c r="AH418">
        <f t="shared" ca="1" si="44"/>
        <v>976</v>
      </c>
      <c r="AI418" s="105">
        <f t="shared" ca="1" si="45"/>
        <v>-8.2316999999999995E-6</v>
      </c>
      <c r="AJ418" s="105">
        <f t="shared" ca="1" si="46"/>
        <v>-4.0699999999999998E-7</v>
      </c>
      <c r="AK418" s="105">
        <f ca="1">AVERAGE(INDIRECT("K"&amp;AD418):INDIRECT("K"&amp;AD419-1))</f>
        <v>2.3993333333333332E-3</v>
      </c>
      <c r="AL418" s="105">
        <f ca="1">AVERAGE(INDIRECT("L"&amp;AD418):INDIRECT("L"&amp;AD419-1))</f>
        <v>6.4766666666666664E-5</v>
      </c>
      <c r="AM418" s="105">
        <f t="shared" ca="1" si="47"/>
        <v>2.4002073172031528E-3</v>
      </c>
      <c r="AO418" s="105">
        <f ca="1">STDEV(INDIRECT("K"&amp;AD418):INDIRECT("K"&amp;AD419-1))</f>
        <v>6.0277137733406853E-7</v>
      </c>
    </row>
    <row r="419" spans="1:41" ht="14.25" customHeight="1">
      <c r="A419" t="s">
        <v>759</v>
      </c>
      <c r="B419" t="s">
        <v>200</v>
      </c>
      <c r="C419">
        <v>0</v>
      </c>
      <c r="D419">
        <v>200</v>
      </c>
      <c r="E419">
        <v>976</v>
      </c>
      <c r="F419" t="s">
        <v>201</v>
      </c>
      <c r="G419" s="105">
        <v>2.3154E-3</v>
      </c>
      <c r="H419" s="105">
        <v>3.43E-5</v>
      </c>
      <c r="I419" s="105">
        <v>-8.4035000000000001E-6</v>
      </c>
      <c r="J419" s="105">
        <v>-3.1950000000000002E-7</v>
      </c>
      <c r="K419" s="105">
        <v>2.3238E-3</v>
      </c>
      <c r="L419" s="105">
        <v>3.4600000000000001E-5</v>
      </c>
      <c r="M419" s="132">
        <v>0.85</v>
      </c>
      <c r="N419">
        <v>0</v>
      </c>
      <c r="O419">
        <v>0</v>
      </c>
      <c r="P419">
        <v>0</v>
      </c>
      <c r="Q419">
        <v>1</v>
      </c>
      <c r="R419">
        <v>2.3238E-5</v>
      </c>
      <c r="S419">
        <v>3.4630000000000002E-7</v>
      </c>
      <c r="T419">
        <v>3</v>
      </c>
      <c r="U419">
        <v>0</v>
      </c>
      <c r="V419">
        <v>0</v>
      </c>
      <c r="W419" s="133" t="s">
        <v>760</v>
      </c>
      <c r="X419" t="s">
        <v>203</v>
      </c>
      <c r="Y419" t="s">
        <v>204</v>
      </c>
      <c r="AD419">
        <f t="shared" si="48"/>
        <v>1253</v>
      </c>
      <c r="AE419">
        <v>418</v>
      </c>
      <c r="AF419" t="str">
        <f t="shared" ca="1" si="42"/>
        <v>70-0.4</v>
      </c>
      <c r="AG419">
        <f t="shared" ca="1" si="43"/>
        <v>200</v>
      </c>
      <c r="AH419">
        <f t="shared" ca="1" si="44"/>
        <v>976</v>
      </c>
      <c r="AI419" s="105">
        <f t="shared" ca="1" si="45"/>
        <v>-8.2316999999999995E-6</v>
      </c>
      <c r="AJ419" s="105">
        <f t="shared" ca="1" si="46"/>
        <v>-4.0699999999999998E-7</v>
      </c>
      <c r="AK419" s="105">
        <f ca="1">AVERAGE(INDIRECT("K"&amp;AD419):INDIRECT("K"&amp;AD420-1))</f>
        <v>1.5399999999999999E-3</v>
      </c>
      <c r="AL419" s="105">
        <f ca="1">AVERAGE(INDIRECT("L"&amp;AD419):INDIRECT("L"&amp;AD420-1))</f>
        <v>4.513333333333333E-5</v>
      </c>
      <c r="AM419" s="105">
        <f t="shared" ca="1" si="47"/>
        <v>1.5406612274532574E-3</v>
      </c>
      <c r="AO419" s="105">
        <f ca="1">STDEV(INDIRECT("K"&amp;AD419):INDIRECT("K"&amp;AD420-1))</f>
        <v>1.1269427669584774E-6</v>
      </c>
    </row>
    <row r="420" spans="1:41" ht="14.25" customHeight="1">
      <c r="A420" t="s">
        <v>759</v>
      </c>
      <c r="B420" t="s">
        <v>200</v>
      </c>
      <c r="C420">
        <v>0</v>
      </c>
      <c r="D420">
        <v>200</v>
      </c>
      <c r="E420">
        <v>976</v>
      </c>
      <c r="F420" t="s">
        <v>201</v>
      </c>
      <c r="G420" s="105">
        <v>2.3121999999999999E-3</v>
      </c>
      <c r="H420" s="105">
        <v>3.43E-5</v>
      </c>
      <c r="I420" s="105">
        <v>-8.4035000000000001E-6</v>
      </c>
      <c r="J420" s="105">
        <v>-3.1950000000000002E-7</v>
      </c>
      <c r="K420" s="105">
        <v>2.3205999999999999E-3</v>
      </c>
      <c r="L420" s="105">
        <v>3.4600000000000001E-5</v>
      </c>
      <c r="M420" s="132">
        <v>0.85</v>
      </c>
      <c r="N420">
        <v>0</v>
      </c>
      <c r="O420">
        <v>0</v>
      </c>
      <c r="P420">
        <v>0</v>
      </c>
      <c r="Q420">
        <v>1</v>
      </c>
      <c r="R420">
        <v>2.3206000000000001E-5</v>
      </c>
      <c r="S420">
        <v>3.46E-7</v>
      </c>
      <c r="T420">
        <v>3</v>
      </c>
      <c r="U420">
        <v>0</v>
      </c>
      <c r="V420">
        <v>0</v>
      </c>
      <c r="W420" s="133" t="s">
        <v>761</v>
      </c>
      <c r="X420" t="s">
        <v>203</v>
      </c>
      <c r="Y420" t="s">
        <v>204</v>
      </c>
      <c r="AD420">
        <f t="shared" si="48"/>
        <v>1256</v>
      </c>
      <c r="AE420">
        <v>419</v>
      </c>
      <c r="AF420" t="str">
        <f t="shared" ca="1" si="42"/>
        <v>70-0.2</v>
      </c>
      <c r="AG420">
        <f t="shared" ca="1" si="43"/>
        <v>200</v>
      </c>
      <c r="AH420">
        <f t="shared" ca="1" si="44"/>
        <v>976</v>
      </c>
      <c r="AI420" s="105">
        <f t="shared" ca="1" si="45"/>
        <v>-8.2316999999999995E-6</v>
      </c>
      <c r="AJ420" s="105">
        <f t="shared" ca="1" si="46"/>
        <v>-4.0699999999999998E-7</v>
      </c>
      <c r="AK420" s="105">
        <f ca="1">AVERAGE(INDIRECT("K"&amp;AD420):INDIRECT("K"&amp;AD421-1))</f>
        <v>1.5839333333333334E-3</v>
      </c>
      <c r="AL420" s="105">
        <f ca="1">AVERAGE(INDIRECT("L"&amp;AD420):INDIRECT("L"&amp;AD421-1))</f>
        <v>4.6E-5</v>
      </c>
      <c r="AM420" s="105">
        <f t="shared" ca="1" si="47"/>
        <v>1.5846011499568101E-3</v>
      </c>
      <c r="AO420" s="105">
        <f ca="1">STDEV(INDIRECT("K"&amp;AD420):INDIRECT("K"&amp;AD421-1))</f>
        <v>1.1547005383786537E-7</v>
      </c>
    </row>
    <row r="421" spans="1:41" ht="14.25" customHeight="1">
      <c r="A421" t="s">
        <v>759</v>
      </c>
      <c r="B421" t="s">
        <v>200</v>
      </c>
      <c r="C421">
        <v>0</v>
      </c>
      <c r="D421">
        <v>200</v>
      </c>
      <c r="E421">
        <v>976</v>
      </c>
      <c r="F421" t="s">
        <v>201</v>
      </c>
      <c r="G421" s="105">
        <v>2.3099000000000001E-3</v>
      </c>
      <c r="H421" s="105">
        <v>3.3899999999999997E-5</v>
      </c>
      <c r="I421" s="105">
        <v>-8.4035000000000001E-6</v>
      </c>
      <c r="J421" s="105">
        <v>-3.1950000000000002E-7</v>
      </c>
      <c r="K421" s="105">
        <v>2.3183000000000001E-3</v>
      </c>
      <c r="L421" s="105">
        <v>3.4199999999999998E-5</v>
      </c>
      <c r="M421" s="132">
        <v>0.84</v>
      </c>
      <c r="N421">
        <v>0</v>
      </c>
      <c r="O421">
        <v>0</v>
      </c>
      <c r="P421">
        <v>0</v>
      </c>
      <c r="Q421">
        <v>1</v>
      </c>
      <c r="R421">
        <v>2.3183000000000001E-5</v>
      </c>
      <c r="S421">
        <v>3.417E-7</v>
      </c>
      <c r="T421">
        <v>3</v>
      </c>
      <c r="U421">
        <v>0</v>
      </c>
      <c r="V421">
        <v>0</v>
      </c>
      <c r="W421" s="133" t="s">
        <v>762</v>
      </c>
      <c r="X421" t="s">
        <v>203</v>
      </c>
      <c r="Y421" t="s">
        <v>204</v>
      </c>
      <c r="AD421">
        <f t="shared" si="48"/>
        <v>1259</v>
      </c>
      <c r="AE421">
        <v>420</v>
      </c>
      <c r="AF421" t="str">
        <f t="shared" ca="1" si="42"/>
        <v>70-&lt;0.2</v>
      </c>
      <c r="AG421">
        <f t="shared" ca="1" si="43"/>
        <v>200</v>
      </c>
      <c r="AH421">
        <f t="shared" ca="1" si="44"/>
        <v>976</v>
      </c>
      <c r="AI421" s="105">
        <f t="shared" ca="1" si="45"/>
        <v>-8.2316999999999995E-6</v>
      </c>
      <c r="AJ421" s="105">
        <f t="shared" ca="1" si="46"/>
        <v>-4.0699999999999998E-7</v>
      </c>
      <c r="AK421" s="105">
        <f ca="1">AVERAGE(INDIRECT("K"&amp;AD421):INDIRECT("K"&amp;AD422-1))</f>
        <v>2.3148000000000001E-3</v>
      </c>
      <c r="AL421" s="105">
        <f ca="1">AVERAGE(INDIRECT("L"&amp;AD421):INDIRECT("L"&amp;AD422-1))</f>
        <v>6.6166666666666671E-5</v>
      </c>
      <c r="AM421" s="105">
        <f t="shared" ca="1" si="47"/>
        <v>2.3157454669669071E-3</v>
      </c>
      <c r="AO421" s="105">
        <f ca="1">STDEV(INDIRECT("K"&amp;AD421):INDIRECT("K"&amp;AD422-1))</f>
        <v>3.4641016151372129E-7</v>
      </c>
    </row>
    <row r="422" spans="1:41" ht="14.25" customHeight="1">
      <c r="A422" t="s">
        <v>763</v>
      </c>
      <c r="B422" t="s">
        <v>200</v>
      </c>
      <c r="C422">
        <v>0</v>
      </c>
      <c r="D422">
        <v>200</v>
      </c>
      <c r="E422">
        <v>976</v>
      </c>
      <c r="F422" t="s">
        <v>201</v>
      </c>
      <c r="G422" s="105">
        <v>1.9166999999999999E-3</v>
      </c>
      <c r="H422" s="105">
        <v>2.94E-5</v>
      </c>
      <c r="I422" s="105">
        <v>-8.4035000000000001E-6</v>
      </c>
      <c r="J422" s="105">
        <v>-3.1950000000000002E-7</v>
      </c>
      <c r="K422" s="105">
        <v>1.9250999999999999E-3</v>
      </c>
      <c r="L422" s="105">
        <v>2.9799999999999999E-5</v>
      </c>
      <c r="M422" s="132">
        <v>0.89</v>
      </c>
      <c r="N422">
        <v>0</v>
      </c>
      <c r="O422">
        <v>0</v>
      </c>
      <c r="P422">
        <v>0</v>
      </c>
      <c r="Q422">
        <v>1</v>
      </c>
      <c r="R422">
        <v>1.9250999999999999E-5</v>
      </c>
      <c r="S422">
        <v>2.9750000000000001E-7</v>
      </c>
      <c r="T422">
        <v>3</v>
      </c>
      <c r="U422">
        <v>0</v>
      </c>
      <c r="V422">
        <v>0</v>
      </c>
      <c r="W422" s="133" t="s">
        <v>764</v>
      </c>
      <c r="X422" t="s">
        <v>203</v>
      </c>
      <c r="Y422" t="s">
        <v>204</v>
      </c>
      <c r="AD422">
        <f t="shared" si="48"/>
        <v>1262</v>
      </c>
      <c r="AE422">
        <v>421</v>
      </c>
      <c r="AF422" t="str">
        <f t="shared" ca="1" si="42"/>
        <v>71-ALL</v>
      </c>
      <c r="AG422">
        <f t="shared" ca="1" si="43"/>
        <v>200</v>
      </c>
      <c r="AH422">
        <f t="shared" ca="1" si="44"/>
        <v>976</v>
      </c>
      <c r="AI422" s="105">
        <f t="shared" ca="1" si="45"/>
        <v>-8.2316999999999995E-6</v>
      </c>
      <c r="AJ422" s="105">
        <f t="shared" ca="1" si="46"/>
        <v>-4.0699999999999998E-7</v>
      </c>
      <c r="AK422" s="105">
        <f ca="1">AVERAGE(INDIRECT("K"&amp;AD422):INDIRECT("K"&amp;AD423-1))</f>
        <v>2.0362666666666669E-3</v>
      </c>
      <c r="AL422" s="105">
        <f ca="1">AVERAGE(INDIRECT("L"&amp;AD422):INDIRECT("L"&amp;AD423-1))</f>
        <v>5.7833333333333327E-5</v>
      </c>
      <c r="AM422" s="105">
        <f t="shared" ca="1" si="47"/>
        <v>2.0370877821591841E-3</v>
      </c>
      <c r="AO422" s="105">
        <f ca="1">STDEV(INDIRECT("K"&amp;AD422):INDIRECT("K"&amp;AD423-1))</f>
        <v>1.5275252316518655E-7</v>
      </c>
    </row>
    <row r="423" spans="1:41" ht="14.25" customHeight="1">
      <c r="A423" t="s">
        <v>763</v>
      </c>
      <c r="B423" t="s">
        <v>200</v>
      </c>
      <c r="C423">
        <v>0</v>
      </c>
      <c r="D423">
        <v>200</v>
      </c>
      <c r="E423">
        <v>976</v>
      </c>
      <c r="F423" t="s">
        <v>201</v>
      </c>
      <c r="G423" s="105">
        <v>1.9174000000000001E-3</v>
      </c>
      <c r="H423" s="105">
        <v>2.9499999999999999E-5</v>
      </c>
      <c r="I423" s="105">
        <v>-8.4035000000000001E-6</v>
      </c>
      <c r="J423" s="105">
        <v>-3.1950000000000002E-7</v>
      </c>
      <c r="K423" s="105">
        <v>1.9258000000000001E-3</v>
      </c>
      <c r="L423" s="105">
        <v>2.9799999999999999E-5</v>
      </c>
      <c r="M423" s="132">
        <v>0.89</v>
      </c>
      <c r="N423">
        <v>0</v>
      </c>
      <c r="O423">
        <v>0</v>
      </c>
      <c r="P423">
        <v>0</v>
      </c>
      <c r="Q423">
        <v>1</v>
      </c>
      <c r="R423">
        <v>1.9258000000000001E-5</v>
      </c>
      <c r="S423">
        <v>2.9799999999999999E-7</v>
      </c>
      <c r="T423">
        <v>3</v>
      </c>
      <c r="U423">
        <v>0</v>
      </c>
      <c r="V423">
        <v>0</v>
      </c>
      <c r="W423" s="133" t="s">
        <v>765</v>
      </c>
      <c r="X423" t="s">
        <v>203</v>
      </c>
      <c r="Y423" t="s">
        <v>204</v>
      </c>
      <c r="AD423">
        <f t="shared" si="48"/>
        <v>1265</v>
      </c>
      <c r="AE423">
        <v>422</v>
      </c>
      <c r="AF423" t="str">
        <f t="shared" ca="1" si="42"/>
        <v>71-0.8</v>
      </c>
      <c r="AG423">
        <f t="shared" ca="1" si="43"/>
        <v>200</v>
      </c>
      <c r="AH423">
        <f t="shared" ca="1" si="44"/>
        <v>976</v>
      </c>
      <c r="AI423" s="105">
        <f t="shared" ca="1" si="45"/>
        <v>-8.2316999999999995E-6</v>
      </c>
      <c r="AJ423" s="105">
        <f t="shared" ca="1" si="46"/>
        <v>-4.0699999999999998E-7</v>
      </c>
      <c r="AK423" s="105">
        <f ca="1">AVERAGE(INDIRECT("K"&amp;AD423):INDIRECT("K"&amp;AD424-1))</f>
        <v>2.9782666666666666E-3</v>
      </c>
      <c r="AL423" s="105">
        <f ca="1">AVERAGE(INDIRECT("L"&amp;AD423):INDIRECT("L"&amp;AD424-1))</f>
        <v>7.4600000000000011E-5</v>
      </c>
      <c r="AM423" s="105">
        <f t="shared" ca="1" si="47"/>
        <v>2.9792008152821417E-3</v>
      </c>
      <c r="AO423" s="105">
        <f ca="1">STDEV(INDIRECT("K"&amp;AD423):INDIRECT("K"&amp;AD424-1))</f>
        <v>1.6289055630493443E-6</v>
      </c>
    </row>
    <row r="424" spans="1:41" ht="14.25" customHeight="1">
      <c r="A424" t="s">
        <v>763</v>
      </c>
      <c r="B424" t="s">
        <v>200</v>
      </c>
      <c r="C424">
        <v>0</v>
      </c>
      <c r="D424">
        <v>200</v>
      </c>
      <c r="E424">
        <v>976</v>
      </c>
      <c r="F424" t="s">
        <v>201</v>
      </c>
      <c r="G424" s="105">
        <v>1.9183E-3</v>
      </c>
      <c r="H424" s="105">
        <v>2.9099999999999999E-5</v>
      </c>
      <c r="I424" s="105">
        <v>-8.4035000000000001E-6</v>
      </c>
      <c r="J424" s="105">
        <v>-3.1950000000000002E-7</v>
      </c>
      <c r="K424" s="105">
        <v>1.9266999999999999E-3</v>
      </c>
      <c r="L424" s="105">
        <v>2.94E-5</v>
      </c>
      <c r="M424" s="132">
        <v>0.87</v>
      </c>
      <c r="N424">
        <v>0</v>
      </c>
      <c r="O424">
        <v>0</v>
      </c>
      <c r="P424">
        <v>0</v>
      </c>
      <c r="Q424">
        <v>1</v>
      </c>
      <c r="R424">
        <v>1.9267E-5</v>
      </c>
      <c r="S424">
        <v>2.9400000000000001E-7</v>
      </c>
      <c r="T424">
        <v>3</v>
      </c>
      <c r="U424">
        <v>0</v>
      </c>
      <c r="V424">
        <v>0</v>
      </c>
      <c r="W424" s="133" t="s">
        <v>766</v>
      </c>
      <c r="X424" t="s">
        <v>203</v>
      </c>
      <c r="Y424" t="s">
        <v>204</v>
      </c>
      <c r="AD424">
        <f t="shared" si="48"/>
        <v>1268</v>
      </c>
      <c r="AE424">
        <v>423</v>
      </c>
      <c r="AF424" t="str">
        <f t="shared" ca="1" si="42"/>
        <v>71-0.6</v>
      </c>
      <c r="AG424">
        <f t="shared" ca="1" si="43"/>
        <v>200</v>
      </c>
      <c r="AH424">
        <f t="shared" ca="1" si="44"/>
        <v>976</v>
      </c>
      <c r="AI424" s="105">
        <f t="shared" ca="1" si="45"/>
        <v>-8.2316999999999995E-6</v>
      </c>
      <c r="AJ424" s="105">
        <f t="shared" ca="1" si="46"/>
        <v>-4.0699999999999998E-7</v>
      </c>
      <c r="AK424" s="105">
        <f ca="1">AVERAGE(INDIRECT("K"&amp;AD424):INDIRECT("K"&amp;AD425-1))</f>
        <v>1.9804666666666669E-3</v>
      </c>
      <c r="AL424" s="105">
        <f ca="1">AVERAGE(INDIRECT("L"&amp;AD424):INDIRECT("L"&amp;AD425-1))</f>
        <v>5.0666666666666667E-5</v>
      </c>
      <c r="AM424" s="105">
        <f t="shared" ca="1" si="47"/>
        <v>1.9811146682837139E-3</v>
      </c>
      <c r="AO424" s="105">
        <f ca="1">STDEV(INDIRECT("K"&amp;AD424):INDIRECT("K"&amp;AD425-1))</f>
        <v>9.7125348562223788E-7</v>
      </c>
    </row>
    <row r="425" spans="1:41" ht="14.25" customHeight="1">
      <c r="A425" t="s">
        <v>767</v>
      </c>
      <c r="B425" t="s">
        <v>200</v>
      </c>
      <c r="C425">
        <v>0</v>
      </c>
      <c r="D425">
        <v>200</v>
      </c>
      <c r="E425">
        <v>976</v>
      </c>
      <c r="F425" t="s">
        <v>201</v>
      </c>
      <c r="G425" s="105">
        <v>1.7856E-3</v>
      </c>
      <c r="H425" s="105">
        <v>2.9200000000000002E-5</v>
      </c>
      <c r="I425" s="105">
        <v>-8.4035000000000001E-6</v>
      </c>
      <c r="J425" s="105">
        <v>-3.1950000000000002E-7</v>
      </c>
      <c r="K425" s="105">
        <v>1.794E-3</v>
      </c>
      <c r="L425" s="105">
        <v>2.9499999999999999E-5</v>
      </c>
      <c r="M425" s="132">
        <v>0.94</v>
      </c>
      <c r="N425">
        <v>0</v>
      </c>
      <c r="O425">
        <v>0</v>
      </c>
      <c r="P425">
        <v>0</v>
      </c>
      <c r="Q425">
        <v>1</v>
      </c>
      <c r="R425">
        <v>1.7940000000000001E-5</v>
      </c>
      <c r="S425">
        <v>2.952E-7</v>
      </c>
      <c r="T425">
        <v>3</v>
      </c>
      <c r="U425">
        <v>0</v>
      </c>
      <c r="V425">
        <v>0</v>
      </c>
      <c r="W425" s="133" t="s">
        <v>768</v>
      </c>
      <c r="X425" t="s">
        <v>203</v>
      </c>
      <c r="Y425" t="s">
        <v>204</v>
      </c>
      <c r="AD425">
        <f t="shared" si="48"/>
        <v>1271</v>
      </c>
      <c r="AE425">
        <v>424</v>
      </c>
      <c r="AF425" t="str">
        <f t="shared" ca="1" si="42"/>
        <v>71-0.4</v>
      </c>
      <c r="AG425">
        <f t="shared" ca="1" si="43"/>
        <v>200</v>
      </c>
      <c r="AH425">
        <f t="shared" ca="1" si="44"/>
        <v>976</v>
      </c>
      <c r="AI425" s="105">
        <f t="shared" ca="1" si="45"/>
        <v>-8.2316999999999995E-6</v>
      </c>
      <c r="AJ425" s="105">
        <f t="shared" ca="1" si="46"/>
        <v>-4.0699999999999998E-7</v>
      </c>
      <c r="AK425" s="105">
        <f ca="1">AVERAGE(INDIRECT("K"&amp;AD425):INDIRECT("K"&amp;AD426-1))</f>
        <v>1.2169666666666666E-3</v>
      </c>
      <c r="AL425" s="105">
        <f ca="1">AVERAGE(INDIRECT("L"&amp;AD425):INDIRECT("L"&amp;AD426-1))</f>
        <v>3.3566666666666672E-5</v>
      </c>
      <c r="AM425" s="105">
        <f t="shared" ca="1" si="47"/>
        <v>1.2174295005826371E-3</v>
      </c>
      <c r="AO425" s="105">
        <f ca="1">STDEV(INDIRECT("K"&amp;AD425):INDIRECT("K"&amp;AD426-1))</f>
        <v>1.1547005383799055E-7</v>
      </c>
    </row>
    <row r="426" spans="1:41" ht="14.25" customHeight="1">
      <c r="A426" t="s">
        <v>767</v>
      </c>
      <c r="B426" t="s">
        <v>200</v>
      </c>
      <c r="C426">
        <v>0</v>
      </c>
      <c r="D426">
        <v>200</v>
      </c>
      <c r="E426">
        <v>976</v>
      </c>
      <c r="F426" t="s">
        <v>201</v>
      </c>
      <c r="G426" s="105">
        <v>1.7852E-3</v>
      </c>
      <c r="H426" s="105">
        <v>2.87E-5</v>
      </c>
      <c r="I426" s="105">
        <v>-8.4035000000000001E-6</v>
      </c>
      <c r="J426" s="105">
        <v>-3.1950000000000002E-7</v>
      </c>
      <c r="K426" s="105">
        <v>1.7936E-3</v>
      </c>
      <c r="L426" s="105">
        <v>2.9E-5</v>
      </c>
      <c r="M426" s="132">
        <v>0.93</v>
      </c>
      <c r="N426">
        <v>0</v>
      </c>
      <c r="O426">
        <v>0</v>
      </c>
      <c r="P426">
        <v>0</v>
      </c>
      <c r="Q426">
        <v>1</v>
      </c>
      <c r="R426">
        <v>1.7935999999999999E-5</v>
      </c>
      <c r="S426">
        <v>2.8990000000000002E-7</v>
      </c>
      <c r="T426">
        <v>3</v>
      </c>
      <c r="U426">
        <v>0</v>
      </c>
      <c r="V426">
        <v>0</v>
      </c>
      <c r="W426" s="133" t="s">
        <v>769</v>
      </c>
      <c r="X426" t="s">
        <v>203</v>
      </c>
      <c r="Y426" t="s">
        <v>204</v>
      </c>
      <c r="AD426">
        <f t="shared" si="48"/>
        <v>1274</v>
      </c>
      <c r="AE426">
        <v>425</v>
      </c>
      <c r="AF426" t="str">
        <f t="shared" ca="1" si="42"/>
        <v>71-0.2</v>
      </c>
      <c r="AG426">
        <f t="shared" ca="1" si="43"/>
        <v>200</v>
      </c>
      <c r="AH426">
        <f t="shared" ca="1" si="44"/>
        <v>976</v>
      </c>
      <c r="AI426" s="105">
        <f t="shared" ca="1" si="45"/>
        <v>-8.2316999999999995E-6</v>
      </c>
      <c r="AJ426" s="105">
        <f t="shared" ca="1" si="46"/>
        <v>-4.0699999999999998E-7</v>
      </c>
      <c r="AK426" s="105">
        <f ca="1">AVERAGE(INDIRECT("K"&amp;AD426):INDIRECT("K"&amp;AD427-1))</f>
        <v>1.3140666666666666E-3</v>
      </c>
      <c r="AL426" s="105">
        <f ca="1">AVERAGE(INDIRECT("L"&amp;AD426):INDIRECT("L"&amp;AD427-1))</f>
        <v>3.6233333333333338E-5</v>
      </c>
      <c r="AM426" s="105">
        <f t="shared" ca="1" si="47"/>
        <v>1.3145661105052452E-3</v>
      </c>
      <c r="AO426" s="105">
        <f ca="1">STDEV(INDIRECT("K"&amp;AD426):INDIRECT("K"&amp;AD427-1))</f>
        <v>5.7735026918870085E-8</v>
      </c>
    </row>
    <row r="427" spans="1:41" ht="14.25" customHeight="1">
      <c r="A427" t="s">
        <v>767</v>
      </c>
      <c r="B427" t="s">
        <v>200</v>
      </c>
      <c r="C427">
        <v>0</v>
      </c>
      <c r="D427">
        <v>200</v>
      </c>
      <c r="E427">
        <v>976</v>
      </c>
      <c r="F427" t="s">
        <v>201</v>
      </c>
      <c r="G427" s="105">
        <v>1.7852E-3</v>
      </c>
      <c r="H427" s="105">
        <v>2.87E-5</v>
      </c>
      <c r="I427" s="105">
        <v>-8.4035000000000001E-6</v>
      </c>
      <c r="J427" s="105">
        <v>-3.1950000000000002E-7</v>
      </c>
      <c r="K427" s="105">
        <v>1.7936E-3</v>
      </c>
      <c r="L427" s="105">
        <v>2.9E-5</v>
      </c>
      <c r="M427" s="132">
        <v>0.93</v>
      </c>
      <c r="N427">
        <v>0</v>
      </c>
      <c r="O427">
        <v>0</v>
      </c>
      <c r="P427">
        <v>0</v>
      </c>
      <c r="Q427">
        <v>1</v>
      </c>
      <c r="R427">
        <v>1.7935999999999999E-5</v>
      </c>
      <c r="S427">
        <v>2.9009999999999998E-7</v>
      </c>
      <c r="T427">
        <v>3</v>
      </c>
      <c r="U427">
        <v>0</v>
      </c>
      <c r="V427">
        <v>0</v>
      </c>
      <c r="W427" s="133" t="s">
        <v>770</v>
      </c>
      <c r="X427" t="s">
        <v>203</v>
      </c>
      <c r="Y427" t="s">
        <v>204</v>
      </c>
      <c r="AD427">
        <f t="shared" si="48"/>
        <v>1277</v>
      </c>
      <c r="AE427">
        <v>426</v>
      </c>
      <c r="AF427" t="str">
        <f t="shared" ca="1" si="42"/>
        <v>71-&lt;0.2</v>
      </c>
      <c r="AG427">
        <f t="shared" ca="1" si="43"/>
        <v>200</v>
      </c>
      <c r="AH427">
        <f t="shared" ca="1" si="44"/>
        <v>976</v>
      </c>
      <c r="AI427" s="105">
        <f t="shared" ca="1" si="45"/>
        <v>-8.2316999999999995E-6</v>
      </c>
      <c r="AJ427" s="105">
        <f t="shared" ca="1" si="46"/>
        <v>-4.0699999999999998E-7</v>
      </c>
      <c r="AK427" s="105">
        <f ca="1">AVERAGE(INDIRECT("K"&amp;AD427):INDIRECT("K"&amp;AD428-1))</f>
        <v>2.4715666666666669E-3</v>
      </c>
      <c r="AL427" s="105">
        <f ca="1">AVERAGE(INDIRECT("L"&amp;AD427):INDIRECT("L"&amp;AD428-1))</f>
        <v>6.8133333333333341E-5</v>
      </c>
      <c r="AM427" s="105">
        <f t="shared" ca="1" si="47"/>
        <v>2.4725055993645171E-3</v>
      </c>
      <c r="AO427" s="105">
        <f ca="1">STDEV(INDIRECT("K"&amp;AD427):INDIRECT("K"&amp;AD428-1))</f>
        <v>3.0550504633032577E-7</v>
      </c>
    </row>
    <row r="428" spans="1:41" ht="14.25" customHeight="1">
      <c r="A428" t="s">
        <v>771</v>
      </c>
      <c r="B428" t="s">
        <v>200</v>
      </c>
      <c r="C428">
        <v>0</v>
      </c>
      <c r="D428">
        <v>200</v>
      </c>
      <c r="E428">
        <v>976</v>
      </c>
      <c r="F428" t="s">
        <v>201</v>
      </c>
      <c r="G428" s="105">
        <v>2.5022E-3</v>
      </c>
      <c r="H428" s="105">
        <v>3.93E-5</v>
      </c>
      <c r="I428" s="105">
        <v>-8.4035000000000001E-6</v>
      </c>
      <c r="J428" s="105">
        <v>-3.1950000000000002E-7</v>
      </c>
      <c r="K428" s="105">
        <v>2.5106E-3</v>
      </c>
      <c r="L428" s="105">
        <v>3.96E-5</v>
      </c>
      <c r="M428" s="132">
        <v>0.9</v>
      </c>
      <c r="N428">
        <v>0</v>
      </c>
      <c r="O428">
        <v>0</v>
      </c>
      <c r="P428">
        <v>0</v>
      </c>
      <c r="Q428">
        <v>1</v>
      </c>
      <c r="R428">
        <v>2.5106E-5</v>
      </c>
      <c r="S428">
        <v>3.9610000000000001E-7</v>
      </c>
      <c r="T428">
        <v>3</v>
      </c>
      <c r="U428">
        <v>0</v>
      </c>
      <c r="V428">
        <v>0</v>
      </c>
      <c r="W428" s="133" t="s">
        <v>772</v>
      </c>
      <c r="X428" t="s">
        <v>203</v>
      </c>
      <c r="Y428" t="s">
        <v>204</v>
      </c>
      <c r="AD428">
        <f t="shared" si="48"/>
        <v>1280</v>
      </c>
      <c r="AE428">
        <v>427</v>
      </c>
      <c r="AF428" t="str">
        <f t="shared" ca="1" si="42"/>
        <v>72-ALL</v>
      </c>
      <c r="AG428">
        <f t="shared" ca="1" si="43"/>
        <v>200</v>
      </c>
      <c r="AH428">
        <f t="shared" ca="1" si="44"/>
        <v>976</v>
      </c>
      <c r="AI428" s="105">
        <f t="shared" ca="1" si="45"/>
        <v>-8.2316999999999995E-6</v>
      </c>
      <c r="AJ428" s="105">
        <f t="shared" ca="1" si="46"/>
        <v>-4.0699999999999998E-7</v>
      </c>
      <c r="AK428" s="105">
        <f ca="1">AVERAGE(INDIRECT("K"&amp;AD428):INDIRECT("K"&amp;AD429-1))</f>
        <v>2.8490333333333335E-3</v>
      </c>
      <c r="AL428" s="105">
        <f ca="1">AVERAGE(INDIRECT("L"&amp;AD428):INDIRECT("L"&amp;AD429-1))</f>
        <v>5.8799999999999999E-5</v>
      </c>
      <c r="AM428" s="105">
        <f t="shared" ca="1" si="47"/>
        <v>2.8496400429605922E-3</v>
      </c>
      <c r="AO428" s="105">
        <f ca="1">STDEV(INDIRECT("K"&amp;AD428):INDIRECT("K"&amp;AD429-1))</f>
        <v>1.222020185321587E-6</v>
      </c>
    </row>
    <row r="429" spans="1:41" ht="14.25" customHeight="1">
      <c r="A429" t="s">
        <v>771</v>
      </c>
      <c r="B429" t="s">
        <v>200</v>
      </c>
      <c r="C429">
        <v>0</v>
      </c>
      <c r="D429">
        <v>200</v>
      </c>
      <c r="E429">
        <v>976</v>
      </c>
      <c r="F429" t="s">
        <v>201</v>
      </c>
      <c r="G429" s="105">
        <v>2.5019E-3</v>
      </c>
      <c r="H429" s="105">
        <v>3.8899999999999997E-5</v>
      </c>
      <c r="I429" s="105">
        <v>-8.4035000000000001E-6</v>
      </c>
      <c r="J429" s="105">
        <v>-3.1950000000000002E-7</v>
      </c>
      <c r="K429" s="105">
        <v>2.5103E-3</v>
      </c>
      <c r="L429" s="105">
        <v>3.9199999999999997E-5</v>
      </c>
      <c r="M429" s="132">
        <v>0.9</v>
      </c>
      <c r="N429">
        <v>0</v>
      </c>
      <c r="O429">
        <v>0</v>
      </c>
      <c r="P429">
        <v>0</v>
      </c>
      <c r="Q429">
        <v>1</v>
      </c>
      <c r="R429">
        <v>2.5103E-5</v>
      </c>
      <c r="S429">
        <v>3.9239999999999999E-7</v>
      </c>
      <c r="T429">
        <v>3</v>
      </c>
      <c r="U429">
        <v>0</v>
      </c>
      <c r="V429">
        <v>0</v>
      </c>
      <c r="W429" s="133" t="s">
        <v>773</v>
      </c>
      <c r="X429" t="s">
        <v>203</v>
      </c>
      <c r="Y429" t="s">
        <v>204</v>
      </c>
      <c r="AD429">
        <f t="shared" si="48"/>
        <v>1283</v>
      </c>
      <c r="AE429">
        <v>428</v>
      </c>
      <c r="AF429" t="str">
        <f t="shared" ca="1" si="42"/>
        <v>72-0.8</v>
      </c>
      <c r="AG429">
        <f t="shared" ca="1" si="43"/>
        <v>200</v>
      </c>
      <c r="AH429">
        <f t="shared" ca="1" si="44"/>
        <v>976</v>
      </c>
      <c r="AI429" s="105">
        <f t="shared" ca="1" si="45"/>
        <v>-8.2316999999999995E-6</v>
      </c>
      <c r="AJ429" s="105">
        <f t="shared" ca="1" si="46"/>
        <v>-4.0699999999999998E-7</v>
      </c>
      <c r="AK429" s="105">
        <f ca="1">AVERAGE(INDIRECT("K"&amp;AD429):INDIRECT("K"&amp;AD430-1))</f>
        <v>2.9955333333333335E-3</v>
      </c>
      <c r="AL429" s="105">
        <f ca="1">AVERAGE(INDIRECT("L"&amp;AD429):INDIRECT("L"&amp;AD430-1))</f>
        <v>6.363333333333334E-5</v>
      </c>
      <c r="AM429" s="105">
        <f t="shared" ca="1" si="47"/>
        <v>2.9962091302547997E-3</v>
      </c>
      <c r="AO429" s="105">
        <f ca="1">STDEV(INDIRECT("K"&amp;AD429):INDIRECT("K"&amp;AD430-1))</f>
        <v>2.8290163190290849E-6</v>
      </c>
    </row>
    <row r="430" spans="1:41" ht="14.25" customHeight="1">
      <c r="A430" t="s">
        <v>771</v>
      </c>
      <c r="B430" t="s">
        <v>200</v>
      </c>
      <c r="C430">
        <v>0</v>
      </c>
      <c r="D430">
        <v>200</v>
      </c>
      <c r="E430">
        <v>976</v>
      </c>
      <c r="F430" t="s">
        <v>201</v>
      </c>
      <c r="G430" s="105">
        <v>2.5011E-3</v>
      </c>
      <c r="H430" s="105">
        <v>3.9499999999999998E-5</v>
      </c>
      <c r="I430" s="105">
        <v>-8.4035000000000001E-6</v>
      </c>
      <c r="J430" s="105">
        <v>-3.1950000000000002E-7</v>
      </c>
      <c r="K430" s="105">
        <v>2.5095E-3</v>
      </c>
      <c r="L430" s="105">
        <v>3.9799999999999998E-5</v>
      </c>
      <c r="M430" s="132">
        <v>0.91</v>
      </c>
      <c r="N430">
        <v>0</v>
      </c>
      <c r="O430">
        <v>0</v>
      </c>
      <c r="P430">
        <v>0</v>
      </c>
      <c r="Q430">
        <v>1</v>
      </c>
      <c r="R430">
        <v>2.5094999999999999E-5</v>
      </c>
      <c r="S430">
        <v>3.9799999999999999E-7</v>
      </c>
      <c r="T430">
        <v>3</v>
      </c>
      <c r="U430">
        <v>0</v>
      </c>
      <c r="V430">
        <v>0</v>
      </c>
      <c r="W430" s="133" t="s">
        <v>774</v>
      </c>
      <c r="X430" t="s">
        <v>203</v>
      </c>
      <c r="Y430" t="s">
        <v>204</v>
      </c>
      <c r="AD430">
        <f t="shared" si="48"/>
        <v>1286</v>
      </c>
      <c r="AE430">
        <v>429</v>
      </c>
      <c r="AF430" t="str">
        <f t="shared" ca="1" si="42"/>
        <v>72-0.6</v>
      </c>
      <c r="AG430">
        <f t="shared" ca="1" si="43"/>
        <v>200</v>
      </c>
      <c r="AH430">
        <f t="shared" ca="1" si="44"/>
        <v>976</v>
      </c>
      <c r="AI430" s="105">
        <f t="shared" ca="1" si="45"/>
        <v>-8.2316999999999995E-6</v>
      </c>
      <c r="AJ430" s="105">
        <f t="shared" ca="1" si="46"/>
        <v>-4.0699999999999998E-7</v>
      </c>
      <c r="AK430" s="105">
        <f ca="1">AVERAGE(INDIRECT("K"&amp;AD430):INDIRECT("K"&amp;AD431-1))</f>
        <v>2.2223333333333335E-3</v>
      </c>
      <c r="AL430" s="105">
        <f ca="1">AVERAGE(INDIRECT("L"&amp;AD430):INDIRECT("L"&amp;AD431-1))</f>
        <v>5.6433333333333334E-5</v>
      </c>
      <c r="AM430" s="105">
        <f t="shared" ca="1" si="47"/>
        <v>2.2230497442827404E-3</v>
      </c>
      <c r="AO430" s="105">
        <f ca="1">STDEV(INDIRECT("K"&amp;AD430):INDIRECT("K"&amp;AD431-1))</f>
        <v>5.1316014394452831E-7</v>
      </c>
    </row>
    <row r="431" spans="1:41" ht="14.25" customHeight="1">
      <c r="A431" t="s">
        <v>775</v>
      </c>
      <c r="B431" t="s">
        <v>200</v>
      </c>
      <c r="C431">
        <v>0</v>
      </c>
      <c r="D431">
        <v>200</v>
      </c>
      <c r="E431">
        <v>976</v>
      </c>
      <c r="F431" t="s">
        <v>201</v>
      </c>
      <c r="G431" s="105">
        <v>2.9231000000000001E-3</v>
      </c>
      <c r="H431" s="105">
        <v>4.1699999999999997E-5</v>
      </c>
      <c r="I431" s="105">
        <v>-8.4035000000000001E-6</v>
      </c>
      <c r="J431" s="105">
        <v>-3.1950000000000002E-7</v>
      </c>
      <c r="K431" s="105">
        <v>2.9315000000000001E-3</v>
      </c>
      <c r="L431" s="105">
        <v>4.1999999999999998E-5</v>
      </c>
      <c r="M431" s="132">
        <v>0.82</v>
      </c>
      <c r="N431">
        <v>0</v>
      </c>
      <c r="O431">
        <v>0</v>
      </c>
      <c r="P431">
        <v>0</v>
      </c>
      <c r="Q431">
        <v>1</v>
      </c>
      <c r="R431">
        <v>2.9315E-5</v>
      </c>
      <c r="S431">
        <v>4.2010000000000001E-7</v>
      </c>
      <c r="T431">
        <v>4</v>
      </c>
      <c r="U431">
        <v>0</v>
      </c>
      <c r="V431">
        <v>0</v>
      </c>
      <c r="W431" s="133" t="s">
        <v>776</v>
      </c>
      <c r="X431" t="s">
        <v>203</v>
      </c>
      <c r="Y431" t="s">
        <v>204</v>
      </c>
      <c r="AD431">
        <f t="shared" si="48"/>
        <v>1289</v>
      </c>
      <c r="AE431">
        <v>430</v>
      </c>
      <c r="AF431" t="str">
        <f t="shared" ca="1" si="42"/>
        <v>72-0.4</v>
      </c>
      <c r="AG431">
        <f t="shared" ca="1" si="43"/>
        <v>200</v>
      </c>
      <c r="AH431">
        <f t="shared" ca="1" si="44"/>
        <v>976</v>
      </c>
      <c r="AI431" s="105">
        <f t="shared" ca="1" si="45"/>
        <v>-8.2316999999999995E-6</v>
      </c>
      <c r="AJ431" s="105">
        <f t="shared" ca="1" si="46"/>
        <v>-4.0699999999999998E-7</v>
      </c>
      <c r="AK431" s="105">
        <f ca="1">AVERAGE(INDIRECT("K"&amp;AD431):INDIRECT("K"&amp;AD432-1))</f>
        <v>1.6916666666666666E-3</v>
      </c>
      <c r="AL431" s="105">
        <f ca="1">AVERAGE(INDIRECT("L"&amp;AD431):INDIRECT("L"&amp;AD432-1))</f>
        <v>4.0799999999999996E-5</v>
      </c>
      <c r="AM431" s="105">
        <f t="shared" ca="1" si="47"/>
        <v>1.6921586069606805E-3</v>
      </c>
      <c r="AO431" s="105">
        <f ca="1">STDEV(INDIRECT("K"&amp;AD431):INDIRECT("K"&amp;AD432-1))</f>
        <v>4.1633319989325403E-7</v>
      </c>
    </row>
    <row r="432" spans="1:41" ht="14.25" customHeight="1">
      <c r="A432" t="s">
        <v>775</v>
      </c>
      <c r="B432" t="s">
        <v>200</v>
      </c>
      <c r="C432">
        <v>0</v>
      </c>
      <c r="D432">
        <v>200</v>
      </c>
      <c r="E432">
        <v>976</v>
      </c>
      <c r="F432" t="s">
        <v>201</v>
      </c>
      <c r="G432" s="105">
        <v>2.9233000000000002E-3</v>
      </c>
      <c r="H432" s="105">
        <v>4.1499999999999999E-5</v>
      </c>
      <c r="I432" s="105">
        <v>-8.4035000000000001E-6</v>
      </c>
      <c r="J432" s="105">
        <v>-3.1950000000000002E-7</v>
      </c>
      <c r="K432" s="105">
        <v>2.9317000000000002E-3</v>
      </c>
      <c r="L432" s="105">
        <v>4.18E-5</v>
      </c>
      <c r="M432" s="132">
        <v>0.82</v>
      </c>
      <c r="N432">
        <v>0</v>
      </c>
      <c r="O432">
        <v>0</v>
      </c>
      <c r="P432">
        <v>0</v>
      </c>
      <c r="Q432">
        <v>1</v>
      </c>
      <c r="R432">
        <v>2.9317000000000001E-5</v>
      </c>
      <c r="S432">
        <v>4.1829999999999998E-7</v>
      </c>
      <c r="T432">
        <v>4</v>
      </c>
      <c r="U432">
        <v>0</v>
      </c>
      <c r="V432">
        <v>0</v>
      </c>
      <c r="W432" s="133" t="s">
        <v>777</v>
      </c>
      <c r="X432" t="s">
        <v>203</v>
      </c>
      <c r="Y432" t="s">
        <v>204</v>
      </c>
      <c r="AD432">
        <f t="shared" si="48"/>
        <v>1292</v>
      </c>
      <c r="AE432">
        <v>431</v>
      </c>
      <c r="AF432" t="str">
        <f t="shared" ca="1" si="42"/>
        <v>72-0.2</v>
      </c>
      <c r="AG432">
        <f t="shared" ca="1" si="43"/>
        <v>200</v>
      </c>
      <c r="AH432">
        <f t="shared" ca="1" si="44"/>
        <v>976</v>
      </c>
      <c r="AI432" s="105">
        <f t="shared" ca="1" si="45"/>
        <v>-8.2316999999999995E-6</v>
      </c>
      <c r="AJ432" s="105">
        <f t="shared" ca="1" si="46"/>
        <v>-4.0699999999999998E-7</v>
      </c>
      <c r="AK432" s="105">
        <f ca="1">AVERAGE(INDIRECT("K"&amp;AD432):INDIRECT("K"&amp;AD433-1))</f>
        <v>2.3222666666666667E-3</v>
      </c>
      <c r="AL432" s="105">
        <f ca="1">AVERAGE(INDIRECT("L"&amp;AD432):INDIRECT("L"&amp;AD433-1))</f>
        <v>5.02E-5</v>
      </c>
      <c r="AM432" s="105">
        <f t="shared" ca="1" si="47"/>
        <v>2.3228091852563163E-3</v>
      </c>
      <c r="AO432" s="105">
        <f ca="1">STDEV(INDIRECT("K"&amp;AD432):INDIRECT("K"&amp;AD433-1))</f>
        <v>1.0263202878895356E-6</v>
      </c>
    </row>
    <row r="433" spans="1:41" ht="14.25" customHeight="1">
      <c r="A433" t="s">
        <v>775</v>
      </c>
      <c r="B433" t="s">
        <v>200</v>
      </c>
      <c r="C433">
        <v>0</v>
      </c>
      <c r="D433">
        <v>200</v>
      </c>
      <c r="E433">
        <v>976</v>
      </c>
      <c r="F433" t="s">
        <v>201</v>
      </c>
      <c r="G433" s="105">
        <v>2.9234E-3</v>
      </c>
      <c r="H433" s="105">
        <v>4.1E-5</v>
      </c>
      <c r="I433" s="105">
        <v>-8.4035000000000001E-6</v>
      </c>
      <c r="J433" s="105">
        <v>-3.1950000000000002E-7</v>
      </c>
      <c r="K433" s="105">
        <v>2.9318E-3</v>
      </c>
      <c r="L433" s="105">
        <v>4.1300000000000001E-5</v>
      </c>
      <c r="M433" s="132">
        <v>0.81</v>
      </c>
      <c r="N433">
        <v>0</v>
      </c>
      <c r="O433">
        <v>0</v>
      </c>
      <c r="P433">
        <v>0</v>
      </c>
      <c r="Q433">
        <v>1</v>
      </c>
      <c r="R433">
        <v>2.9317999999999999E-5</v>
      </c>
      <c r="S433">
        <v>4.1329999999999998E-7</v>
      </c>
      <c r="T433">
        <v>4</v>
      </c>
      <c r="U433">
        <v>0</v>
      </c>
      <c r="V433">
        <v>0</v>
      </c>
      <c r="W433" s="133" t="s">
        <v>778</v>
      </c>
      <c r="X433" t="s">
        <v>203</v>
      </c>
      <c r="Y433" t="s">
        <v>204</v>
      </c>
      <c r="AD433">
        <f t="shared" si="48"/>
        <v>1295</v>
      </c>
      <c r="AE433">
        <v>432</v>
      </c>
      <c r="AF433" t="str">
        <f t="shared" ca="1" si="42"/>
        <v>72-&lt;0.2</v>
      </c>
      <c r="AG433">
        <f t="shared" ca="1" si="43"/>
        <v>200</v>
      </c>
      <c r="AH433">
        <f t="shared" ca="1" si="44"/>
        <v>976</v>
      </c>
      <c r="AI433" s="105">
        <f t="shared" ca="1" si="45"/>
        <v>-8.2316999999999995E-6</v>
      </c>
      <c r="AJ433" s="105">
        <f t="shared" ca="1" si="46"/>
        <v>-4.0699999999999998E-7</v>
      </c>
      <c r="AK433" s="105">
        <f ca="1">AVERAGE(INDIRECT("K"&amp;AD433):INDIRECT("K"&amp;AD434-1))</f>
        <v>5.581333333333334E-3</v>
      </c>
      <c r="AL433" s="105">
        <f ca="1">AVERAGE(INDIRECT("L"&amp;AD433):INDIRECT("L"&amp;AD434-1))</f>
        <v>9.8333333333333343E-5</v>
      </c>
      <c r="AM433" s="105">
        <f t="shared" ca="1" si="47"/>
        <v>5.5821994968132619E-3</v>
      </c>
      <c r="AO433" s="105">
        <f ca="1">STDEV(INDIRECT("K"&amp;AD433):INDIRECT("K"&amp;AD434-1))</f>
        <v>1.7009801096233941E-6</v>
      </c>
    </row>
    <row r="434" spans="1:41" ht="14.25" customHeight="1">
      <c r="A434" t="s">
        <v>779</v>
      </c>
      <c r="B434" t="s">
        <v>200</v>
      </c>
      <c r="C434">
        <v>0</v>
      </c>
      <c r="D434">
        <v>200</v>
      </c>
      <c r="E434">
        <v>976</v>
      </c>
      <c r="F434" t="s">
        <v>201</v>
      </c>
      <c r="G434" s="105">
        <v>2.9336000000000002E-3</v>
      </c>
      <c r="H434" s="105">
        <v>4.5000000000000003E-5</v>
      </c>
      <c r="I434" s="105">
        <v>-8.4035000000000001E-6</v>
      </c>
      <c r="J434" s="105">
        <v>-3.1950000000000002E-7</v>
      </c>
      <c r="K434" s="105">
        <v>2.9420000000000002E-3</v>
      </c>
      <c r="L434" s="105">
        <v>4.5399999999999999E-5</v>
      </c>
      <c r="M434" s="132">
        <v>0.88</v>
      </c>
      <c r="N434">
        <v>0</v>
      </c>
      <c r="O434">
        <v>0</v>
      </c>
      <c r="P434">
        <v>0</v>
      </c>
      <c r="Q434">
        <v>1</v>
      </c>
      <c r="R434">
        <v>2.942E-5</v>
      </c>
      <c r="S434">
        <v>4.5359999999999999E-7</v>
      </c>
      <c r="T434">
        <v>4</v>
      </c>
      <c r="U434">
        <v>0</v>
      </c>
      <c r="V434">
        <v>0</v>
      </c>
      <c r="W434" s="133" t="s">
        <v>780</v>
      </c>
      <c r="X434" t="s">
        <v>203</v>
      </c>
      <c r="Y434" t="s">
        <v>204</v>
      </c>
      <c r="AD434">
        <f t="shared" si="48"/>
        <v>1298</v>
      </c>
      <c r="AE434">
        <v>433</v>
      </c>
      <c r="AF434" t="str">
        <f t="shared" ca="1" si="42"/>
        <v>73-ALL</v>
      </c>
      <c r="AG434">
        <f t="shared" ca="1" si="43"/>
        <v>200</v>
      </c>
      <c r="AH434">
        <f t="shared" ca="1" si="44"/>
        <v>976</v>
      </c>
      <c r="AI434" s="105">
        <f t="shared" ca="1" si="45"/>
        <v>-8.2316999999999995E-6</v>
      </c>
      <c r="AJ434" s="105">
        <f t="shared" ca="1" si="46"/>
        <v>-4.0699999999999998E-7</v>
      </c>
      <c r="AK434" s="105">
        <f ca="1">AVERAGE(INDIRECT("K"&amp;AD434):INDIRECT("K"&amp;AD435-1))</f>
        <v>1.4120666666666665E-3</v>
      </c>
      <c r="AL434" s="105">
        <f ca="1">AVERAGE(INDIRECT("L"&amp;AD434):INDIRECT("L"&amp;AD435-1))</f>
        <v>3.9933333333333333E-5</v>
      </c>
      <c r="AM434" s="105">
        <f t="shared" ca="1" si="47"/>
        <v>1.4126312123913382E-3</v>
      </c>
      <c r="AO434" s="105">
        <f ca="1">STDEV(INDIRECT("K"&amp;AD434):INDIRECT("K"&amp;AD435-1))</f>
        <v>5.7735026918870085E-8</v>
      </c>
    </row>
    <row r="435" spans="1:41" ht="14.25" customHeight="1">
      <c r="A435" t="s">
        <v>779</v>
      </c>
      <c r="B435" t="s">
        <v>200</v>
      </c>
      <c r="C435">
        <v>0</v>
      </c>
      <c r="D435">
        <v>200</v>
      </c>
      <c r="E435">
        <v>976</v>
      </c>
      <c r="F435" t="s">
        <v>201</v>
      </c>
      <c r="G435" s="105">
        <v>2.9325000000000002E-3</v>
      </c>
      <c r="H435" s="105">
        <v>4.4299999999999999E-5</v>
      </c>
      <c r="I435" s="105">
        <v>-8.4035000000000001E-6</v>
      </c>
      <c r="J435" s="105">
        <v>-3.1950000000000002E-7</v>
      </c>
      <c r="K435" s="105">
        <v>2.9409000000000002E-3</v>
      </c>
      <c r="L435" s="105">
        <v>4.46E-5</v>
      </c>
      <c r="M435" s="132">
        <v>0.87</v>
      </c>
      <c r="N435">
        <v>0</v>
      </c>
      <c r="O435">
        <v>0</v>
      </c>
      <c r="P435">
        <v>0</v>
      </c>
      <c r="Q435">
        <v>1</v>
      </c>
      <c r="R435">
        <v>2.9408999999999999E-5</v>
      </c>
      <c r="S435">
        <v>4.461E-7</v>
      </c>
      <c r="T435">
        <v>4</v>
      </c>
      <c r="U435">
        <v>0</v>
      </c>
      <c r="V435">
        <v>0</v>
      </c>
      <c r="W435" s="133" t="s">
        <v>781</v>
      </c>
      <c r="X435" t="s">
        <v>203</v>
      </c>
      <c r="Y435" t="s">
        <v>204</v>
      </c>
      <c r="AD435">
        <f t="shared" si="48"/>
        <v>1301</v>
      </c>
      <c r="AE435">
        <v>434</v>
      </c>
      <c r="AF435" t="str">
        <f t="shared" ca="1" si="42"/>
        <v>73-0.8</v>
      </c>
      <c r="AG435">
        <f t="shared" ca="1" si="43"/>
        <v>200</v>
      </c>
      <c r="AH435">
        <f t="shared" ca="1" si="44"/>
        <v>976</v>
      </c>
      <c r="AI435" s="105">
        <f t="shared" ca="1" si="45"/>
        <v>-8.2316999999999995E-6</v>
      </c>
      <c r="AJ435" s="105">
        <f t="shared" ca="1" si="46"/>
        <v>-4.0699999999999998E-7</v>
      </c>
      <c r="AK435" s="105">
        <f ca="1">AVERAGE(INDIRECT("K"&amp;AD435):INDIRECT("K"&amp;AD436-1))</f>
        <v>1.6110333333333334E-3</v>
      </c>
      <c r="AL435" s="105">
        <f ca="1">AVERAGE(INDIRECT("L"&amp;AD435):INDIRECT("L"&amp;AD436-1))</f>
        <v>4.5299999999999997E-5</v>
      </c>
      <c r="AM435" s="105">
        <f t="shared" ca="1" si="47"/>
        <v>1.6116700937571285E-3</v>
      </c>
      <c r="AO435" s="105">
        <f ca="1">STDEV(INDIRECT("K"&amp;AD435):INDIRECT("K"&amp;AD436-1))</f>
        <v>6.806859285554609E-7</v>
      </c>
    </row>
    <row r="436" spans="1:41" ht="14.25" customHeight="1">
      <c r="A436" t="s">
        <v>779</v>
      </c>
      <c r="B436" t="s">
        <v>200</v>
      </c>
      <c r="C436">
        <v>0</v>
      </c>
      <c r="D436">
        <v>200</v>
      </c>
      <c r="E436">
        <v>976</v>
      </c>
      <c r="F436" t="s">
        <v>201</v>
      </c>
      <c r="G436" s="105">
        <v>2.9336000000000002E-3</v>
      </c>
      <c r="H436" s="105">
        <v>4.4199999999999997E-5</v>
      </c>
      <c r="I436" s="105">
        <v>-8.4035000000000001E-6</v>
      </c>
      <c r="J436" s="105">
        <v>-3.1950000000000002E-7</v>
      </c>
      <c r="K436" s="105">
        <v>2.9420000000000002E-3</v>
      </c>
      <c r="L436" s="105">
        <v>4.4499999999999997E-5</v>
      </c>
      <c r="M436" s="132">
        <v>0.87</v>
      </c>
      <c r="N436">
        <v>0</v>
      </c>
      <c r="O436">
        <v>0</v>
      </c>
      <c r="P436">
        <v>0</v>
      </c>
      <c r="Q436">
        <v>1</v>
      </c>
      <c r="R436">
        <v>2.942E-5</v>
      </c>
      <c r="S436">
        <v>4.453E-7</v>
      </c>
      <c r="T436">
        <v>4</v>
      </c>
      <c r="U436">
        <v>0</v>
      </c>
      <c r="V436">
        <v>0</v>
      </c>
      <c r="W436" s="133" t="s">
        <v>782</v>
      </c>
      <c r="X436" t="s">
        <v>203</v>
      </c>
      <c r="Y436" t="s">
        <v>204</v>
      </c>
      <c r="AD436">
        <f t="shared" si="48"/>
        <v>1304</v>
      </c>
      <c r="AE436">
        <v>435</v>
      </c>
      <c r="AF436" t="str">
        <f t="shared" ca="1" si="42"/>
        <v>73-0.6</v>
      </c>
      <c r="AG436">
        <f t="shared" ca="1" si="43"/>
        <v>200</v>
      </c>
      <c r="AH436">
        <f t="shared" ca="1" si="44"/>
        <v>976</v>
      </c>
      <c r="AI436" s="105">
        <f t="shared" ca="1" si="45"/>
        <v>-8.2316999999999995E-6</v>
      </c>
      <c r="AJ436" s="105">
        <f t="shared" ca="1" si="46"/>
        <v>-4.0699999999999998E-7</v>
      </c>
      <c r="AK436" s="105">
        <f ca="1">AVERAGE(INDIRECT("K"&amp;AD436):INDIRECT("K"&amp;AD437-1))</f>
        <v>1.1716999999999999E-3</v>
      </c>
      <c r="AL436" s="105">
        <f ca="1">AVERAGE(INDIRECT("L"&amp;AD436):INDIRECT("L"&amp;AD437-1))</f>
        <v>3.2333333333333331E-5</v>
      </c>
      <c r="AM436" s="105">
        <f t="shared" ca="1" si="47"/>
        <v>1.1721460380193435E-3</v>
      </c>
      <c r="AO436" s="105">
        <f ca="1">STDEV(INDIRECT("K"&amp;AD436):INDIRECT("K"&amp;AD437-1))</f>
        <v>4.3588989435406555E-7</v>
      </c>
    </row>
    <row r="437" spans="1:41" ht="14.25" customHeight="1">
      <c r="A437" t="s">
        <v>783</v>
      </c>
      <c r="B437" t="s">
        <v>200</v>
      </c>
      <c r="C437">
        <v>0</v>
      </c>
      <c r="D437">
        <v>200</v>
      </c>
      <c r="E437">
        <v>976</v>
      </c>
      <c r="F437" t="s">
        <v>201</v>
      </c>
      <c r="G437" s="105">
        <v>8.5002000000000005E-4</v>
      </c>
      <c r="H437" s="105">
        <v>1.3291E-5</v>
      </c>
      <c r="I437" s="105">
        <v>-8.4035000000000001E-6</v>
      </c>
      <c r="J437" s="105">
        <v>-3.1950000000000002E-7</v>
      </c>
      <c r="K437" s="105">
        <v>8.5842999999999998E-4</v>
      </c>
      <c r="L437" s="105">
        <v>1.361E-5</v>
      </c>
      <c r="M437" s="132">
        <v>0.91</v>
      </c>
      <c r="N437">
        <v>0</v>
      </c>
      <c r="O437">
        <v>0</v>
      </c>
      <c r="P437">
        <v>0</v>
      </c>
      <c r="Q437">
        <v>1</v>
      </c>
      <c r="R437">
        <v>8.5843000000000001E-6</v>
      </c>
      <c r="S437">
        <v>1.3610000000000001E-7</v>
      </c>
      <c r="T437">
        <v>3</v>
      </c>
      <c r="U437">
        <v>0</v>
      </c>
      <c r="V437">
        <v>0</v>
      </c>
      <c r="W437" s="133" t="s">
        <v>784</v>
      </c>
      <c r="X437" t="s">
        <v>203</v>
      </c>
      <c r="Y437" t="s">
        <v>204</v>
      </c>
      <c r="AD437">
        <f t="shared" si="48"/>
        <v>1307</v>
      </c>
      <c r="AE437">
        <v>436</v>
      </c>
      <c r="AF437" t="str">
        <f t="shared" ca="1" si="42"/>
        <v>73-0.4</v>
      </c>
      <c r="AG437">
        <f t="shared" ca="1" si="43"/>
        <v>200</v>
      </c>
      <c r="AH437">
        <f t="shared" ca="1" si="44"/>
        <v>976</v>
      </c>
      <c r="AI437" s="105">
        <f t="shared" ca="1" si="45"/>
        <v>-8.2316999999999995E-6</v>
      </c>
      <c r="AJ437" s="105">
        <f t="shared" ca="1" si="46"/>
        <v>-4.0699999999999998E-7</v>
      </c>
      <c r="AK437" s="105">
        <f ca="1">AVERAGE(INDIRECT("K"&amp;AD437):INDIRECT("K"&amp;AD438-1))</f>
        <v>6.9633666666666673E-4</v>
      </c>
      <c r="AL437" s="105">
        <f ca="1">AVERAGE(INDIRECT("L"&amp;AD437):INDIRECT("L"&amp;AD438-1))</f>
        <v>1.9811666666666669E-5</v>
      </c>
      <c r="AM437" s="105">
        <f t="shared" ca="1" si="47"/>
        <v>6.9661844325323151E-4</v>
      </c>
      <c r="AO437" s="105">
        <f ca="1">STDEV(INDIRECT("K"&amp;AD437):INDIRECT("K"&amp;AD438-1))</f>
        <v>2.6576932353703637E-7</v>
      </c>
    </row>
    <row r="438" spans="1:41" ht="14.25" customHeight="1">
      <c r="A438" t="s">
        <v>783</v>
      </c>
      <c r="B438" t="s">
        <v>200</v>
      </c>
      <c r="C438">
        <v>0</v>
      </c>
      <c r="D438">
        <v>200</v>
      </c>
      <c r="E438">
        <v>976</v>
      </c>
      <c r="F438" t="s">
        <v>201</v>
      </c>
      <c r="G438" s="105">
        <v>8.4953000000000003E-4</v>
      </c>
      <c r="H438" s="105">
        <v>1.327E-5</v>
      </c>
      <c r="I438" s="105">
        <v>-8.4035000000000001E-6</v>
      </c>
      <c r="J438" s="105">
        <v>-3.1950000000000002E-7</v>
      </c>
      <c r="K438" s="105">
        <v>8.5793000000000002E-4</v>
      </c>
      <c r="L438" s="105">
        <v>1.3589E-5</v>
      </c>
      <c r="M438" s="132">
        <v>0.91</v>
      </c>
      <c r="N438">
        <v>0</v>
      </c>
      <c r="O438">
        <v>0</v>
      </c>
      <c r="P438">
        <v>0</v>
      </c>
      <c r="Q438">
        <v>1</v>
      </c>
      <c r="R438">
        <v>8.5792999999999993E-6</v>
      </c>
      <c r="S438">
        <v>1.3589999999999999E-7</v>
      </c>
      <c r="T438">
        <v>3</v>
      </c>
      <c r="U438">
        <v>0</v>
      </c>
      <c r="V438">
        <v>0</v>
      </c>
      <c r="W438" s="133" t="s">
        <v>785</v>
      </c>
      <c r="X438" t="s">
        <v>203</v>
      </c>
      <c r="Y438" t="s">
        <v>204</v>
      </c>
      <c r="AD438">
        <f t="shared" si="48"/>
        <v>1310</v>
      </c>
      <c r="AE438">
        <v>437</v>
      </c>
      <c r="AF438" t="str">
        <f t="shared" ca="1" si="42"/>
        <v>73-0.2</v>
      </c>
      <c r="AG438">
        <f t="shared" ca="1" si="43"/>
        <v>200</v>
      </c>
      <c r="AH438">
        <f t="shared" ca="1" si="44"/>
        <v>976</v>
      </c>
      <c r="AI438" s="105">
        <f t="shared" ca="1" si="45"/>
        <v>-8.2316999999999995E-6</v>
      </c>
      <c r="AJ438" s="105">
        <f t="shared" ca="1" si="46"/>
        <v>-4.0699999999999998E-7</v>
      </c>
      <c r="AK438" s="105">
        <f ca="1">AVERAGE(INDIRECT("K"&amp;AD438):INDIRECT("K"&amp;AD439-1))</f>
        <v>9.1574333333333327E-4</v>
      </c>
      <c r="AL438" s="105">
        <f ca="1">AVERAGE(INDIRECT("L"&amp;AD438):INDIRECT("L"&amp;AD439-1))</f>
        <v>2.5406333333333338E-5</v>
      </c>
      <c r="AM438" s="105">
        <f t="shared" ca="1" si="47"/>
        <v>9.1609570150606473E-4</v>
      </c>
      <c r="AO438" s="105">
        <f ca="1">STDEV(INDIRECT("K"&amp;AD438):INDIRECT("K"&amp;AD439-1))</f>
        <v>9.0737717258769499E-8</v>
      </c>
    </row>
    <row r="439" spans="1:41" ht="14.25" customHeight="1">
      <c r="A439" t="s">
        <v>783</v>
      </c>
      <c r="B439" t="s">
        <v>200</v>
      </c>
      <c r="C439">
        <v>0</v>
      </c>
      <c r="D439">
        <v>200</v>
      </c>
      <c r="E439">
        <v>976</v>
      </c>
      <c r="F439" t="s">
        <v>201</v>
      </c>
      <c r="G439" s="105">
        <v>8.5004999999999998E-4</v>
      </c>
      <c r="H439" s="105">
        <v>1.3437E-5</v>
      </c>
      <c r="I439" s="105">
        <v>-8.4035000000000001E-6</v>
      </c>
      <c r="J439" s="105">
        <v>-3.1950000000000002E-7</v>
      </c>
      <c r="K439" s="105">
        <v>8.5846000000000002E-4</v>
      </c>
      <c r="L439" s="105">
        <v>1.3757000000000001E-5</v>
      </c>
      <c r="M439" s="132">
        <v>0.92</v>
      </c>
      <c r="N439">
        <v>0</v>
      </c>
      <c r="O439">
        <v>0</v>
      </c>
      <c r="P439">
        <v>0</v>
      </c>
      <c r="Q439">
        <v>1</v>
      </c>
      <c r="R439">
        <v>8.5846000000000008E-6</v>
      </c>
      <c r="S439">
        <v>1.3759999999999999E-7</v>
      </c>
      <c r="T439">
        <v>3</v>
      </c>
      <c r="U439">
        <v>0</v>
      </c>
      <c r="V439">
        <v>0</v>
      </c>
      <c r="W439" s="133" t="s">
        <v>786</v>
      </c>
      <c r="X439" t="s">
        <v>203</v>
      </c>
      <c r="Y439" t="s">
        <v>204</v>
      </c>
      <c r="AD439">
        <f t="shared" si="48"/>
        <v>1313</v>
      </c>
      <c r="AE439">
        <v>438</v>
      </c>
      <c r="AF439" t="str">
        <f t="shared" ca="1" si="42"/>
        <v>73-&lt;0.2</v>
      </c>
      <c r="AG439">
        <f t="shared" ca="1" si="43"/>
        <v>200</v>
      </c>
      <c r="AH439">
        <f t="shared" ca="1" si="44"/>
        <v>976</v>
      </c>
      <c r="AI439" s="105">
        <f t="shared" ca="1" si="45"/>
        <v>-8.2316999999999995E-6</v>
      </c>
      <c r="AJ439" s="105">
        <f t="shared" ca="1" si="46"/>
        <v>-4.0699999999999998E-7</v>
      </c>
      <c r="AK439" s="105">
        <f ca="1">AVERAGE(INDIRECT("K"&amp;AD439):INDIRECT("K"&amp;AD440-1))</f>
        <v>1.9719999999999998E-3</v>
      </c>
      <c r="AL439" s="105">
        <f ca="1">AVERAGE(INDIRECT("L"&amp;AD439):INDIRECT("L"&amp;AD440-1))</f>
        <v>5.4533333333333328E-5</v>
      </c>
      <c r="AM439" s="105">
        <f t="shared" ca="1" si="47"/>
        <v>1.9727538833935782E-3</v>
      </c>
      <c r="AO439" s="105">
        <f ca="1">STDEV(INDIRECT("K"&amp;AD439):INDIRECT("K"&amp;AD440-1))</f>
        <v>1.0000000000005664E-7</v>
      </c>
    </row>
    <row r="440" spans="1:41" ht="14.25" customHeight="1">
      <c r="A440" t="s">
        <v>787</v>
      </c>
      <c r="B440" t="s">
        <v>200</v>
      </c>
      <c r="C440">
        <v>0</v>
      </c>
      <c r="D440">
        <v>200</v>
      </c>
      <c r="E440">
        <v>976</v>
      </c>
      <c r="F440" t="s">
        <v>201</v>
      </c>
      <c r="G440" s="105">
        <v>1.0509E-3</v>
      </c>
      <c r="H440" s="105">
        <v>1.7E-5</v>
      </c>
      <c r="I440" s="105">
        <v>-8.4035000000000001E-6</v>
      </c>
      <c r="J440" s="105">
        <v>-3.1950000000000002E-7</v>
      </c>
      <c r="K440" s="105">
        <v>1.0593E-3</v>
      </c>
      <c r="L440" s="105">
        <v>1.73E-5</v>
      </c>
      <c r="M440" s="132">
        <v>0.93</v>
      </c>
      <c r="N440">
        <v>0</v>
      </c>
      <c r="O440">
        <v>0</v>
      </c>
      <c r="P440">
        <v>0</v>
      </c>
      <c r="Q440">
        <v>1</v>
      </c>
      <c r="R440">
        <v>1.0593E-5</v>
      </c>
      <c r="S440">
        <v>1.7280000000000001E-7</v>
      </c>
      <c r="T440">
        <v>3</v>
      </c>
      <c r="U440">
        <v>0</v>
      </c>
      <c r="V440">
        <v>0</v>
      </c>
      <c r="W440" s="133" t="s">
        <v>788</v>
      </c>
      <c r="X440" t="s">
        <v>203</v>
      </c>
      <c r="Y440" t="s">
        <v>204</v>
      </c>
      <c r="AD440">
        <f t="shared" si="48"/>
        <v>1316</v>
      </c>
      <c r="AE440">
        <v>439</v>
      </c>
      <c r="AF440" t="str">
        <f t="shared" ca="1" si="42"/>
        <v>74-ALL</v>
      </c>
      <c r="AG440">
        <f t="shared" ca="1" si="43"/>
        <v>200</v>
      </c>
      <c r="AH440">
        <f t="shared" ca="1" si="44"/>
        <v>976</v>
      </c>
      <c r="AI440" s="105">
        <f t="shared" ca="1" si="45"/>
        <v>-8.2316999999999995E-6</v>
      </c>
      <c r="AJ440" s="105">
        <f t="shared" ca="1" si="46"/>
        <v>-4.0699999999999998E-7</v>
      </c>
      <c r="AK440" s="105">
        <f ca="1">AVERAGE(INDIRECT("K"&amp;AD440):INDIRECT("K"&amp;AD441-1))</f>
        <v>2.3272666666666665E-3</v>
      </c>
      <c r="AL440" s="105">
        <f ca="1">AVERAGE(INDIRECT("L"&amp;AD440):INDIRECT("L"&amp;AD441-1))</f>
        <v>6.276666666666667E-5</v>
      </c>
      <c r="AM440" s="105">
        <f t="shared" ca="1" si="47"/>
        <v>2.3281129251439287E-3</v>
      </c>
      <c r="AO440" s="105">
        <f ca="1">STDEV(INDIRECT("K"&amp;AD440):INDIRECT("K"&amp;AD441-1))</f>
        <v>1.5275252316518655E-7</v>
      </c>
    </row>
    <row r="441" spans="1:41" ht="14.25" customHeight="1">
      <c r="A441" t="s">
        <v>787</v>
      </c>
      <c r="B441" t="s">
        <v>200</v>
      </c>
      <c r="C441">
        <v>0</v>
      </c>
      <c r="D441">
        <v>200</v>
      </c>
      <c r="E441">
        <v>976</v>
      </c>
      <c r="F441" t="s">
        <v>201</v>
      </c>
      <c r="G441" s="105">
        <v>1.0506000000000001E-3</v>
      </c>
      <c r="H441" s="105">
        <v>1.7099999999999999E-5</v>
      </c>
      <c r="I441" s="105">
        <v>-8.4035000000000001E-6</v>
      </c>
      <c r="J441" s="105">
        <v>-3.1950000000000002E-7</v>
      </c>
      <c r="K441" s="105">
        <v>1.059E-3</v>
      </c>
      <c r="L441" s="105">
        <v>1.7399999999999999E-5</v>
      </c>
      <c r="M441" s="132">
        <v>0.94</v>
      </c>
      <c r="N441">
        <v>0</v>
      </c>
      <c r="O441">
        <v>0</v>
      </c>
      <c r="P441">
        <v>0</v>
      </c>
      <c r="Q441">
        <v>1</v>
      </c>
      <c r="R441">
        <v>1.059E-5</v>
      </c>
      <c r="S441">
        <v>1.74E-7</v>
      </c>
      <c r="T441">
        <v>3</v>
      </c>
      <c r="U441">
        <v>0</v>
      </c>
      <c r="V441">
        <v>0</v>
      </c>
      <c r="W441" s="133" t="s">
        <v>789</v>
      </c>
      <c r="X441" t="s">
        <v>203</v>
      </c>
      <c r="Y441" t="s">
        <v>204</v>
      </c>
      <c r="AD441">
        <f t="shared" si="48"/>
        <v>1319</v>
      </c>
      <c r="AE441">
        <v>440</v>
      </c>
      <c r="AF441" t="str">
        <f t="shared" ca="1" si="42"/>
        <v>74-0.8</v>
      </c>
      <c r="AG441">
        <f t="shared" ca="1" si="43"/>
        <v>200</v>
      </c>
      <c r="AH441">
        <f t="shared" ca="1" si="44"/>
        <v>976</v>
      </c>
      <c r="AI441" s="105">
        <f t="shared" ca="1" si="45"/>
        <v>-8.2316999999999995E-6</v>
      </c>
      <c r="AJ441" s="105">
        <f t="shared" ca="1" si="46"/>
        <v>-4.0699999999999998E-7</v>
      </c>
      <c r="AK441" s="105">
        <f ca="1">AVERAGE(INDIRECT("K"&amp;AD441):INDIRECT("K"&amp;AD442-1))</f>
        <v>1.5933666666666667E-3</v>
      </c>
      <c r="AL441" s="105">
        <f ca="1">AVERAGE(INDIRECT("L"&amp;AD441):INDIRECT("L"&amp;AD442-1))</f>
        <v>5.8966666666666666E-5</v>
      </c>
      <c r="AM441" s="105">
        <f t="shared" ca="1" si="47"/>
        <v>1.5944574005667953E-3</v>
      </c>
      <c r="AO441" s="105">
        <f ca="1">STDEV(INDIRECT("K"&amp;AD441):INDIRECT("K"&amp;AD442-1))</f>
        <v>8.9628864398325786E-7</v>
      </c>
    </row>
    <row r="442" spans="1:41" ht="14.25" customHeight="1">
      <c r="A442" t="s">
        <v>787</v>
      </c>
      <c r="B442" t="s">
        <v>200</v>
      </c>
      <c r="C442">
        <v>0</v>
      </c>
      <c r="D442">
        <v>200</v>
      </c>
      <c r="E442">
        <v>976</v>
      </c>
      <c r="F442" t="s">
        <v>201</v>
      </c>
      <c r="G442" s="105">
        <v>1.0495000000000001E-3</v>
      </c>
      <c r="H442" s="105">
        <v>1.7E-5</v>
      </c>
      <c r="I442" s="105">
        <v>-8.4035000000000001E-6</v>
      </c>
      <c r="J442" s="105">
        <v>-3.1950000000000002E-7</v>
      </c>
      <c r="K442" s="105">
        <v>1.0579000000000001E-3</v>
      </c>
      <c r="L442" s="105">
        <v>1.73E-5</v>
      </c>
      <c r="M442" s="132">
        <v>0.94</v>
      </c>
      <c r="N442">
        <v>0</v>
      </c>
      <c r="O442">
        <v>0</v>
      </c>
      <c r="P442">
        <v>0</v>
      </c>
      <c r="Q442">
        <v>1</v>
      </c>
      <c r="R442">
        <v>1.0579E-5</v>
      </c>
      <c r="S442">
        <v>1.7280000000000001E-7</v>
      </c>
      <c r="T442">
        <v>3</v>
      </c>
      <c r="U442">
        <v>0</v>
      </c>
      <c r="V442">
        <v>0</v>
      </c>
      <c r="W442" s="133" t="s">
        <v>790</v>
      </c>
      <c r="X442" t="s">
        <v>203</v>
      </c>
      <c r="Y442" t="s">
        <v>204</v>
      </c>
      <c r="AD442">
        <f t="shared" si="48"/>
        <v>1322</v>
      </c>
      <c r="AE442">
        <v>441</v>
      </c>
      <c r="AF442" t="str">
        <f t="shared" ca="1" si="42"/>
        <v>74-0.6</v>
      </c>
      <c r="AG442">
        <f t="shared" ca="1" si="43"/>
        <v>200</v>
      </c>
      <c r="AH442">
        <f t="shared" ca="1" si="44"/>
        <v>976</v>
      </c>
      <c r="AI442" s="105">
        <f t="shared" ca="1" si="45"/>
        <v>-8.2316999999999995E-6</v>
      </c>
      <c r="AJ442" s="105">
        <f t="shared" ca="1" si="46"/>
        <v>-4.0699999999999998E-7</v>
      </c>
      <c r="AK442" s="105">
        <f ca="1">AVERAGE(INDIRECT("K"&amp;AD442):INDIRECT("K"&amp;AD443-1))</f>
        <v>1.4242333333333334E-3</v>
      </c>
      <c r="AL442" s="105">
        <f ca="1">AVERAGE(INDIRECT("L"&amp;AD442):INDIRECT("L"&amp;AD443-1))</f>
        <v>4.7133333333333332E-5</v>
      </c>
      <c r="AM442" s="105">
        <f t="shared" ca="1" si="47"/>
        <v>1.4250130311295013E-3</v>
      </c>
      <c r="AO442" s="105">
        <f ca="1">STDEV(INDIRECT("K"&amp;AD442):INDIRECT("K"&amp;AD443-1))</f>
        <v>2.0816659994664438E-7</v>
      </c>
    </row>
    <row r="443" spans="1:41" ht="14.25" customHeight="1">
      <c r="A443" t="s">
        <v>791</v>
      </c>
      <c r="B443" t="s">
        <v>200</v>
      </c>
      <c r="C443">
        <v>0</v>
      </c>
      <c r="D443">
        <v>200</v>
      </c>
      <c r="E443">
        <v>976</v>
      </c>
      <c r="F443" t="s">
        <v>201</v>
      </c>
      <c r="G443" s="105">
        <v>1.2424999999999999E-3</v>
      </c>
      <c r="H443" s="105">
        <v>2.1699999999999999E-5</v>
      </c>
      <c r="I443" s="105">
        <v>-8.4035000000000001E-6</v>
      </c>
      <c r="J443" s="105">
        <v>-3.1950000000000002E-7</v>
      </c>
      <c r="K443" s="105">
        <v>1.2509000000000001E-3</v>
      </c>
      <c r="L443" s="105">
        <v>2.1999999999999999E-5</v>
      </c>
      <c r="M443" s="132">
        <v>1.01</v>
      </c>
      <c r="N443">
        <v>0</v>
      </c>
      <c r="O443">
        <v>0</v>
      </c>
      <c r="P443">
        <v>0</v>
      </c>
      <c r="Q443">
        <v>1</v>
      </c>
      <c r="R443">
        <v>1.2509E-5</v>
      </c>
      <c r="S443">
        <v>2.2030000000000001E-7</v>
      </c>
      <c r="T443">
        <v>3</v>
      </c>
      <c r="U443">
        <v>0</v>
      </c>
      <c r="V443">
        <v>0</v>
      </c>
      <c r="W443" s="133" t="s">
        <v>792</v>
      </c>
      <c r="X443" t="s">
        <v>203</v>
      </c>
      <c r="Y443" t="s">
        <v>204</v>
      </c>
      <c r="AD443">
        <f t="shared" si="48"/>
        <v>1325</v>
      </c>
      <c r="AE443">
        <v>442</v>
      </c>
      <c r="AF443" t="str">
        <f t="shared" ca="1" si="42"/>
        <v>74-0.4</v>
      </c>
      <c r="AG443">
        <f t="shared" ca="1" si="43"/>
        <v>200</v>
      </c>
      <c r="AH443">
        <f t="shared" ca="1" si="44"/>
        <v>976</v>
      </c>
      <c r="AI443" s="105">
        <f t="shared" ca="1" si="45"/>
        <v>-8.2316999999999995E-6</v>
      </c>
      <c r="AJ443" s="105">
        <f t="shared" ca="1" si="46"/>
        <v>-4.0699999999999998E-7</v>
      </c>
      <c r="AK443" s="105">
        <f ca="1">AVERAGE(INDIRECT("K"&amp;AD443):INDIRECT("K"&amp;AD444-1))</f>
        <v>1.0285333333333333E-3</v>
      </c>
      <c r="AL443" s="105">
        <f ca="1">AVERAGE(INDIRECT("L"&amp;AD443):INDIRECT("L"&amp;AD444-1))</f>
        <v>3.1533333333333332E-5</v>
      </c>
      <c r="AM443" s="105">
        <f t="shared" ca="1" si="47"/>
        <v>1.0290166028247012E-3</v>
      </c>
      <c r="AO443" s="105">
        <f ca="1">STDEV(INDIRECT("K"&amp;AD443):INDIRECT("K"&amp;AD444-1))</f>
        <v>5.7735026918995274E-8</v>
      </c>
    </row>
    <row r="444" spans="1:41" ht="14.25" customHeight="1">
      <c r="A444" t="s">
        <v>791</v>
      </c>
      <c r="B444" t="s">
        <v>200</v>
      </c>
      <c r="C444">
        <v>0</v>
      </c>
      <c r="D444">
        <v>200</v>
      </c>
      <c r="E444">
        <v>976</v>
      </c>
      <c r="F444" t="s">
        <v>201</v>
      </c>
      <c r="G444" s="105">
        <v>1.2421999999999999E-3</v>
      </c>
      <c r="H444" s="105">
        <v>2.16E-5</v>
      </c>
      <c r="I444" s="105">
        <v>-8.4035000000000001E-6</v>
      </c>
      <c r="J444" s="105">
        <v>-3.1950000000000002E-7</v>
      </c>
      <c r="K444" s="105">
        <v>1.2505999999999999E-3</v>
      </c>
      <c r="L444" s="105">
        <v>2.19E-5</v>
      </c>
      <c r="M444" s="132">
        <v>1</v>
      </c>
      <c r="N444">
        <v>0</v>
      </c>
      <c r="O444">
        <v>0</v>
      </c>
      <c r="P444">
        <v>0</v>
      </c>
      <c r="Q444">
        <v>1</v>
      </c>
      <c r="R444">
        <v>1.2506E-5</v>
      </c>
      <c r="S444">
        <v>2.1930000000000001E-7</v>
      </c>
      <c r="T444">
        <v>3</v>
      </c>
      <c r="U444">
        <v>0</v>
      </c>
      <c r="V444">
        <v>0</v>
      </c>
      <c r="W444" s="133" t="s">
        <v>793</v>
      </c>
      <c r="X444" t="s">
        <v>203</v>
      </c>
      <c r="Y444" t="s">
        <v>204</v>
      </c>
      <c r="AD444">
        <f t="shared" si="48"/>
        <v>1328</v>
      </c>
      <c r="AE444">
        <v>443</v>
      </c>
      <c r="AF444" t="str">
        <f t="shared" ca="1" si="42"/>
        <v>74-0.2</v>
      </c>
      <c r="AG444">
        <f t="shared" ca="1" si="43"/>
        <v>200</v>
      </c>
      <c r="AH444">
        <f t="shared" ca="1" si="44"/>
        <v>976</v>
      </c>
      <c r="AI444" s="105">
        <f t="shared" ca="1" si="45"/>
        <v>-8.2316999999999995E-6</v>
      </c>
      <c r="AJ444" s="105">
        <f t="shared" ca="1" si="46"/>
        <v>-4.0699999999999998E-7</v>
      </c>
      <c r="AK444" s="105">
        <f ca="1">AVERAGE(INDIRECT("K"&amp;AD444):INDIRECT("K"&amp;AD445-1))</f>
        <v>1.5090666666666668E-3</v>
      </c>
      <c r="AL444" s="105">
        <f ca="1">AVERAGE(INDIRECT("L"&amp;AD444):INDIRECT("L"&amp;AD445-1))</f>
        <v>4.2700000000000001E-5</v>
      </c>
      <c r="AM444" s="105">
        <f t="shared" ca="1" si="47"/>
        <v>1.5096706576086206E-3</v>
      </c>
      <c r="AO444" s="105">
        <f ca="1">STDEV(INDIRECT("K"&amp;AD444):INDIRECT("K"&amp;AD445-1))</f>
        <v>1.5275252316516288E-7</v>
      </c>
    </row>
    <row r="445" spans="1:41" ht="14.25" customHeight="1">
      <c r="A445" t="s">
        <v>791</v>
      </c>
      <c r="B445" t="s">
        <v>200</v>
      </c>
      <c r="C445">
        <v>0</v>
      </c>
      <c r="D445">
        <v>200</v>
      </c>
      <c r="E445">
        <v>976</v>
      </c>
      <c r="F445" t="s">
        <v>201</v>
      </c>
      <c r="G445" s="105">
        <v>1.242E-3</v>
      </c>
      <c r="H445" s="105">
        <v>2.1500000000000001E-5</v>
      </c>
      <c r="I445" s="105">
        <v>-8.4035000000000001E-6</v>
      </c>
      <c r="J445" s="105">
        <v>-3.1950000000000002E-7</v>
      </c>
      <c r="K445" s="105">
        <v>1.2504E-3</v>
      </c>
      <c r="L445" s="105">
        <v>2.19E-5</v>
      </c>
      <c r="M445" s="132">
        <v>1</v>
      </c>
      <c r="N445">
        <v>0</v>
      </c>
      <c r="O445">
        <v>0</v>
      </c>
      <c r="P445">
        <v>0</v>
      </c>
      <c r="Q445">
        <v>1</v>
      </c>
      <c r="R445">
        <v>1.2503999999999999E-5</v>
      </c>
      <c r="S445">
        <v>2.185E-7</v>
      </c>
      <c r="T445">
        <v>3</v>
      </c>
      <c r="U445">
        <v>0</v>
      </c>
      <c r="V445">
        <v>0</v>
      </c>
      <c r="W445" s="133" t="s">
        <v>794</v>
      </c>
      <c r="X445" t="s">
        <v>203</v>
      </c>
      <c r="Y445" t="s">
        <v>204</v>
      </c>
      <c r="AD445">
        <f t="shared" si="48"/>
        <v>1331</v>
      </c>
      <c r="AE445">
        <v>444</v>
      </c>
      <c r="AF445" t="str">
        <f t="shared" ca="1" si="42"/>
        <v>74-&lt;0.2</v>
      </c>
      <c r="AG445">
        <f t="shared" ca="1" si="43"/>
        <v>200</v>
      </c>
      <c r="AH445">
        <f t="shared" ca="1" si="44"/>
        <v>976</v>
      </c>
      <c r="AI445" s="105">
        <f t="shared" ca="1" si="45"/>
        <v>-8.2316999999999995E-6</v>
      </c>
      <c r="AJ445" s="105">
        <f t="shared" ca="1" si="46"/>
        <v>-4.0699999999999998E-7</v>
      </c>
      <c r="AK445" s="105">
        <f ca="1">AVERAGE(INDIRECT("K"&amp;AD445):INDIRECT("K"&amp;AD446-1))</f>
        <v>3.4908333333333336E-3</v>
      </c>
      <c r="AL445" s="105">
        <f ca="1">AVERAGE(INDIRECT("L"&amp;AD445):INDIRECT("L"&amp;AD446-1))</f>
        <v>8.6233333333333333E-5</v>
      </c>
      <c r="AM445" s="105">
        <f t="shared" ca="1" si="47"/>
        <v>3.4918982729868998E-3</v>
      </c>
      <c r="AO445" s="105">
        <f ca="1">STDEV(INDIRECT("K"&amp;AD445):INDIRECT("K"&amp;AD446-1))</f>
        <v>3.5118845842829424E-7</v>
      </c>
    </row>
    <row r="446" spans="1:41" ht="14.25" customHeight="1">
      <c r="A446" t="s">
        <v>795</v>
      </c>
      <c r="B446" t="s">
        <v>200</v>
      </c>
      <c r="C446">
        <v>0</v>
      </c>
      <c r="D446">
        <v>200</v>
      </c>
      <c r="E446">
        <v>976</v>
      </c>
      <c r="F446" t="s">
        <v>201</v>
      </c>
      <c r="G446" s="105">
        <v>2.2315E-3</v>
      </c>
      <c r="H446" s="105">
        <v>3.6399999999999997E-5</v>
      </c>
      <c r="I446" s="105">
        <v>-8.4035000000000001E-6</v>
      </c>
      <c r="J446" s="105">
        <v>-3.1950000000000002E-7</v>
      </c>
      <c r="K446" s="105">
        <v>2.2399E-3</v>
      </c>
      <c r="L446" s="105">
        <v>3.6699999999999998E-5</v>
      </c>
      <c r="M446" s="132">
        <v>0.94</v>
      </c>
      <c r="N446">
        <v>0</v>
      </c>
      <c r="O446">
        <v>0</v>
      </c>
      <c r="P446">
        <v>0</v>
      </c>
      <c r="Q446">
        <v>1</v>
      </c>
      <c r="R446">
        <v>2.2399E-5</v>
      </c>
      <c r="S446">
        <v>3.671E-7</v>
      </c>
      <c r="T446">
        <v>3</v>
      </c>
      <c r="U446">
        <v>0</v>
      </c>
      <c r="V446">
        <v>0</v>
      </c>
      <c r="W446" s="133" t="s">
        <v>796</v>
      </c>
      <c r="X446" t="s">
        <v>203</v>
      </c>
      <c r="Y446" t="s">
        <v>204</v>
      </c>
      <c r="AD446">
        <f t="shared" si="48"/>
        <v>1334</v>
      </c>
      <c r="AE446">
        <v>445</v>
      </c>
      <c r="AF446" t="str">
        <f t="shared" ca="1" si="42"/>
        <v>75-ALL</v>
      </c>
      <c r="AG446">
        <f t="shared" ca="1" si="43"/>
        <v>200</v>
      </c>
      <c r="AH446">
        <f t="shared" ca="1" si="44"/>
        <v>976</v>
      </c>
      <c r="AI446" s="105">
        <f t="shared" ca="1" si="45"/>
        <v>-8.2316999999999995E-6</v>
      </c>
      <c r="AJ446" s="105">
        <f t="shared" ca="1" si="46"/>
        <v>-4.0699999999999998E-7</v>
      </c>
      <c r="AK446" s="105">
        <f ca="1">AVERAGE(INDIRECT("K"&amp;AD446):INDIRECT("K"&amp;AD447-1))</f>
        <v>2.5317333333333331E-3</v>
      </c>
      <c r="AL446" s="105">
        <f ca="1">AVERAGE(INDIRECT("L"&amp;AD446):INDIRECT("L"&amp;AD447-1))</f>
        <v>5.5100000000000004E-5</v>
      </c>
      <c r="AM446" s="105">
        <f t="shared" ca="1" si="47"/>
        <v>2.5323328535386317E-3</v>
      </c>
      <c r="AO446" s="105">
        <f ca="1">STDEV(INDIRECT("K"&amp;AD446):INDIRECT("K"&amp;AD447-1))</f>
        <v>4.0414518843284177E-7</v>
      </c>
    </row>
    <row r="447" spans="1:41" ht="14.25" customHeight="1">
      <c r="A447" t="s">
        <v>795</v>
      </c>
      <c r="B447" t="s">
        <v>200</v>
      </c>
      <c r="C447">
        <v>0</v>
      </c>
      <c r="D447">
        <v>200</v>
      </c>
      <c r="E447">
        <v>976</v>
      </c>
      <c r="F447" t="s">
        <v>201</v>
      </c>
      <c r="G447" s="105">
        <v>2.2309000000000001E-3</v>
      </c>
      <c r="H447" s="105">
        <v>3.68E-5</v>
      </c>
      <c r="I447" s="105">
        <v>-8.4035000000000001E-6</v>
      </c>
      <c r="J447" s="105">
        <v>-3.1950000000000002E-7</v>
      </c>
      <c r="K447" s="105">
        <v>2.2393000000000001E-3</v>
      </c>
      <c r="L447" s="105">
        <v>3.7100000000000001E-5</v>
      </c>
      <c r="M447" s="132">
        <v>0.95</v>
      </c>
      <c r="N447">
        <v>0</v>
      </c>
      <c r="O447">
        <v>0</v>
      </c>
      <c r="P447">
        <v>0</v>
      </c>
      <c r="Q447">
        <v>1</v>
      </c>
      <c r="R447">
        <v>2.2393000000000001E-5</v>
      </c>
      <c r="S447">
        <v>3.7109999999999998E-7</v>
      </c>
      <c r="T447">
        <v>3</v>
      </c>
      <c r="U447">
        <v>0</v>
      </c>
      <c r="V447">
        <v>0</v>
      </c>
      <c r="W447" s="133" t="s">
        <v>797</v>
      </c>
      <c r="X447" t="s">
        <v>203</v>
      </c>
      <c r="Y447" t="s">
        <v>204</v>
      </c>
      <c r="AD447">
        <f t="shared" si="48"/>
        <v>1337</v>
      </c>
      <c r="AE447">
        <v>446</v>
      </c>
      <c r="AF447" t="str">
        <f t="shared" ca="1" si="42"/>
        <v>75-0.8</v>
      </c>
      <c r="AG447">
        <f t="shared" ca="1" si="43"/>
        <v>200</v>
      </c>
      <c r="AH447">
        <f t="shared" ca="1" si="44"/>
        <v>976</v>
      </c>
      <c r="AI447" s="105">
        <f t="shared" ca="1" si="45"/>
        <v>-8.2316999999999995E-6</v>
      </c>
      <c r="AJ447" s="105">
        <f t="shared" ca="1" si="46"/>
        <v>-4.0699999999999998E-7</v>
      </c>
      <c r="AK447" s="105">
        <f ca="1">AVERAGE(INDIRECT("K"&amp;AD447):INDIRECT("K"&amp;AD448-1))</f>
        <v>2.4884999999999998E-3</v>
      </c>
      <c r="AL447" s="105">
        <f ca="1">AVERAGE(INDIRECT("L"&amp;AD447):INDIRECT("L"&amp;AD448-1))</f>
        <v>5.6933333333333333E-5</v>
      </c>
      <c r="AM447" s="105">
        <f t="shared" ca="1" si="47"/>
        <v>2.4891511915599751E-3</v>
      </c>
      <c r="AO447" s="105">
        <f ca="1">STDEV(INDIRECT("K"&amp;AD447):INDIRECT("K"&amp;AD448-1))</f>
        <v>1.4798648586948919E-6</v>
      </c>
    </row>
    <row r="448" spans="1:41" ht="14.25" customHeight="1">
      <c r="A448" t="s">
        <v>795</v>
      </c>
      <c r="B448" t="s">
        <v>200</v>
      </c>
      <c r="C448">
        <v>0</v>
      </c>
      <c r="D448">
        <v>200</v>
      </c>
      <c r="E448">
        <v>976</v>
      </c>
      <c r="F448" t="s">
        <v>201</v>
      </c>
      <c r="G448" s="105">
        <v>2.2317000000000001E-3</v>
      </c>
      <c r="H448" s="105">
        <v>3.7400000000000001E-5</v>
      </c>
      <c r="I448" s="105">
        <v>-8.4035000000000001E-6</v>
      </c>
      <c r="J448" s="105">
        <v>-3.1950000000000002E-7</v>
      </c>
      <c r="K448" s="105">
        <v>2.2401000000000001E-3</v>
      </c>
      <c r="L448" s="105">
        <v>3.7700000000000002E-5</v>
      </c>
      <c r="M448" s="132">
        <v>0.97</v>
      </c>
      <c r="N448">
        <v>0</v>
      </c>
      <c r="O448">
        <v>0</v>
      </c>
      <c r="P448">
        <v>0</v>
      </c>
      <c r="Q448">
        <v>1</v>
      </c>
      <c r="R448">
        <v>2.2401000000000001E-5</v>
      </c>
      <c r="S448">
        <v>3.7749999999999999E-7</v>
      </c>
      <c r="T448">
        <v>3</v>
      </c>
      <c r="U448">
        <v>0</v>
      </c>
      <c r="V448">
        <v>0</v>
      </c>
      <c r="W448" s="133" t="s">
        <v>798</v>
      </c>
      <c r="X448" t="s">
        <v>203</v>
      </c>
      <c r="Y448" t="s">
        <v>204</v>
      </c>
      <c r="AD448">
        <f t="shared" si="48"/>
        <v>1340</v>
      </c>
      <c r="AE448">
        <v>447</v>
      </c>
      <c r="AF448" t="str">
        <f t="shared" ca="1" si="42"/>
        <v>75-0.6</v>
      </c>
      <c r="AG448">
        <f t="shared" ca="1" si="43"/>
        <v>200</v>
      </c>
      <c r="AH448">
        <f t="shared" ca="1" si="44"/>
        <v>976</v>
      </c>
      <c r="AI448" s="105">
        <f t="shared" ca="1" si="45"/>
        <v>-8.2316999999999995E-6</v>
      </c>
      <c r="AJ448" s="105">
        <f t="shared" ca="1" si="46"/>
        <v>-4.0699999999999998E-7</v>
      </c>
      <c r="AK448" s="105">
        <f ca="1">AVERAGE(INDIRECT("K"&amp;AD448):INDIRECT("K"&amp;AD449-1))</f>
        <v>1.7119333333333335E-3</v>
      </c>
      <c r="AL448" s="105">
        <f ca="1">AVERAGE(INDIRECT("L"&amp;AD448):INDIRECT("L"&amp;AD449-1))</f>
        <v>4.1600000000000002E-5</v>
      </c>
      <c r="AM448" s="105">
        <f t="shared" ca="1" si="47"/>
        <v>1.712438698983931E-3</v>
      </c>
      <c r="AO448" s="105">
        <f ca="1">STDEV(INDIRECT("K"&amp;AD448):INDIRECT("K"&amp;AD449-1))</f>
        <v>1.5275252316518655E-7</v>
      </c>
    </row>
    <row r="449" spans="1:41" ht="14.25" customHeight="1">
      <c r="A449" t="s">
        <v>799</v>
      </c>
      <c r="B449" t="s">
        <v>200</v>
      </c>
      <c r="C449">
        <v>0</v>
      </c>
      <c r="D449">
        <v>200</v>
      </c>
      <c r="E449">
        <v>976</v>
      </c>
      <c r="F449" t="s">
        <v>201</v>
      </c>
      <c r="G449" s="105">
        <v>2.7420999999999999E-3</v>
      </c>
      <c r="H449" s="105">
        <v>4.2799999999999997E-5</v>
      </c>
      <c r="I449" s="105">
        <v>-8.4035000000000001E-6</v>
      </c>
      <c r="J449" s="105">
        <v>-3.1950000000000002E-7</v>
      </c>
      <c r="K449" s="105">
        <v>2.7504999999999999E-3</v>
      </c>
      <c r="L449" s="105">
        <v>4.3099999999999997E-5</v>
      </c>
      <c r="M449" s="132">
        <v>0.9</v>
      </c>
      <c r="N449">
        <v>0</v>
      </c>
      <c r="O449">
        <v>0</v>
      </c>
      <c r="P449">
        <v>0</v>
      </c>
      <c r="Q449">
        <v>1</v>
      </c>
      <c r="R449">
        <v>2.7504999999999998E-5</v>
      </c>
      <c r="S449">
        <v>4.3140000000000001E-7</v>
      </c>
      <c r="T449">
        <v>3</v>
      </c>
      <c r="U449">
        <v>0</v>
      </c>
      <c r="V449">
        <v>0</v>
      </c>
      <c r="W449" s="133" t="s">
        <v>800</v>
      </c>
      <c r="X449" t="s">
        <v>203</v>
      </c>
      <c r="Y449" t="s">
        <v>204</v>
      </c>
      <c r="AD449">
        <f t="shared" si="48"/>
        <v>1343</v>
      </c>
      <c r="AE449">
        <v>448</v>
      </c>
      <c r="AF449" t="str">
        <f t="shared" ca="1" si="42"/>
        <v>75-0.4</v>
      </c>
      <c r="AG449">
        <f t="shared" ca="1" si="43"/>
        <v>200</v>
      </c>
      <c r="AH449">
        <f t="shared" ca="1" si="44"/>
        <v>976</v>
      </c>
      <c r="AI449" s="105">
        <f t="shared" ca="1" si="45"/>
        <v>-8.2316999999999995E-6</v>
      </c>
      <c r="AJ449" s="105">
        <f t="shared" ca="1" si="46"/>
        <v>-4.0699999999999998E-7</v>
      </c>
      <c r="AK449" s="105">
        <f ca="1">AVERAGE(INDIRECT("K"&amp;AD449):INDIRECT("K"&amp;AD450-1))</f>
        <v>1.3311E-3</v>
      </c>
      <c r="AL449" s="105">
        <f ca="1">AVERAGE(INDIRECT("L"&amp;AD449):INDIRECT("L"&amp;AD450-1))</f>
        <v>3.1433333333333336E-5</v>
      </c>
      <c r="AM449" s="105">
        <f t="shared" ca="1" si="47"/>
        <v>1.3314710903524884E-3</v>
      </c>
      <c r="AO449" s="105">
        <f ca="1">STDEV(INDIRECT("K"&amp;AD449):INDIRECT("K"&amp;AD450-1))</f>
        <v>1.1357816691601253E-6</v>
      </c>
    </row>
    <row r="450" spans="1:41" ht="14.25" customHeight="1">
      <c r="A450" t="s">
        <v>799</v>
      </c>
      <c r="B450" t="s">
        <v>200</v>
      </c>
      <c r="C450">
        <v>0</v>
      </c>
      <c r="D450">
        <v>200</v>
      </c>
      <c r="E450">
        <v>976</v>
      </c>
      <c r="F450" t="s">
        <v>201</v>
      </c>
      <c r="G450" s="105">
        <v>2.7417000000000001E-3</v>
      </c>
      <c r="H450" s="105">
        <v>4.3000000000000002E-5</v>
      </c>
      <c r="I450" s="105">
        <v>-8.4035000000000001E-6</v>
      </c>
      <c r="J450" s="105">
        <v>-3.1950000000000002E-7</v>
      </c>
      <c r="K450" s="105">
        <v>2.7501000000000001E-3</v>
      </c>
      <c r="L450" s="105">
        <v>4.3300000000000002E-5</v>
      </c>
      <c r="M450" s="132">
        <v>0.9</v>
      </c>
      <c r="N450">
        <v>0</v>
      </c>
      <c r="O450">
        <v>0</v>
      </c>
      <c r="P450">
        <v>0</v>
      </c>
      <c r="Q450">
        <v>1</v>
      </c>
      <c r="R450">
        <v>2.7501E-5</v>
      </c>
      <c r="S450">
        <v>4.333E-7</v>
      </c>
      <c r="T450">
        <v>3</v>
      </c>
      <c r="U450">
        <v>0</v>
      </c>
      <c r="V450">
        <v>0</v>
      </c>
      <c r="W450" s="133" t="s">
        <v>801</v>
      </c>
      <c r="X450" t="s">
        <v>203</v>
      </c>
      <c r="Y450" t="s">
        <v>204</v>
      </c>
      <c r="AD450">
        <f t="shared" si="48"/>
        <v>1346</v>
      </c>
      <c r="AE450">
        <v>449</v>
      </c>
      <c r="AF450" t="str">
        <f t="shared" ref="AF450:AF513" ca="1" si="49">INDIRECT("A"&amp;AD450)</f>
        <v>75-0.2</v>
      </c>
      <c r="AG450">
        <f t="shared" ref="AG450:AG513" ca="1" si="50">INDIRECT("D"&amp;AD450)</f>
        <v>200</v>
      </c>
      <c r="AH450">
        <f t="shared" ref="AH450:AH513" ca="1" si="51">INDIRECT("E"&amp;AD450)</f>
        <v>976</v>
      </c>
      <c r="AI450" s="105">
        <f t="shared" ref="AI450:AI513" ca="1" si="52">INDIRECT("I"&amp;AD450)</f>
        <v>-8.2316999999999995E-6</v>
      </c>
      <c r="AJ450" s="105">
        <f t="shared" ref="AJ450:AJ513" ca="1" si="53">INDIRECT("J"&amp;AD450)</f>
        <v>-4.0699999999999998E-7</v>
      </c>
      <c r="AK450" s="105">
        <f ca="1">AVERAGE(INDIRECT("K"&amp;AD450):INDIRECT("K"&amp;AD451-1))</f>
        <v>1.4192666666666667E-3</v>
      </c>
      <c r="AL450" s="105">
        <f ca="1">AVERAGE(INDIRECT("L"&amp;AD450):INDIRECT("L"&amp;AD451-1))</f>
        <v>3.2399999999999995E-5</v>
      </c>
      <c r="AM450" s="105">
        <f t="shared" ref="AM450:AM513" ca="1" si="54">(ABS(AK450)/AK450*SQRT((AK450)^2+(AL450)^2))</f>
        <v>1.4196364432878974E-3</v>
      </c>
      <c r="AO450" s="105">
        <f ca="1">STDEV(INDIRECT("K"&amp;AD450):INDIRECT("K"&amp;AD451-1))</f>
        <v>2.8867513459485122E-7</v>
      </c>
    </row>
    <row r="451" spans="1:41" ht="14.25" customHeight="1">
      <c r="A451" t="s">
        <v>799</v>
      </c>
      <c r="B451" t="s">
        <v>200</v>
      </c>
      <c r="C451">
        <v>0</v>
      </c>
      <c r="D451">
        <v>200</v>
      </c>
      <c r="E451">
        <v>976</v>
      </c>
      <c r="F451" t="s">
        <v>201</v>
      </c>
      <c r="G451" s="105">
        <v>2.7412000000000001E-3</v>
      </c>
      <c r="H451" s="105">
        <v>4.3099999999999997E-5</v>
      </c>
      <c r="I451" s="105">
        <v>-8.4035000000000001E-6</v>
      </c>
      <c r="J451" s="105">
        <v>-3.1950000000000002E-7</v>
      </c>
      <c r="K451" s="105">
        <v>2.7496E-3</v>
      </c>
      <c r="L451" s="105">
        <v>4.3399999999999998E-5</v>
      </c>
      <c r="M451" s="132">
        <v>0.91</v>
      </c>
      <c r="N451">
        <v>0</v>
      </c>
      <c r="O451">
        <v>0</v>
      </c>
      <c r="P451">
        <v>0</v>
      </c>
      <c r="Q451">
        <v>1</v>
      </c>
      <c r="R451">
        <v>2.7495999999999999E-5</v>
      </c>
      <c r="S451">
        <v>4.3440000000000003E-7</v>
      </c>
      <c r="T451">
        <v>3</v>
      </c>
      <c r="U451">
        <v>0</v>
      </c>
      <c r="V451">
        <v>0</v>
      </c>
      <c r="W451" s="133" t="s">
        <v>802</v>
      </c>
      <c r="X451" t="s">
        <v>203</v>
      </c>
      <c r="Y451" t="s">
        <v>204</v>
      </c>
      <c r="AD451">
        <f t="shared" ref="AD451:AD514" si="55">AD450+3</f>
        <v>1349</v>
      </c>
      <c r="AE451">
        <v>450</v>
      </c>
      <c r="AF451" t="str">
        <f t="shared" ca="1" si="49"/>
        <v>75-&lt;0.2</v>
      </c>
      <c r="AG451">
        <f t="shared" ca="1" si="50"/>
        <v>200</v>
      </c>
      <c r="AH451">
        <f t="shared" ca="1" si="51"/>
        <v>976</v>
      </c>
      <c r="AI451" s="105">
        <f t="shared" ca="1" si="52"/>
        <v>-8.2316999999999995E-6</v>
      </c>
      <c r="AJ451" s="105">
        <f t="shared" ca="1" si="53"/>
        <v>-4.0699999999999998E-7</v>
      </c>
      <c r="AK451" s="105">
        <f ca="1">AVERAGE(INDIRECT("K"&amp;AD451):INDIRECT("K"&amp;AD452-1))</f>
        <v>3.0902333333333331E-3</v>
      </c>
      <c r="AL451" s="105">
        <f ca="1">AVERAGE(INDIRECT("L"&amp;AD451):INDIRECT("L"&amp;AD452-1))</f>
        <v>6.5199999999999999E-5</v>
      </c>
      <c r="AM451" s="105">
        <f t="shared" ca="1" si="54"/>
        <v>3.0909210754149711E-3</v>
      </c>
      <c r="AO451" s="105">
        <f ca="1">STDEV(INDIRECT("K"&amp;AD451):INDIRECT("K"&amp;AD452-1))</f>
        <v>1.2503332889006243E-6</v>
      </c>
    </row>
    <row r="452" spans="1:41" ht="14.25" customHeight="1">
      <c r="A452" t="s">
        <v>803</v>
      </c>
      <c r="B452" t="s">
        <v>200</v>
      </c>
      <c r="C452">
        <v>0</v>
      </c>
      <c r="D452">
        <v>200</v>
      </c>
      <c r="E452">
        <v>976</v>
      </c>
      <c r="F452" t="s">
        <v>201</v>
      </c>
      <c r="G452" s="105">
        <v>1.9569000000000001E-3</v>
      </c>
      <c r="H452" s="105">
        <v>3.1999999999999999E-5</v>
      </c>
      <c r="I452" s="105">
        <v>-8.4035000000000001E-6</v>
      </c>
      <c r="J452" s="105">
        <v>-3.1950000000000002E-7</v>
      </c>
      <c r="K452" s="105">
        <v>1.9653000000000001E-3</v>
      </c>
      <c r="L452" s="105">
        <v>3.2299999999999999E-5</v>
      </c>
      <c r="M452" s="132">
        <v>0.94</v>
      </c>
      <c r="N452">
        <v>0</v>
      </c>
      <c r="O452">
        <v>0</v>
      </c>
      <c r="P452">
        <v>0</v>
      </c>
      <c r="Q452">
        <v>1</v>
      </c>
      <c r="R452">
        <v>1.9653E-5</v>
      </c>
      <c r="S452">
        <v>3.2319999999999998E-7</v>
      </c>
      <c r="T452">
        <v>3</v>
      </c>
      <c r="U452">
        <v>0</v>
      </c>
      <c r="V452">
        <v>0</v>
      </c>
      <c r="W452" s="133" t="s">
        <v>804</v>
      </c>
      <c r="X452" t="s">
        <v>203</v>
      </c>
      <c r="Y452" t="s">
        <v>204</v>
      </c>
      <c r="AD452">
        <f t="shared" si="55"/>
        <v>1352</v>
      </c>
      <c r="AE452">
        <v>451</v>
      </c>
      <c r="AF452" t="str">
        <f t="shared" ca="1" si="49"/>
        <v>76-ALL</v>
      </c>
      <c r="AG452">
        <f t="shared" ca="1" si="50"/>
        <v>200</v>
      </c>
      <c r="AH452">
        <f t="shared" ca="1" si="51"/>
        <v>976</v>
      </c>
      <c r="AI452" s="105">
        <f t="shared" ca="1" si="52"/>
        <v>-8.2316999999999995E-6</v>
      </c>
      <c r="AJ452" s="105">
        <f t="shared" ca="1" si="53"/>
        <v>-4.0699999999999998E-7</v>
      </c>
      <c r="AK452" s="105">
        <f ca="1">AVERAGE(INDIRECT("K"&amp;AD452):INDIRECT("K"&amp;AD453-1))</f>
        <v>2.2831333333333333E-3</v>
      </c>
      <c r="AL452" s="105">
        <f ca="1">AVERAGE(INDIRECT("L"&amp;AD452):INDIRECT("L"&amp;AD453-1))</f>
        <v>5.596666666666666E-5</v>
      </c>
      <c r="AM452" s="105">
        <f t="shared" ca="1" si="54"/>
        <v>2.2838191884550661E-3</v>
      </c>
      <c r="AO452" s="105">
        <f ca="1">STDEV(INDIRECT("K"&amp;AD452):INDIRECT("K"&amp;AD453-1))</f>
        <v>1.1590225767142802E-6</v>
      </c>
    </row>
    <row r="453" spans="1:41" ht="14.25" customHeight="1">
      <c r="A453" t="s">
        <v>803</v>
      </c>
      <c r="B453" t="s">
        <v>200</v>
      </c>
      <c r="C453">
        <v>0</v>
      </c>
      <c r="D453">
        <v>200</v>
      </c>
      <c r="E453">
        <v>976</v>
      </c>
      <c r="F453" t="s">
        <v>201</v>
      </c>
      <c r="G453" s="105">
        <v>1.9566000000000002E-3</v>
      </c>
      <c r="H453" s="105">
        <v>3.2299999999999999E-5</v>
      </c>
      <c r="I453" s="105">
        <v>-8.4035000000000001E-6</v>
      </c>
      <c r="J453" s="105">
        <v>-3.1950000000000002E-7</v>
      </c>
      <c r="K453" s="105">
        <v>1.9650000000000002E-3</v>
      </c>
      <c r="L453" s="105">
        <v>3.26E-5</v>
      </c>
      <c r="M453" s="132">
        <v>0.95</v>
      </c>
      <c r="N453">
        <v>0</v>
      </c>
      <c r="O453">
        <v>0</v>
      </c>
      <c r="P453">
        <v>0</v>
      </c>
      <c r="Q453">
        <v>1</v>
      </c>
      <c r="R453">
        <v>1.965E-5</v>
      </c>
      <c r="S453">
        <v>3.2570000000000001E-7</v>
      </c>
      <c r="T453">
        <v>3</v>
      </c>
      <c r="U453">
        <v>0</v>
      </c>
      <c r="V453">
        <v>0</v>
      </c>
      <c r="W453" s="133" t="s">
        <v>805</v>
      </c>
      <c r="X453" t="s">
        <v>203</v>
      </c>
      <c r="Y453" t="s">
        <v>204</v>
      </c>
      <c r="AD453">
        <f t="shared" si="55"/>
        <v>1355</v>
      </c>
      <c r="AE453">
        <v>452</v>
      </c>
      <c r="AF453" t="str">
        <f t="shared" ca="1" si="49"/>
        <v>76-0.8</v>
      </c>
      <c r="AG453">
        <f t="shared" ca="1" si="50"/>
        <v>200</v>
      </c>
      <c r="AH453">
        <f t="shared" ca="1" si="51"/>
        <v>976</v>
      </c>
      <c r="AI453" s="105">
        <f t="shared" ca="1" si="52"/>
        <v>-8.2316999999999995E-6</v>
      </c>
      <c r="AJ453" s="105">
        <f t="shared" ca="1" si="53"/>
        <v>-4.0699999999999998E-7</v>
      </c>
      <c r="AK453" s="105">
        <f ca="1">AVERAGE(INDIRECT("K"&amp;AD453):INDIRECT("K"&amp;AD454-1))</f>
        <v>4.0439666666666667E-3</v>
      </c>
      <c r="AL453" s="105">
        <f ca="1">AVERAGE(INDIRECT("L"&amp;AD453):INDIRECT("L"&amp;AD454-1))</f>
        <v>1.1259999999999999E-4</v>
      </c>
      <c r="AM453" s="105">
        <f t="shared" ca="1" si="54"/>
        <v>4.0455339772533256E-3</v>
      </c>
      <c r="AO453" s="105">
        <f ca="1">STDEV(INDIRECT("K"&amp;AD453):INDIRECT("K"&amp;AD454-1))</f>
        <v>1.001665280087894E-6</v>
      </c>
    </row>
    <row r="454" spans="1:41" ht="14.25" customHeight="1">
      <c r="A454" t="s">
        <v>803</v>
      </c>
      <c r="B454" t="s">
        <v>200</v>
      </c>
      <c r="C454">
        <v>0</v>
      </c>
      <c r="D454">
        <v>200</v>
      </c>
      <c r="E454">
        <v>976</v>
      </c>
      <c r="F454" t="s">
        <v>201</v>
      </c>
      <c r="G454" s="105">
        <v>1.9566000000000002E-3</v>
      </c>
      <c r="H454" s="105">
        <v>3.2400000000000001E-5</v>
      </c>
      <c r="I454" s="105">
        <v>-8.4035000000000001E-6</v>
      </c>
      <c r="J454" s="105">
        <v>-3.1950000000000002E-7</v>
      </c>
      <c r="K454" s="105">
        <v>1.9651E-3</v>
      </c>
      <c r="L454" s="105">
        <v>3.2700000000000002E-5</v>
      </c>
      <c r="M454" s="132">
        <v>0.95</v>
      </c>
      <c r="N454">
        <v>0</v>
      </c>
      <c r="O454">
        <v>0</v>
      </c>
      <c r="P454">
        <v>0</v>
      </c>
      <c r="Q454">
        <v>1</v>
      </c>
      <c r="R454">
        <v>1.9650999999999999E-5</v>
      </c>
      <c r="S454">
        <v>3.2739999999999998E-7</v>
      </c>
      <c r="T454">
        <v>3</v>
      </c>
      <c r="U454">
        <v>0</v>
      </c>
      <c r="V454">
        <v>0</v>
      </c>
      <c r="W454" s="133" t="s">
        <v>806</v>
      </c>
      <c r="X454" t="s">
        <v>203</v>
      </c>
      <c r="Y454" t="s">
        <v>204</v>
      </c>
      <c r="AD454">
        <f t="shared" si="55"/>
        <v>1358</v>
      </c>
      <c r="AE454">
        <v>453</v>
      </c>
      <c r="AF454" t="str">
        <f t="shared" ca="1" si="49"/>
        <v>76-0.6</v>
      </c>
      <c r="AG454">
        <f t="shared" ca="1" si="50"/>
        <v>200</v>
      </c>
      <c r="AH454">
        <f t="shared" ca="1" si="51"/>
        <v>976</v>
      </c>
      <c r="AI454" s="105">
        <f t="shared" ca="1" si="52"/>
        <v>-8.2316999999999995E-6</v>
      </c>
      <c r="AJ454" s="105">
        <f t="shared" ca="1" si="53"/>
        <v>-4.0699999999999998E-7</v>
      </c>
      <c r="AK454" s="105">
        <f ca="1">AVERAGE(INDIRECT("K"&amp;AD454):INDIRECT("K"&amp;AD455-1))</f>
        <v>2.9031333333333332E-3</v>
      </c>
      <c r="AL454" s="105">
        <f ca="1">AVERAGE(INDIRECT("L"&amp;AD454):INDIRECT("L"&amp;AD455-1))</f>
        <v>7.0866666666666677E-5</v>
      </c>
      <c r="AM454" s="105">
        <f t="shared" ca="1" si="54"/>
        <v>2.9039981466171005E-3</v>
      </c>
      <c r="AO454" s="105">
        <f ca="1">STDEV(INDIRECT("K"&amp;AD454):INDIRECT("K"&amp;AD455-1))</f>
        <v>2.0816659994669645E-7</v>
      </c>
    </row>
    <row r="455" spans="1:41" ht="14.25" customHeight="1">
      <c r="A455" t="s">
        <v>807</v>
      </c>
      <c r="B455" t="s">
        <v>200</v>
      </c>
      <c r="C455">
        <v>0</v>
      </c>
      <c r="D455">
        <v>200</v>
      </c>
      <c r="E455">
        <v>976</v>
      </c>
      <c r="F455" t="s">
        <v>201</v>
      </c>
      <c r="G455" s="105">
        <v>3.5655000000000001E-3</v>
      </c>
      <c r="H455" s="105">
        <v>5.49E-5</v>
      </c>
      <c r="I455" s="105">
        <v>-8.4035000000000001E-6</v>
      </c>
      <c r="J455" s="105">
        <v>-3.1950000000000002E-7</v>
      </c>
      <c r="K455" s="105">
        <v>3.5739000000000001E-3</v>
      </c>
      <c r="L455" s="105">
        <v>5.52E-5</v>
      </c>
      <c r="M455" s="132">
        <v>0.89</v>
      </c>
      <c r="N455">
        <v>0</v>
      </c>
      <c r="O455">
        <v>0</v>
      </c>
      <c r="P455">
        <v>0</v>
      </c>
      <c r="Q455">
        <v>1</v>
      </c>
      <c r="R455">
        <v>3.5738999999999998E-5</v>
      </c>
      <c r="S455">
        <v>5.5209999999999997E-7</v>
      </c>
      <c r="T455">
        <v>4</v>
      </c>
      <c r="U455">
        <v>0</v>
      </c>
      <c r="V455">
        <v>0</v>
      </c>
      <c r="W455" s="133" t="s">
        <v>808</v>
      </c>
      <c r="X455" t="s">
        <v>203</v>
      </c>
      <c r="Y455" t="s">
        <v>204</v>
      </c>
      <c r="AD455">
        <f t="shared" si="55"/>
        <v>1361</v>
      </c>
      <c r="AE455">
        <v>454</v>
      </c>
      <c r="AF455" t="str">
        <f t="shared" ca="1" si="49"/>
        <v>76-0.4</v>
      </c>
      <c r="AG455">
        <f t="shared" ca="1" si="50"/>
        <v>200</v>
      </c>
      <c r="AH455">
        <f t="shared" ca="1" si="51"/>
        <v>976</v>
      </c>
      <c r="AI455" s="105">
        <f t="shared" ca="1" si="52"/>
        <v>-8.2316999999999995E-6</v>
      </c>
      <c r="AJ455" s="105">
        <f t="shared" ca="1" si="53"/>
        <v>-4.0699999999999998E-7</v>
      </c>
      <c r="AK455" s="105">
        <f ca="1">AVERAGE(INDIRECT("K"&amp;AD455):INDIRECT("K"&amp;AD456-1))</f>
        <v>1.2777999999999999E-3</v>
      </c>
      <c r="AL455" s="105">
        <f ca="1">AVERAGE(INDIRECT("L"&amp;AD455):INDIRECT("L"&amp;AD456-1))</f>
        <v>3.2933333333333332E-5</v>
      </c>
      <c r="AM455" s="105">
        <f t="shared" ca="1" si="54"/>
        <v>1.2782243325975468E-3</v>
      </c>
      <c r="AO455" s="105">
        <f ca="1">STDEV(INDIRECT("K"&amp;AD455):INDIRECT("K"&amp;AD456-1))</f>
        <v>0</v>
      </c>
    </row>
    <row r="456" spans="1:41" ht="14.25" customHeight="1">
      <c r="A456" t="s">
        <v>807</v>
      </c>
      <c r="B456" t="s">
        <v>200</v>
      </c>
      <c r="C456">
        <v>0</v>
      </c>
      <c r="D456">
        <v>200</v>
      </c>
      <c r="E456">
        <v>976</v>
      </c>
      <c r="F456" t="s">
        <v>201</v>
      </c>
      <c r="G456" s="105">
        <v>3.5645999999999998E-3</v>
      </c>
      <c r="H456" s="105">
        <v>5.3699999999999997E-5</v>
      </c>
      <c r="I456" s="105">
        <v>-8.4035000000000001E-6</v>
      </c>
      <c r="J456" s="105">
        <v>-3.1950000000000002E-7</v>
      </c>
      <c r="K456" s="105">
        <v>3.5729999999999998E-3</v>
      </c>
      <c r="L456" s="105">
        <v>5.3999999999999998E-5</v>
      </c>
      <c r="M456" s="132">
        <v>0.87</v>
      </c>
      <c r="N456">
        <v>0</v>
      </c>
      <c r="O456">
        <v>0</v>
      </c>
      <c r="P456">
        <v>0</v>
      </c>
      <c r="Q456">
        <v>1</v>
      </c>
      <c r="R456">
        <v>3.5729999999999998E-5</v>
      </c>
      <c r="S456">
        <v>5.4010000000000003E-7</v>
      </c>
      <c r="T456">
        <v>4</v>
      </c>
      <c r="U456">
        <v>0</v>
      </c>
      <c r="V456">
        <v>0</v>
      </c>
      <c r="W456" s="133" t="s">
        <v>809</v>
      </c>
      <c r="X456" t="s">
        <v>203</v>
      </c>
      <c r="Y456" t="s">
        <v>204</v>
      </c>
      <c r="AD456">
        <f t="shared" si="55"/>
        <v>1364</v>
      </c>
      <c r="AE456">
        <v>455</v>
      </c>
      <c r="AF456" t="str">
        <f t="shared" ca="1" si="49"/>
        <v>76-0.2</v>
      </c>
      <c r="AG456">
        <f t="shared" ca="1" si="50"/>
        <v>200</v>
      </c>
      <c r="AH456">
        <f t="shared" ca="1" si="51"/>
        <v>976</v>
      </c>
      <c r="AI456" s="105">
        <f t="shared" ca="1" si="52"/>
        <v>-8.2316999999999995E-6</v>
      </c>
      <c r="AJ456" s="105">
        <f t="shared" ca="1" si="53"/>
        <v>-4.0699999999999998E-7</v>
      </c>
      <c r="AK456" s="105">
        <f ca="1">AVERAGE(INDIRECT("K"&amp;AD456):INDIRECT("K"&amp;AD457-1))</f>
        <v>1.2673999999999999E-3</v>
      </c>
      <c r="AL456" s="105">
        <f ca="1">AVERAGE(INDIRECT("L"&amp;AD456):INDIRECT("L"&amp;AD457-1))</f>
        <v>3.2333333333333331E-5</v>
      </c>
      <c r="AM456" s="105">
        <f t="shared" ca="1" si="54"/>
        <v>1.2678123695738436E-3</v>
      </c>
      <c r="AO456" s="105">
        <f ca="1">STDEV(INDIRECT("K"&amp;AD456):INDIRECT("K"&amp;AD457-1))</f>
        <v>0</v>
      </c>
    </row>
    <row r="457" spans="1:41" ht="14.25" customHeight="1">
      <c r="A457" t="s">
        <v>807</v>
      </c>
      <c r="B457" t="s">
        <v>200</v>
      </c>
      <c r="C457">
        <v>0</v>
      </c>
      <c r="D457">
        <v>200</v>
      </c>
      <c r="E457">
        <v>976</v>
      </c>
      <c r="F457" t="s">
        <v>201</v>
      </c>
      <c r="G457" s="105">
        <v>3.5611000000000002E-3</v>
      </c>
      <c r="H457" s="105">
        <v>5.5300000000000002E-5</v>
      </c>
      <c r="I457" s="105">
        <v>-8.4035000000000001E-6</v>
      </c>
      <c r="J457" s="105">
        <v>-3.1950000000000002E-7</v>
      </c>
      <c r="K457" s="105">
        <v>3.5695000000000002E-3</v>
      </c>
      <c r="L457" s="105">
        <v>5.5600000000000003E-5</v>
      </c>
      <c r="M457" s="132">
        <v>0.89</v>
      </c>
      <c r="N457">
        <v>0</v>
      </c>
      <c r="O457">
        <v>0</v>
      </c>
      <c r="P457">
        <v>0</v>
      </c>
      <c r="Q457">
        <v>1</v>
      </c>
      <c r="R457">
        <v>3.5695000000000003E-5</v>
      </c>
      <c r="S457">
        <v>5.5649999999999999E-7</v>
      </c>
      <c r="T457">
        <v>4</v>
      </c>
      <c r="U457">
        <v>0</v>
      </c>
      <c r="V457">
        <v>0</v>
      </c>
      <c r="W457" s="133" t="s">
        <v>810</v>
      </c>
      <c r="X457" t="s">
        <v>203</v>
      </c>
      <c r="Y457" t="s">
        <v>204</v>
      </c>
      <c r="AD457">
        <f t="shared" si="55"/>
        <v>1367</v>
      </c>
      <c r="AE457">
        <v>456</v>
      </c>
      <c r="AF457" t="str">
        <f t="shared" ca="1" si="49"/>
        <v>76-&lt;0.2</v>
      </c>
      <c r="AG457">
        <f t="shared" ca="1" si="50"/>
        <v>200</v>
      </c>
      <c r="AH457">
        <f t="shared" ca="1" si="51"/>
        <v>976</v>
      </c>
      <c r="AI457" s="105">
        <f t="shared" ca="1" si="52"/>
        <v>-8.2316999999999995E-6</v>
      </c>
      <c r="AJ457" s="105">
        <f t="shared" ca="1" si="53"/>
        <v>-4.0699999999999998E-7</v>
      </c>
      <c r="AK457" s="105">
        <f ca="1">AVERAGE(INDIRECT("K"&amp;AD457):INDIRECT("K"&amp;AD458-1))</f>
        <v>2.7177E-3</v>
      </c>
      <c r="AL457" s="105">
        <f ca="1">AVERAGE(INDIRECT("L"&amp;AD457):INDIRECT("L"&amp;AD458-1))</f>
        <v>6.5499999999999993E-5</v>
      </c>
      <c r="AM457" s="105">
        <f t="shared" ca="1" si="54"/>
        <v>2.7184892017442334E-3</v>
      </c>
      <c r="AO457" s="105">
        <f ca="1">STDEV(INDIRECT("K"&amp;AD457):INDIRECT("K"&amp;AD458-1))</f>
        <v>9.99999999998398E-8</v>
      </c>
    </row>
    <row r="458" spans="1:41" ht="14.25" customHeight="1">
      <c r="A458" t="s">
        <v>811</v>
      </c>
      <c r="B458" t="s">
        <v>200</v>
      </c>
      <c r="C458">
        <v>0</v>
      </c>
      <c r="D458">
        <v>200</v>
      </c>
      <c r="E458">
        <v>976</v>
      </c>
      <c r="F458" t="s">
        <v>201</v>
      </c>
      <c r="G458" s="105">
        <v>2.8498E-3</v>
      </c>
      <c r="H458" s="105">
        <v>4.3000000000000002E-5</v>
      </c>
      <c r="I458" s="105">
        <v>-8.4035000000000001E-6</v>
      </c>
      <c r="J458" s="105">
        <v>-3.1950000000000002E-7</v>
      </c>
      <c r="K458" s="105">
        <v>2.8582E-3</v>
      </c>
      <c r="L458" s="105">
        <v>4.3300000000000002E-5</v>
      </c>
      <c r="M458" s="132">
        <v>0.87</v>
      </c>
      <c r="N458">
        <v>0</v>
      </c>
      <c r="O458">
        <v>0</v>
      </c>
      <c r="P458">
        <v>0</v>
      </c>
      <c r="Q458">
        <v>1</v>
      </c>
      <c r="R458">
        <v>2.8581999999999998E-5</v>
      </c>
      <c r="S458">
        <v>4.3290000000000002E-7</v>
      </c>
      <c r="T458">
        <v>3</v>
      </c>
      <c r="U458">
        <v>0</v>
      </c>
      <c r="V458">
        <v>0</v>
      </c>
      <c r="W458" s="133" t="s">
        <v>812</v>
      </c>
      <c r="X458" t="s">
        <v>203</v>
      </c>
      <c r="Y458" t="s">
        <v>204</v>
      </c>
      <c r="AD458">
        <f t="shared" si="55"/>
        <v>1370</v>
      </c>
      <c r="AE458">
        <v>457</v>
      </c>
      <c r="AF458" t="str">
        <f t="shared" ca="1" si="49"/>
        <v>77-ALL</v>
      </c>
      <c r="AG458">
        <f t="shared" ca="1" si="50"/>
        <v>200</v>
      </c>
      <c r="AH458">
        <f t="shared" ca="1" si="51"/>
        <v>976</v>
      </c>
      <c r="AI458" s="105">
        <f t="shared" ca="1" si="52"/>
        <v>-8.2316999999999995E-6</v>
      </c>
      <c r="AJ458" s="105">
        <f t="shared" ca="1" si="53"/>
        <v>-4.0699999999999998E-7</v>
      </c>
      <c r="AK458" s="105">
        <f ca="1">AVERAGE(INDIRECT("K"&amp;AD458):INDIRECT("K"&amp;AD459-1))</f>
        <v>1.5164999999999998E-3</v>
      </c>
      <c r="AL458" s="105">
        <f ca="1">AVERAGE(INDIRECT("L"&amp;AD458):INDIRECT("L"&amp;AD459-1))</f>
        <v>3.906666666666667E-5</v>
      </c>
      <c r="AM458" s="105">
        <f t="shared" ca="1" si="54"/>
        <v>1.5170031161617448E-3</v>
      </c>
      <c r="AO458" s="105">
        <f ca="1">STDEV(INDIRECT("K"&amp;AD458):INDIRECT("K"&amp;AD459-1))</f>
        <v>2.6457513110636301E-7</v>
      </c>
    </row>
    <row r="459" spans="1:41" ht="14.25" customHeight="1">
      <c r="A459" t="s">
        <v>811</v>
      </c>
      <c r="B459" t="s">
        <v>200</v>
      </c>
      <c r="C459">
        <v>0</v>
      </c>
      <c r="D459">
        <v>200</v>
      </c>
      <c r="E459">
        <v>976</v>
      </c>
      <c r="F459" t="s">
        <v>201</v>
      </c>
      <c r="G459" s="105">
        <v>2.8492999999999999E-3</v>
      </c>
      <c r="H459" s="105">
        <v>4.3000000000000002E-5</v>
      </c>
      <c r="I459" s="105">
        <v>-8.4035000000000001E-6</v>
      </c>
      <c r="J459" s="105">
        <v>-3.1950000000000002E-7</v>
      </c>
      <c r="K459" s="105">
        <v>2.8576999999999999E-3</v>
      </c>
      <c r="L459" s="105">
        <v>4.3399999999999998E-5</v>
      </c>
      <c r="M459" s="132">
        <v>0.87</v>
      </c>
      <c r="N459">
        <v>0</v>
      </c>
      <c r="O459">
        <v>0</v>
      </c>
      <c r="P459">
        <v>0</v>
      </c>
      <c r="Q459">
        <v>1</v>
      </c>
      <c r="R459">
        <v>2.8577000000000001E-5</v>
      </c>
      <c r="S459">
        <v>4.3350000000000001E-7</v>
      </c>
      <c r="T459">
        <v>3</v>
      </c>
      <c r="U459">
        <v>0</v>
      </c>
      <c r="V459">
        <v>0</v>
      </c>
      <c r="W459" s="133" t="s">
        <v>813</v>
      </c>
      <c r="X459" t="s">
        <v>203</v>
      </c>
      <c r="Y459" t="s">
        <v>204</v>
      </c>
      <c r="AD459">
        <f t="shared" si="55"/>
        <v>1373</v>
      </c>
      <c r="AE459">
        <v>458</v>
      </c>
      <c r="AF459" t="str">
        <f t="shared" ca="1" si="49"/>
        <v>77-0.8</v>
      </c>
      <c r="AG459">
        <f t="shared" ca="1" si="50"/>
        <v>200</v>
      </c>
      <c r="AH459">
        <f t="shared" ca="1" si="51"/>
        <v>976</v>
      </c>
      <c r="AI459" s="105">
        <f t="shared" ca="1" si="52"/>
        <v>-8.2316999999999995E-6</v>
      </c>
      <c r="AJ459" s="105">
        <f t="shared" ca="1" si="53"/>
        <v>-4.0699999999999998E-7</v>
      </c>
      <c r="AK459" s="105">
        <f ca="1">AVERAGE(INDIRECT("K"&amp;AD459):INDIRECT("K"&amp;AD460-1))</f>
        <v>1.8337666666666667E-3</v>
      </c>
      <c r="AL459" s="105">
        <f ca="1">AVERAGE(INDIRECT("L"&amp;AD459):INDIRECT("L"&amp;AD460-1))</f>
        <v>5.0633333333333329E-5</v>
      </c>
      <c r="AM459" s="105">
        <f t="shared" ca="1" si="54"/>
        <v>1.8344655685572902E-3</v>
      </c>
      <c r="AO459" s="105">
        <f ca="1">STDEV(INDIRECT("K"&amp;AD459):INDIRECT("K"&amp;AD460-1))</f>
        <v>2.5166114784228543E-7</v>
      </c>
    </row>
    <row r="460" spans="1:41" ht="14.25" customHeight="1">
      <c r="A460" t="s">
        <v>811</v>
      </c>
      <c r="B460" t="s">
        <v>200</v>
      </c>
      <c r="C460">
        <v>0</v>
      </c>
      <c r="D460">
        <v>200</v>
      </c>
      <c r="E460">
        <v>976</v>
      </c>
      <c r="F460" t="s">
        <v>201</v>
      </c>
      <c r="G460" s="105">
        <v>2.8500000000000001E-3</v>
      </c>
      <c r="H460" s="105">
        <v>4.2599999999999999E-5</v>
      </c>
      <c r="I460" s="105">
        <v>-8.4035000000000001E-6</v>
      </c>
      <c r="J460" s="105">
        <v>-3.1950000000000002E-7</v>
      </c>
      <c r="K460" s="105">
        <v>2.8584000000000001E-3</v>
      </c>
      <c r="L460" s="105">
        <v>4.2899999999999999E-5</v>
      </c>
      <c r="M460" s="132">
        <v>0.86</v>
      </c>
      <c r="N460">
        <v>0</v>
      </c>
      <c r="O460">
        <v>0</v>
      </c>
      <c r="P460">
        <v>0</v>
      </c>
      <c r="Q460">
        <v>1</v>
      </c>
      <c r="R460">
        <v>2.8583999999999999E-5</v>
      </c>
      <c r="S460">
        <v>4.291E-7</v>
      </c>
      <c r="T460">
        <v>3</v>
      </c>
      <c r="U460">
        <v>0</v>
      </c>
      <c r="V460">
        <v>0</v>
      </c>
      <c r="W460" s="133" t="s">
        <v>814</v>
      </c>
      <c r="X460" t="s">
        <v>203</v>
      </c>
      <c r="Y460" t="s">
        <v>204</v>
      </c>
      <c r="AD460">
        <f t="shared" si="55"/>
        <v>1376</v>
      </c>
      <c r="AE460">
        <v>459</v>
      </c>
      <c r="AF460" t="str">
        <f t="shared" ca="1" si="49"/>
        <v>77-0.6</v>
      </c>
      <c r="AG460">
        <f t="shared" ca="1" si="50"/>
        <v>200</v>
      </c>
      <c r="AH460">
        <f t="shared" ca="1" si="51"/>
        <v>976</v>
      </c>
      <c r="AI460" s="105">
        <f t="shared" ca="1" si="52"/>
        <v>-8.2316999999999995E-6</v>
      </c>
      <c r="AJ460" s="105">
        <f t="shared" ca="1" si="53"/>
        <v>-4.0699999999999998E-7</v>
      </c>
      <c r="AK460" s="105">
        <f ca="1">AVERAGE(INDIRECT("K"&amp;AD460):INDIRECT("K"&amp;AD461-1))</f>
        <v>1.0824000000000001E-3</v>
      </c>
      <c r="AL460" s="105">
        <f ca="1">AVERAGE(INDIRECT("L"&amp;AD460):INDIRECT("L"&amp;AD461-1))</f>
        <v>3.1133333333333336E-5</v>
      </c>
      <c r="AM460" s="105">
        <f t="shared" ca="1" si="54"/>
        <v>1.0828476552333871E-3</v>
      </c>
      <c r="AO460" s="105">
        <f ca="1">STDEV(INDIRECT("K"&amp;AD460):INDIRECT("K"&amp;AD461-1))</f>
        <v>9.9999999999948221E-8</v>
      </c>
    </row>
    <row r="461" spans="1:41" ht="14.25" customHeight="1">
      <c r="A461" t="s">
        <v>815</v>
      </c>
      <c r="B461" t="s">
        <v>200</v>
      </c>
      <c r="C461">
        <v>0</v>
      </c>
      <c r="D461">
        <v>200</v>
      </c>
      <c r="E461">
        <v>976</v>
      </c>
      <c r="F461" t="s">
        <v>201</v>
      </c>
      <c r="G461" s="105">
        <v>1.7110999999999999E-3</v>
      </c>
      <c r="H461" s="105">
        <v>3.04E-5</v>
      </c>
      <c r="I461" s="105">
        <v>-8.4035000000000001E-6</v>
      </c>
      <c r="J461" s="105">
        <v>-3.1950000000000002E-7</v>
      </c>
      <c r="K461" s="105">
        <v>1.7195000000000001E-3</v>
      </c>
      <c r="L461" s="105">
        <v>3.0700000000000001E-5</v>
      </c>
      <c r="M461" s="132">
        <v>1.02</v>
      </c>
      <c r="N461">
        <v>0</v>
      </c>
      <c r="O461">
        <v>0</v>
      </c>
      <c r="P461">
        <v>0</v>
      </c>
      <c r="Q461">
        <v>1</v>
      </c>
      <c r="R461">
        <v>1.7195000000000001E-5</v>
      </c>
      <c r="S461">
        <v>3.0689999999999998E-7</v>
      </c>
      <c r="T461">
        <v>3</v>
      </c>
      <c r="U461">
        <v>0</v>
      </c>
      <c r="V461">
        <v>0</v>
      </c>
      <c r="W461" s="133" t="s">
        <v>816</v>
      </c>
      <c r="X461" t="s">
        <v>203</v>
      </c>
      <c r="Y461" t="s">
        <v>204</v>
      </c>
      <c r="AD461">
        <f t="shared" si="55"/>
        <v>1379</v>
      </c>
      <c r="AE461">
        <v>460</v>
      </c>
      <c r="AF461" t="str">
        <f t="shared" ca="1" si="49"/>
        <v>77-0.4</v>
      </c>
      <c r="AG461">
        <f t="shared" ca="1" si="50"/>
        <v>200</v>
      </c>
      <c r="AH461">
        <f t="shared" ca="1" si="51"/>
        <v>976</v>
      </c>
      <c r="AI461" s="105">
        <f t="shared" ca="1" si="52"/>
        <v>-8.2316999999999995E-6</v>
      </c>
      <c r="AJ461" s="105">
        <f t="shared" ca="1" si="53"/>
        <v>-4.0699999999999998E-7</v>
      </c>
      <c r="AK461" s="105">
        <f ca="1">AVERAGE(INDIRECT("K"&amp;AD461):INDIRECT("K"&amp;AD462-1))</f>
        <v>1.0416333333333333E-3</v>
      </c>
      <c r="AL461" s="105">
        <f ca="1">AVERAGE(INDIRECT("L"&amp;AD461):INDIRECT("L"&amp;AD462-1))</f>
        <v>2.7133333333333333E-5</v>
      </c>
      <c r="AM461" s="105">
        <f t="shared" ca="1" si="54"/>
        <v>1.0419866692472073E-3</v>
      </c>
      <c r="AO461" s="105">
        <f ca="1">STDEV(INDIRECT("K"&amp;AD461):INDIRECT("K"&amp;AD462-1))</f>
        <v>3.5118845842840743E-7</v>
      </c>
    </row>
    <row r="462" spans="1:41" ht="14.25" customHeight="1">
      <c r="A462" t="s">
        <v>815</v>
      </c>
      <c r="B462" t="s">
        <v>200</v>
      </c>
      <c r="C462">
        <v>0</v>
      </c>
      <c r="D462">
        <v>200</v>
      </c>
      <c r="E462">
        <v>976</v>
      </c>
      <c r="F462" t="s">
        <v>201</v>
      </c>
      <c r="G462" s="105">
        <v>1.7113E-3</v>
      </c>
      <c r="H462" s="105">
        <v>2.9899999999999998E-5</v>
      </c>
      <c r="I462" s="105">
        <v>-8.4035000000000001E-6</v>
      </c>
      <c r="J462" s="105">
        <v>-3.1950000000000002E-7</v>
      </c>
      <c r="K462" s="105">
        <v>1.7197E-3</v>
      </c>
      <c r="L462" s="105">
        <v>3.0199999999999999E-5</v>
      </c>
      <c r="M462" s="132">
        <v>1.01</v>
      </c>
      <c r="N462">
        <v>0</v>
      </c>
      <c r="O462">
        <v>0</v>
      </c>
      <c r="P462">
        <v>0</v>
      </c>
      <c r="Q462">
        <v>1</v>
      </c>
      <c r="R462">
        <v>1.7197000000000002E-5</v>
      </c>
      <c r="S462">
        <v>3.0240000000000001E-7</v>
      </c>
      <c r="T462">
        <v>3</v>
      </c>
      <c r="U462">
        <v>0</v>
      </c>
      <c r="V462">
        <v>0</v>
      </c>
      <c r="W462" s="133" t="s">
        <v>817</v>
      </c>
      <c r="X462" t="s">
        <v>203</v>
      </c>
      <c r="Y462" t="s">
        <v>204</v>
      </c>
      <c r="AD462">
        <f t="shared" si="55"/>
        <v>1382</v>
      </c>
      <c r="AE462">
        <v>461</v>
      </c>
      <c r="AF462" t="str">
        <f t="shared" ca="1" si="49"/>
        <v>77-0.2</v>
      </c>
      <c r="AG462">
        <f t="shared" ca="1" si="50"/>
        <v>200</v>
      </c>
      <c r="AH462">
        <f t="shared" ca="1" si="51"/>
        <v>976</v>
      </c>
      <c r="AI462" s="105">
        <f t="shared" ca="1" si="52"/>
        <v>-8.2316999999999995E-6</v>
      </c>
      <c r="AJ462" s="105">
        <f t="shared" ca="1" si="53"/>
        <v>-4.0699999999999998E-7</v>
      </c>
      <c r="AK462" s="105">
        <f ca="1">AVERAGE(INDIRECT("K"&amp;AD462):INDIRECT("K"&amp;AD463-1))</f>
        <v>1.2232333333333332E-3</v>
      </c>
      <c r="AL462" s="105">
        <f ca="1">AVERAGE(INDIRECT("L"&amp;AD462):INDIRECT("L"&amp;AD463-1))</f>
        <v>3.0133333333333335E-5</v>
      </c>
      <c r="AM462" s="105">
        <f t="shared" ca="1" si="54"/>
        <v>1.2236044318142834E-3</v>
      </c>
      <c r="AO462" s="105">
        <f ca="1">STDEV(INDIRECT("K"&amp;AD462):INDIRECT("K"&amp;AD463-1))</f>
        <v>2.0816659994664438E-7</v>
      </c>
    </row>
    <row r="463" spans="1:41" ht="14.25" customHeight="1">
      <c r="A463" t="s">
        <v>815</v>
      </c>
      <c r="B463" t="s">
        <v>200</v>
      </c>
      <c r="C463">
        <v>0</v>
      </c>
      <c r="D463">
        <v>200</v>
      </c>
      <c r="E463">
        <v>976</v>
      </c>
      <c r="F463" t="s">
        <v>201</v>
      </c>
      <c r="G463" s="105">
        <v>1.7109E-3</v>
      </c>
      <c r="H463" s="105">
        <v>2.9899999999999998E-5</v>
      </c>
      <c r="I463" s="105">
        <v>-8.4035000000000001E-6</v>
      </c>
      <c r="J463" s="105">
        <v>-3.1950000000000002E-7</v>
      </c>
      <c r="K463" s="105">
        <v>1.7193E-3</v>
      </c>
      <c r="L463" s="105">
        <v>3.0199999999999999E-5</v>
      </c>
      <c r="M463" s="132">
        <v>1.01</v>
      </c>
      <c r="N463">
        <v>0</v>
      </c>
      <c r="O463">
        <v>0</v>
      </c>
      <c r="P463">
        <v>0</v>
      </c>
      <c r="Q463">
        <v>1</v>
      </c>
      <c r="R463">
        <v>1.7193E-5</v>
      </c>
      <c r="S463">
        <v>3.0209999999999999E-7</v>
      </c>
      <c r="T463">
        <v>3</v>
      </c>
      <c r="U463">
        <v>0</v>
      </c>
      <c r="V463">
        <v>0</v>
      </c>
      <c r="W463" s="133" t="s">
        <v>818</v>
      </c>
      <c r="X463" t="s">
        <v>203</v>
      </c>
      <c r="Y463" t="s">
        <v>204</v>
      </c>
      <c r="AD463">
        <f t="shared" si="55"/>
        <v>1385</v>
      </c>
      <c r="AE463">
        <v>462</v>
      </c>
      <c r="AF463" t="str">
        <f t="shared" ca="1" si="49"/>
        <v>77-&lt;0.2</v>
      </c>
      <c r="AG463">
        <f t="shared" ca="1" si="50"/>
        <v>200</v>
      </c>
      <c r="AH463">
        <f t="shared" ca="1" si="51"/>
        <v>976</v>
      </c>
      <c r="AI463" s="105">
        <f t="shared" ca="1" si="52"/>
        <v>-8.2316999999999995E-6</v>
      </c>
      <c r="AJ463" s="105">
        <f t="shared" ca="1" si="53"/>
        <v>-4.0699999999999998E-7</v>
      </c>
      <c r="AK463" s="105">
        <f ca="1">AVERAGE(INDIRECT("K"&amp;AD463):INDIRECT("K"&amp;AD464-1))</f>
        <v>2.3248333333333333E-3</v>
      </c>
      <c r="AL463" s="105">
        <f ca="1">AVERAGE(INDIRECT("L"&amp;AD463):INDIRECT("L"&amp;AD464-1))</f>
        <v>5.5433333333333337E-5</v>
      </c>
      <c r="AM463" s="105">
        <f t="shared" ca="1" si="54"/>
        <v>2.3254941157143834E-3</v>
      </c>
      <c r="AO463" s="105">
        <f ca="1">STDEV(INDIRECT("K"&amp;AD463):INDIRECT("K"&amp;AD464-1))</f>
        <v>1.1547005383799056E-7</v>
      </c>
    </row>
    <row r="464" spans="1:41" ht="14.25" customHeight="1">
      <c r="A464" t="s">
        <v>819</v>
      </c>
      <c r="B464" t="s">
        <v>200</v>
      </c>
      <c r="C464">
        <v>0</v>
      </c>
      <c r="D464">
        <v>200</v>
      </c>
      <c r="E464">
        <v>976</v>
      </c>
      <c r="F464" t="s">
        <v>201</v>
      </c>
      <c r="G464" s="105">
        <v>2.5019E-3</v>
      </c>
      <c r="H464" s="105">
        <v>3.8399999999999998E-5</v>
      </c>
      <c r="I464" s="105">
        <v>-8.4035000000000001E-6</v>
      </c>
      <c r="J464" s="105">
        <v>-3.1950000000000002E-7</v>
      </c>
      <c r="K464" s="105">
        <v>2.5103E-3</v>
      </c>
      <c r="L464" s="105">
        <v>3.8800000000000001E-5</v>
      </c>
      <c r="M464" s="132">
        <v>0.88</v>
      </c>
      <c r="N464">
        <v>0</v>
      </c>
      <c r="O464">
        <v>0</v>
      </c>
      <c r="P464">
        <v>0</v>
      </c>
      <c r="Q464">
        <v>1</v>
      </c>
      <c r="R464">
        <v>2.5103E-5</v>
      </c>
      <c r="S464">
        <v>3.8770000000000001E-7</v>
      </c>
      <c r="T464">
        <v>3</v>
      </c>
      <c r="U464">
        <v>0</v>
      </c>
      <c r="V464">
        <v>0</v>
      </c>
      <c r="W464" s="133" t="s">
        <v>820</v>
      </c>
      <c r="X464" t="s">
        <v>203</v>
      </c>
      <c r="Y464" t="s">
        <v>204</v>
      </c>
      <c r="AD464">
        <f t="shared" si="55"/>
        <v>1388</v>
      </c>
      <c r="AE464">
        <v>463</v>
      </c>
      <c r="AF464" t="str">
        <f t="shared" ca="1" si="49"/>
        <v>78-ALL</v>
      </c>
      <c r="AG464">
        <f t="shared" ca="1" si="50"/>
        <v>200</v>
      </c>
      <c r="AH464">
        <f t="shared" ca="1" si="51"/>
        <v>976</v>
      </c>
      <c r="AI464" s="105">
        <f t="shared" ca="1" si="52"/>
        <v>-8.2316999999999995E-6</v>
      </c>
      <c r="AJ464" s="105">
        <f t="shared" ca="1" si="53"/>
        <v>-4.0699999999999998E-7</v>
      </c>
      <c r="AK464" s="105">
        <f ca="1">AVERAGE(INDIRECT("K"&amp;AD464):INDIRECT("K"&amp;AD465-1))</f>
        <v>1.6379666666666666E-3</v>
      </c>
      <c r="AL464" s="105">
        <f ca="1">AVERAGE(INDIRECT("L"&amp;AD464):INDIRECT("L"&amp;AD465-1))</f>
        <v>4.0433333333333338E-5</v>
      </c>
      <c r="AM464" s="105">
        <f t="shared" ca="1" si="54"/>
        <v>1.6384656406393011E-3</v>
      </c>
      <c r="AO464" s="105">
        <f ca="1">STDEV(INDIRECT("K"&amp;AD464):INDIRECT("K"&amp;AD465-1))</f>
        <v>5.7735026918870085E-8</v>
      </c>
    </row>
    <row r="465" spans="1:41" ht="14.25" customHeight="1">
      <c r="A465" t="s">
        <v>819</v>
      </c>
      <c r="B465" t="s">
        <v>200</v>
      </c>
      <c r="C465">
        <v>0</v>
      </c>
      <c r="D465">
        <v>200</v>
      </c>
      <c r="E465">
        <v>976</v>
      </c>
      <c r="F465" t="s">
        <v>201</v>
      </c>
      <c r="G465" s="105">
        <v>2.5016000000000001E-3</v>
      </c>
      <c r="H465" s="105">
        <v>3.8600000000000003E-5</v>
      </c>
      <c r="I465" s="105">
        <v>-8.4035000000000001E-6</v>
      </c>
      <c r="J465" s="105">
        <v>-3.1950000000000002E-7</v>
      </c>
      <c r="K465" s="105">
        <v>2.5100000000000001E-3</v>
      </c>
      <c r="L465" s="105">
        <v>3.8999999999999999E-5</v>
      </c>
      <c r="M465" s="132">
        <v>0.89</v>
      </c>
      <c r="N465">
        <v>0</v>
      </c>
      <c r="O465">
        <v>0</v>
      </c>
      <c r="P465">
        <v>0</v>
      </c>
      <c r="Q465">
        <v>1</v>
      </c>
      <c r="R465">
        <v>2.51E-5</v>
      </c>
      <c r="S465">
        <v>3.8949999999999999E-7</v>
      </c>
      <c r="T465">
        <v>3</v>
      </c>
      <c r="U465">
        <v>0</v>
      </c>
      <c r="V465">
        <v>0</v>
      </c>
      <c r="W465" s="133" t="s">
        <v>821</v>
      </c>
      <c r="X465" t="s">
        <v>203</v>
      </c>
      <c r="Y465" t="s">
        <v>204</v>
      </c>
      <c r="AD465">
        <f t="shared" si="55"/>
        <v>1391</v>
      </c>
      <c r="AE465">
        <v>464</v>
      </c>
      <c r="AF465" t="str">
        <f t="shared" ca="1" si="49"/>
        <v>78-0.8</v>
      </c>
      <c r="AG465">
        <f t="shared" ca="1" si="50"/>
        <v>200</v>
      </c>
      <c r="AH465">
        <f t="shared" ca="1" si="51"/>
        <v>976</v>
      </c>
      <c r="AI465" s="105">
        <f t="shared" ca="1" si="52"/>
        <v>-8.2316999999999995E-6</v>
      </c>
      <c r="AJ465" s="105">
        <f t="shared" ca="1" si="53"/>
        <v>-4.0699999999999998E-7</v>
      </c>
      <c r="AK465" s="105">
        <f ca="1">AVERAGE(INDIRECT("K"&amp;AD465):INDIRECT("K"&amp;AD466-1))</f>
        <v>1.0725999999999999E-3</v>
      </c>
      <c r="AL465" s="105">
        <f ca="1">AVERAGE(INDIRECT("L"&amp;AD465):INDIRECT("L"&amp;AD466-1))</f>
        <v>3.6866666666666671E-5</v>
      </c>
      <c r="AM465" s="105">
        <f t="shared" ca="1" si="54"/>
        <v>1.0732333907921012E-3</v>
      </c>
      <c r="AO465" s="105">
        <f ca="1">STDEV(INDIRECT("K"&amp;AD465):INDIRECT("K"&amp;AD466-1))</f>
        <v>1.7320508075686065E-7</v>
      </c>
    </row>
    <row r="466" spans="1:41" ht="14.25" customHeight="1">
      <c r="A466" t="s">
        <v>819</v>
      </c>
      <c r="B466" t="s">
        <v>200</v>
      </c>
      <c r="C466">
        <v>0</v>
      </c>
      <c r="D466">
        <v>200</v>
      </c>
      <c r="E466">
        <v>976</v>
      </c>
      <c r="F466" t="s">
        <v>201</v>
      </c>
      <c r="G466" s="105">
        <v>2.5014999999999998E-3</v>
      </c>
      <c r="H466" s="105">
        <v>3.8099999999999998E-5</v>
      </c>
      <c r="I466" s="105">
        <v>-8.4035000000000001E-6</v>
      </c>
      <c r="J466" s="105">
        <v>-3.1950000000000002E-7</v>
      </c>
      <c r="K466" s="105">
        <v>2.5098999999999998E-3</v>
      </c>
      <c r="L466" s="105">
        <v>3.8399999999999998E-5</v>
      </c>
      <c r="M466" s="132">
        <v>0.88</v>
      </c>
      <c r="N466">
        <v>0</v>
      </c>
      <c r="O466">
        <v>0</v>
      </c>
      <c r="P466">
        <v>0</v>
      </c>
      <c r="Q466">
        <v>1</v>
      </c>
      <c r="R466">
        <v>2.5099000000000001E-5</v>
      </c>
      <c r="S466">
        <v>3.841E-7</v>
      </c>
      <c r="T466">
        <v>3</v>
      </c>
      <c r="U466">
        <v>0</v>
      </c>
      <c r="V466">
        <v>0</v>
      </c>
      <c r="W466" s="133" t="s">
        <v>822</v>
      </c>
      <c r="X466" t="s">
        <v>203</v>
      </c>
      <c r="Y466" t="s">
        <v>204</v>
      </c>
      <c r="AD466">
        <f t="shared" si="55"/>
        <v>1394</v>
      </c>
      <c r="AE466">
        <v>465</v>
      </c>
      <c r="AF466" t="str">
        <f t="shared" ca="1" si="49"/>
        <v>78-0.6</v>
      </c>
      <c r="AG466">
        <f t="shared" ca="1" si="50"/>
        <v>200</v>
      </c>
      <c r="AH466">
        <f t="shared" ca="1" si="51"/>
        <v>976</v>
      </c>
      <c r="AI466" s="105">
        <f t="shared" ca="1" si="52"/>
        <v>-8.2316999999999995E-6</v>
      </c>
      <c r="AJ466" s="105">
        <f t="shared" ca="1" si="53"/>
        <v>-4.0699999999999998E-7</v>
      </c>
      <c r="AK466" s="105">
        <f ca="1">AVERAGE(INDIRECT("K"&amp;AD466):INDIRECT("K"&amp;AD467-1))</f>
        <v>9.2285666666666675E-4</v>
      </c>
      <c r="AL466" s="105">
        <f ca="1">AVERAGE(INDIRECT("L"&amp;AD466):INDIRECT("L"&amp;AD467-1))</f>
        <v>2.5421333333333333E-5</v>
      </c>
      <c r="AM466" s="105">
        <f t="shared" ca="1" si="54"/>
        <v>9.2320673275250536E-4</v>
      </c>
      <c r="AO466" s="105">
        <f ca="1">STDEV(INDIRECT("K"&amp;AD466):INDIRECT("K"&amp;AD467-1))</f>
        <v>1.8009256878982891E-7</v>
      </c>
    </row>
    <row r="467" spans="1:41" ht="14.25" customHeight="1">
      <c r="A467" t="s">
        <v>823</v>
      </c>
      <c r="B467" t="s">
        <v>200</v>
      </c>
      <c r="C467">
        <v>0</v>
      </c>
      <c r="D467">
        <v>200</v>
      </c>
      <c r="E467">
        <v>976</v>
      </c>
      <c r="F467" t="s">
        <v>201</v>
      </c>
      <c r="G467" s="105">
        <v>4.0486999999999997E-3</v>
      </c>
      <c r="H467" s="105">
        <v>5.9500000000000003E-5</v>
      </c>
      <c r="I467" s="105">
        <v>-8.4035000000000001E-6</v>
      </c>
      <c r="J467" s="105">
        <v>-3.1950000000000002E-7</v>
      </c>
      <c r="K467" s="105">
        <v>4.0571000000000001E-3</v>
      </c>
      <c r="L467" s="105">
        <v>5.9799999999999997E-5</v>
      </c>
      <c r="M467" s="132">
        <v>0.84</v>
      </c>
      <c r="N467">
        <v>0</v>
      </c>
      <c r="O467">
        <v>0</v>
      </c>
      <c r="P467">
        <v>0</v>
      </c>
      <c r="Q467">
        <v>1</v>
      </c>
      <c r="R467">
        <v>4.0571000000000002E-5</v>
      </c>
      <c r="S467">
        <v>5.9839999999999996E-7</v>
      </c>
      <c r="T467">
        <v>4</v>
      </c>
      <c r="U467">
        <v>0</v>
      </c>
      <c r="V467">
        <v>0</v>
      </c>
      <c r="W467" s="133" t="s">
        <v>824</v>
      </c>
      <c r="X467" t="s">
        <v>203</v>
      </c>
      <c r="Y467" t="s">
        <v>204</v>
      </c>
      <c r="AD467">
        <f t="shared" si="55"/>
        <v>1397</v>
      </c>
      <c r="AE467">
        <v>466</v>
      </c>
      <c r="AF467" t="str">
        <f t="shared" ca="1" si="49"/>
        <v>78-0.4</v>
      </c>
      <c r="AG467">
        <f t="shared" ca="1" si="50"/>
        <v>200</v>
      </c>
      <c r="AH467">
        <f t="shared" ca="1" si="51"/>
        <v>976</v>
      </c>
      <c r="AI467" s="105">
        <f t="shared" ca="1" si="52"/>
        <v>-8.2316999999999995E-6</v>
      </c>
      <c r="AJ467" s="105">
        <f t="shared" ca="1" si="53"/>
        <v>-4.0699999999999998E-7</v>
      </c>
      <c r="AK467" s="105">
        <f ca="1">AVERAGE(INDIRECT("K"&amp;AD467):INDIRECT("K"&amp;AD468-1))</f>
        <v>9.7287333333333345E-4</v>
      </c>
      <c r="AL467" s="105">
        <f ca="1">AVERAGE(INDIRECT("L"&amp;AD467):INDIRECT("L"&amp;AD468-1))</f>
        <v>2.6174E-5</v>
      </c>
      <c r="AM467" s="105">
        <f t="shared" ca="1" si="54"/>
        <v>9.7322535981503864E-4</v>
      </c>
      <c r="AO467" s="105">
        <f ca="1">STDEV(INDIRECT("K"&amp;AD467):INDIRECT("K"&amp;AD468-1))</f>
        <v>1.2701705922171451E-7</v>
      </c>
    </row>
    <row r="468" spans="1:41" ht="14.25" customHeight="1">
      <c r="A468" t="s">
        <v>823</v>
      </c>
      <c r="B468" t="s">
        <v>200</v>
      </c>
      <c r="C468">
        <v>0</v>
      </c>
      <c r="D468">
        <v>200</v>
      </c>
      <c r="E468">
        <v>976</v>
      </c>
      <c r="F468" t="s">
        <v>201</v>
      </c>
      <c r="G468" s="105">
        <v>4.0496000000000004E-3</v>
      </c>
      <c r="H468" s="105">
        <v>6.1299999999999999E-5</v>
      </c>
      <c r="I468" s="105">
        <v>-8.4035000000000001E-6</v>
      </c>
      <c r="J468" s="105">
        <v>-3.1950000000000002E-7</v>
      </c>
      <c r="K468" s="105">
        <v>4.058E-3</v>
      </c>
      <c r="L468" s="105">
        <v>6.1600000000000007E-5</v>
      </c>
      <c r="M468" s="132">
        <v>0.87</v>
      </c>
      <c r="N468">
        <v>0</v>
      </c>
      <c r="O468">
        <v>0</v>
      </c>
      <c r="P468">
        <v>0</v>
      </c>
      <c r="Q468">
        <v>1</v>
      </c>
      <c r="R468">
        <v>4.0580000000000001E-5</v>
      </c>
      <c r="S468">
        <v>6.1650000000000005E-7</v>
      </c>
      <c r="T468">
        <v>4</v>
      </c>
      <c r="U468">
        <v>0</v>
      </c>
      <c r="V468">
        <v>0</v>
      </c>
      <c r="W468" s="133" t="s">
        <v>825</v>
      </c>
      <c r="X468" t="s">
        <v>203</v>
      </c>
      <c r="Y468" t="s">
        <v>204</v>
      </c>
      <c r="AD468">
        <f t="shared" si="55"/>
        <v>1400</v>
      </c>
      <c r="AE468">
        <v>467</v>
      </c>
      <c r="AF468" t="str">
        <f t="shared" ca="1" si="49"/>
        <v>78-0.2</v>
      </c>
      <c r="AG468">
        <f t="shared" ca="1" si="50"/>
        <v>200</v>
      </c>
      <c r="AH468">
        <f t="shared" ca="1" si="51"/>
        <v>976</v>
      </c>
      <c r="AI468" s="105">
        <f t="shared" ca="1" si="52"/>
        <v>-8.2316999999999995E-6</v>
      </c>
      <c r="AJ468" s="105">
        <f t="shared" ca="1" si="53"/>
        <v>-4.0699999999999998E-7</v>
      </c>
      <c r="AK468" s="105">
        <f ca="1">AVERAGE(INDIRECT("K"&amp;AD468):INDIRECT("K"&amp;AD469-1))</f>
        <v>1.5803999999999998E-3</v>
      </c>
      <c r="AL468" s="105">
        <f ca="1">AVERAGE(INDIRECT("L"&amp;AD468):INDIRECT("L"&amp;AD469-1))</f>
        <v>3.9033333333333331E-5</v>
      </c>
      <c r="AM468" s="105">
        <f t="shared" ca="1" si="54"/>
        <v>1.5808819567289362E-3</v>
      </c>
      <c r="AO468" s="105">
        <f ca="1">STDEV(INDIRECT("K"&amp;AD468):INDIRECT("K"&amp;AD469-1))</f>
        <v>2.0000000000000486E-7</v>
      </c>
    </row>
    <row r="469" spans="1:41" ht="14.25" customHeight="1">
      <c r="A469" t="s">
        <v>823</v>
      </c>
      <c r="B469" t="s">
        <v>200</v>
      </c>
      <c r="C469">
        <v>0</v>
      </c>
      <c r="D469">
        <v>200</v>
      </c>
      <c r="E469">
        <v>976</v>
      </c>
      <c r="F469" t="s">
        <v>201</v>
      </c>
      <c r="G469" s="105">
        <v>4.0489000000000002E-3</v>
      </c>
      <c r="H469" s="105">
        <v>6.02E-5</v>
      </c>
      <c r="I469" s="105">
        <v>-8.4035000000000001E-6</v>
      </c>
      <c r="J469" s="105">
        <v>-3.1950000000000002E-7</v>
      </c>
      <c r="K469" s="105">
        <v>4.0572999999999998E-3</v>
      </c>
      <c r="L469" s="105">
        <v>6.05E-5</v>
      </c>
      <c r="M469" s="132">
        <v>0.85</v>
      </c>
      <c r="N469">
        <v>0</v>
      </c>
      <c r="O469">
        <v>0</v>
      </c>
      <c r="P469">
        <v>0</v>
      </c>
      <c r="Q469">
        <v>1</v>
      </c>
      <c r="R469">
        <v>4.0572999999999999E-5</v>
      </c>
      <c r="S469">
        <v>6.0500000000000003E-7</v>
      </c>
      <c r="T469">
        <v>4</v>
      </c>
      <c r="U469">
        <v>0</v>
      </c>
      <c r="V469">
        <v>0</v>
      </c>
      <c r="W469" s="133" t="s">
        <v>826</v>
      </c>
      <c r="X469" t="s">
        <v>203</v>
      </c>
      <c r="Y469" t="s">
        <v>204</v>
      </c>
      <c r="AD469">
        <f t="shared" si="55"/>
        <v>1403</v>
      </c>
      <c r="AE469">
        <v>468</v>
      </c>
      <c r="AF469" t="str">
        <f t="shared" ca="1" si="49"/>
        <v>78-&lt;0.2</v>
      </c>
      <c r="AG469">
        <f t="shared" ca="1" si="50"/>
        <v>200</v>
      </c>
      <c r="AH469">
        <f t="shared" ca="1" si="51"/>
        <v>976</v>
      </c>
      <c r="AI469" s="105">
        <f t="shared" ca="1" si="52"/>
        <v>-8.2316999999999995E-6</v>
      </c>
      <c r="AJ469" s="105">
        <f t="shared" ca="1" si="53"/>
        <v>-4.0699999999999998E-7</v>
      </c>
      <c r="AK469" s="105">
        <f ca="1">AVERAGE(INDIRECT("K"&amp;AD469):INDIRECT("K"&amp;AD470-1))</f>
        <v>2.748133333333333E-3</v>
      </c>
      <c r="AL469" s="105">
        <f ca="1">AVERAGE(INDIRECT("L"&amp;AD469):INDIRECT("L"&amp;AD470-1))</f>
        <v>6.1833333333333336E-5</v>
      </c>
      <c r="AM469" s="105">
        <f t="shared" ca="1" si="54"/>
        <v>2.7488288740641692E-3</v>
      </c>
      <c r="AO469" s="105">
        <f ca="1">STDEV(INDIRECT("K"&amp;AD469):INDIRECT("K"&amp;AD470-1))</f>
        <v>5.0332229568457086E-7</v>
      </c>
    </row>
    <row r="470" spans="1:41" ht="14.25" customHeight="1">
      <c r="A470" t="s">
        <v>827</v>
      </c>
      <c r="B470" t="s">
        <v>200</v>
      </c>
      <c r="C470">
        <v>0</v>
      </c>
      <c r="D470">
        <v>200</v>
      </c>
      <c r="E470">
        <v>976</v>
      </c>
      <c r="F470" t="s">
        <v>201</v>
      </c>
      <c r="G470" s="105">
        <v>2.1380000000000001E-3</v>
      </c>
      <c r="H470" s="105">
        <v>3.5500000000000002E-5</v>
      </c>
      <c r="I470" s="105">
        <v>-8.4035000000000001E-6</v>
      </c>
      <c r="J470" s="105">
        <v>-3.1950000000000002E-7</v>
      </c>
      <c r="K470" s="105">
        <v>2.1464000000000001E-3</v>
      </c>
      <c r="L470" s="105">
        <v>3.5800000000000003E-5</v>
      </c>
      <c r="M470" s="132">
        <v>0.96</v>
      </c>
      <c r="N470">
        <v>0</v>
      </c>
      <c r="O470">
        <v>0</v>
      </c>
      <c r="P470">
        <v>0</v>
      </c>
      <c r="Q470">
        <v>1</v>
      </c>
      <c r="R470">
        <v>2.1464E-5</v>
      </c>
      <c r="S470">
        <v>3.5820000000000002E-7</v>
      </c>
      <c r="T470">
        <v>3</v>
      </c>
      <c r="U470">
        <v>0</v>
      </c>
      <c r="V470">
        <v>0</v>
      </c>
      <c r="W470" s="133" t="s">
        <v>828</v>
      </c>
      <c r="X470" t="s">
        <v>203</v>
      </c>
      <c r="Y470" t="s">
        <v>204</v>
      </c>
      <c r="AD470">
        <f t="shared" si="55"/>
        <v>1406</v>
      </c>
      <c r="AE470">
        <v>469</v>
      </c>
      <c r="AF470" t="str">
        <f t="shared" ca="1" si="49"/>
        <v>79-ALL</v>
      </c>
      <c r="AG470">
        <f t="shared" ca="1" si="50"/>
        <v>200</v>
      </c>
      <c r="AH470">
        <f t="shared" ca="1" si="51"/>
        <v>976</v>
      </c>
      <c r="AI470" s="105">
        <f t="shared" ca="1" si="52"/>
        <v>-8.2316999999999995E-6</v>
      </c>
      <c r="AJ470" s="105">
        <f t="shared" ca="1" si="53"/>
        <v>-4.0699999999999998E-7</v>
      </c>
      <c r="AK470" s="105">
        <f ca="1">AVERAGE(INDIRECT("K"&amp;AD470):INDIRECT("K"&amp;AD471-1))</f>
        <v>3.2049666666666664E-3</v>
      </c>
      <c r="AL470" s="105">
        <f ca="1">AVERAGE(INDIRECT("L"&amp;AD470):INDIRECT("L"&amp;AD471-1))</f>
        <v>7.103333333333333E-5</v>
      </c>
      <c r="AM470" s="105">
        <f t="shared" ca="1" si="54"/>
        <v>3.2057537442680912E-3</v>
      </c>
      <c r="AO470" s="105">
        <f ca="1">STDEV(INDIRECT("K"&amp;AD470):INDIRECT("K"&amp;AD471-1))</f>
        <v>5.5075705472847591E-7</v>
      </c>
    </row>
    <row r="471" spans="1:41" ht="14.25" customHeight="1">
      <c r="A471" t="s">
        <v>827</v>
      </c>
      <c r="B471" t="s">
        <v>200</v>
      </c>
      <c r="C471">
        <v>0</v>
      </c>
      <c r="D471">
        <v>200</v>
      </c>
      <c r="E471">
        <v>976</v>
      </c>
      <c r="F471" t="s">
        <v>201</v>
      </c>
      <c r="G471" s="105">
        <v>2.1377000000000002E-3</v>
      </c>
      <c r="H471" s="105">
        <v>3.54E-5</v>
      </c>
      <c r="I471" s="105">
        <v>-8.4035000000000001E-6</v>
      </c>
      <c r="J471" s="105">
        <v>-3.1950000000000002E-7</v>
      </c>
      <c r="K471" s="105">
        <v>2.1461000000000002E-3</v>
      </c>
      <c r="L471" s="105">
        <v>3.57E-5</v>
      </c>
      <c r="M471" s="132">
        <v>0.95</v>
      </c>
      <c r="N471">
        <v>0</v>
      </c>
      <c r="O471">
        <v>0</v>
      </c>
      <c r="P471">
        <v>0</v>
      </c>
      <c r="Q471">
        <v>1</v>
      </c>
      <c r="R471">
        <v>2.1461E-5</v>
      </c>
      <c r="S471">
        <v>3.5699999999999998E-7</v>
      </c>
      <c r="T471">
        <v>3</v>
      </c>
      <c r="U471">
        <v>0</v>
      </c>
      <c r="V471">
        <v>0</v>
      </c>
      <c r="W471" s="133" t="s">
        <v>829</v>
      </c>
      <c r="X471" t="s">
        <v>203</v>
      </c>
      <c r="Y471" t="s">
        <v>204</v>
      </c>
      <c r="AD471">
        <f t="shared" si="55"/>
        <v>1409</v>
      </c>
      <c r="AE471">
        <v>470</v>
      </c>
      <c r="AF471" t="str">
        <f t="shared" ca="1" si="49"/>
        <v>79-0.8</v>
      </c>
      <c r="AG471">
        <f t="shared" ca="1" si="50"/>
        <v>200</v>
      </c>
      <c r="AH471">
        <f t="shared" ca="1" si="51"/>
        <v>976</v>
      </c>
      <c r="AI471" s="105">
        <f t="shared" ca="1" si="52"/>
        <v>-8.2316999999999995E-6</v>
      </c>
      <c r="AJ471" s="105">
        <f t="shared" ca="1" si="53"/>
        <v>-4.0699999999999998E-7</v>
      </c>
      <c r="AK471" s="105">
        <f ca="1">AVERAGE(INDIRECT("K"&amp;AD471):INDIRECT("K"&amp;AD472-1))</f>
        <v>4.1114666666666666E-3</v>
      </c>
      <c r="AL471" s="105">
        <f ca="1">AVERAGE(INDIRECT("L"&amp;AD471):INDIRECT("L"&amp;AD472-1))</f>
        <v>8.9633333333333321E-5</v>
      </c>
      <c r="AM471" s="105">
        <f t="shared" ca="1" si="54"/>
        <v>4.1124435905621308E-3</v>
      </c>
      <c r="AO471" s="105">
        <f ca="1">STDEV(INDIRECT("K"&amp;AD471):INDIRECT("K"&amp;AD472-1))</f>
        <v>9.2915732431751308E-7</v>
      </c>
    </row>
    <row r="472" spans="1:41" ht="14.25" customHeight="1">
      <c r="A472" t="s">
        <v>827</v>
      </c>
      <c r="B472" t="s">
        <v>200</v>
      </c>
      <c r="C472">
        <v>0</v>
      </c>
      <c r="D472">
        <v>200</v>
      </c>
      <c r="E472">
        <v>976</v>
      </c>
      <c r="F472" t="s">
        <v>201</v>
      </c>
      <c r="G472" s="105">
        <v>2.1375999999999999E-3</v>
      </c>
      <c r="H472" s="105">
        <v>3.54E-5</v>
      </c>
      <c r="I472" s="105">
        <v>-8.4035000000000001E-6</v>
      </c>
      <c r="J472" s="105">
        <v>-3.1950000000000002E-7</v>
      </c>
      <c r="K472" s="105">
        <v>2.1459999999999999E-3</v>
      </c>
      <c r="L472" s="105">
        <v>3.57E-5</v>
      </c>
      <c r="M472" s="132">
        <v>0.95</v>
      </c>
      <c r="N472">
        <v>0</v>
      </c>
      <c r="O472">
        <v>0</v>
      </c>
      <c r="P472">
        <v>0</v>
      </c>
      <c r="Q472">
        <v>1</v>
      </c>
      <c r="R472">
        <v>2.1460000000000001E-5</v>
      </c>
      <c r="S472">
        <v>3.5680000000000002E-7</v>
      </c>
      <c r="T472">
        <v>3</v>
      </c>
      <c r="U472">
        <v>0</v>
      </c>
      <c r="V472">
        <v>0</v>
      </c>
      <c r="W472" s="133" t="s">
        <v>830</v>
      </c>
      <c r="X472" t="s">
        <v>203</v>
      </c>
      <c r="Y472" t="s">
        <v>204</v>
      </c>
      <c r="AD472">
        <f t="shared" si="55"/>
        <v>1412</v>
      </c>
      <c r="AE472">
        <v>471</v>
      </c>
      <c r="AF472" t="str">
        <f t="shared" ca="1" si="49"/>
        <v>79-0.6</v>
      </c>
      <c r="AG472">
        <f t="shared" ca="1" si="50"/>
        <v>200</v>
      </c>
      <c r="AH472">
        <f t="shared" ca="1" si="51"/>
        <v>976</v>
      </c>
      <c r="AI472" s="105">
        <f t="shared" ca="1" si="52"/>
        <v>-8.2316999999999995E-6</v>
      </c>
      <c r="AJ472" s="105">
        <f t="shared" ca="1" si="53"/>
        <v>-4.0699999999999998E-7</v>
      </c>
      <c r="AK472" s="105">
        <f ca="1">AVERAGE(INDIRECT("K"&amp;AD472):INDIRECT("K"&amp;AD473-1))</f>
        <v>2.8976000000000002E-3</v>
      </c>
      <c r="AL472" s="105">
        <f ca="1">AVERAGE(INDIRECT("L"&amp;AD472):INDIRECT("L"&amp;AD473-1))</f>
        <v>6.1400000000000002E-5</v>
      </c>
      <c r="AM472" s="105">
        <f t="shared" ca="1" si="54"/>
        <v>2.8982504584662799E-3</v>
      </c>
      <c r="AO472" s="105">
        <f ca="1">STDEV(INDIRECT("K"&amp;AD472):INDIRECT("K"&amp;AD473-1))</f>
        <v>5.5677643628300597E-7</v>
      </c>
    </row>
    <row r="473" spans="1:41" ht="14.25" customHeight="1">
      <c r="A473" t="s">
        <v>831</v>
      </c>
      <c r="B473" t="s">
        <v>200</v>
      </c>
      <c r="C473">
        <v>0</v>
      </c>
      <c r="D473">
        <v>200</v>
      </c>
      <c r="E473">
        <v>976</v>
      </c>
      <c r="F473" t="s">
        <v>201</v>
      </c>
      <c r="G473" s="105">
        <v>2.1936999999999998E-3</v>
      </c>
      <c r="H473" s="105">
        <v>3.5299999999999997E-5</v>
      </c>
      <c r="I473" s="105">
        <v>-8.4035000000000001E-6</v>
      </c>
      <c r="J473" s="105">
        <v>-3.1950000000000002E-7</v>
      </c>
      <c r="K473" s="105">
        <v>2.2020999999999998E-3</v>
      </c>
      <c r="L473" s="105">
        <v>3.5599999999999998E-5</v>
      </c>
      <c r="M473" s="132">
        <v>0.93</v>
      </c>
      <c r="N473">
        <v>0</v>
      </c>
      <c r="O473">
        <v>0</v>
      </c>
      <c r="P473">
        <v>0</v>
      </c>
      <c r="Q473">
        <v>1</v>
      </c>
      <c r="R473">
        <v>2.2021000000000001E-5</v>
      </c>
      <c r="S473">
        <v>3.558E-7</v>
      </c>
      <c r="T473">
        <v>3</v>
      </c>
      <c r="U473">
        <v>0</v>
      </c>
      <c r="V473">
        <v>0</v>
      </c>
      <c r="W473" s="133" t="s">
        <v>832</v>
      </c>
      <c r="X473" t="s">
        <v>203</v>
      </c>
      <c r="Y473" t="s">
        <v>204</v>
      </c>
      <c r="AD473">
        <f t="shared" si="55"/>
        <v>1415</v>
      </c>
      <c r="AE473">
        <v>472</v>
      </c>
      <c r="AF473" t="str">
        <f t="shared" ca="1" si="49"/>
        <v>79-0.4</v>
      </c>
      <c r="AG473">
        <f t="shared" ca="1" si="50"/>
        <v>200</v>
      </c>
      <c r="AH473">
        <f t="shared" ca="1" si="51"/>
        <v>976</v>
      </c>
      <c r="AI473" s="105">
        <f t="shared" ca="1" si="52"/>
        <v>-8.2316999999999995E-6</v>
      </c>
      <c r="AJ473" s="105">
        <f t="shared" ca="1" si="53"/>
        <v>-4.0699999999999998E-7</v>
      </c>
      <c r="AK473" s="105">
        <f ca="1">AVERAGE(INDIRECT("K"&amp;AD473):INDIRECT("K"&amp;AD474-1))</f>
        <v>2.0929666666666667E-3</v>
      </c>
      <c r="AL473" s="105">
        <f ca="1">AVERAGE(INDIRECT("L"&amp;AD473):INDIRECT("L"&amp;AD474-1))</f>
        <v>4.856666666666667E-5</v>
      </c>
      <c r="AM473" s="105">
        <f t="shared" ca="1" si="54"/>
        <v>2.0935300783339345E-3</v>
      </c>
      <c r="AO473" s="105">
        <f ca="1">STDEV(INDIRECT("K"&amp;AD473):INDIRECT("K"&amp;AD474-1))</f>
        <v>1.2503332889006819E-6</v>
      </c>
    </row>
    <row r="474" spans="1:41" ht="14.25" customHeight="1">
      <c r="A474" t="s">
        <v>831</v>
      </c>
      <c r="B474" t="s">
        <v>200</v>
      </c>
      <c r="C474">
        <v>0</v>
      </c>
      <c r="D474">
        <v>200</v>
      </c>
      <c r="E474">
        <v>976</v>
      </c>
      <c r="F474" t="s">
        <v>201</v>
      </c>
      <c r="G474" s="105">
        <v>2.1928E-3</v>
      </c>
      <c r="H474" s="105">
        <v>3.57E-5</v>
      </c>
      <c r="I474" s="105">
        <v>-8.4035000000000001E-6</v>
      </c>
      <c r="J474" s="105">
        <v>-3.1950000000000002E-7</v>
      </c>
      <c r="K474" s="105">
        <v>2.2011999999999999E-3</v>
      </c>
      <c r="L474" s="105">
        <v>3.6100000000000003E-5</v>
      </c>
      <c r="M474" s="132">
        <v>0.94</v>
      </c>
      <c r="N474">
        <v>0</v>
      </c>
      <c r="O474">
        <v>0</v>
      </c>
      <c r="P474">
        <v>0</v>
      </c>
      <c r="Q474">
        <v>1</v>
      </c>
      <c r="R474">
        <v>2.2011999999999999E-5</v>
      </c>
      <c r="S474">
        <v>3.6059999999999999E-7</v>
      </c>
      <c r="T474">
        <v>3</v>
      </c>
      <c r="U474">
        <v>0</v>
      </c>
      <c r="V474">
        <v>0</v>
      </c>
      <c r="W474" s="133" t="s">
        <v>833</v>
      </c>
      <c r="X474" t="s">
        <v>203</v>
      </c>
      <c r="Y474" t="s">
        <v>204</v>
      </c>
      <c r="AD474">
        <f t="shared" si="55"/>
        <v>1418</v>
      </c>
      <c r="AE474">
        <v>473</v>
      </c>
      <c r="AF474" t="str">
        <f t="shared" ca="1" si="49"/>
        <v>79-0.2</v>
      </c>
      <c r="AG474">
        <f t="shared" ca="1" si="50"/>
        <v>200</v>
      </c>
      <c r="AH474">
        <f t="shared" ca="1" si="51"/>
        <v>976</v>
      </c>
      <c r="AI474" s="105">
        <f t="shared" ca="1" si="52"/>
        <v>-8.2316999999999995E-6</v>
      </c>
      <c r="AJ474" s="105">
        <f t="shared" ca="1" si="53"/>
        <v>-4.0699999999999998E-7</v>
      </c>
      <c r="AK474" s="105">
        <f ca="1">AVERAGE(INDIRECT("K"&amp;AD474):INDIRECT("K"&amp;AD475-1))</f>
        <v>2.5721666666666666E-3</v>
      </c>
      <c r="AL474" s="105">
        <f ca="1">AVERAGE(INDIRECT("L"&amp;AD474):INDIRECT("L"&amp;AD475-1))</f>
        <v>5.6799999999999998E-5</v>
      </c>
      <c r="AM474" s="105">
        <f t="shared" ca="1" si="54"/>
        <v>2.5727937346610415E-3</v>
      </c>
      <c r="AO474" s="105">
        <f ca="1">STDEV(INDIRECT("K"&amp;AD474):INDIRECT("K"&amp;AD475-1))</f>
        <v>3.7859388972006088E-7</v>
      </c>
    </row>
    <row r="475" spans="1:41" ht="14.25" customHeight="1">
      <c r="A475" t="s">
        <v>831</v>
      </c>
      <c r="B475" t="s">
        <v>200</v>
      </c>
      <c r="C475">
        <v>0</v>
      </c>
      <c r="D475">
        <v>200</v>
      </c>
      <c r="E475">
        <v>976</v>
      </c>
      <c r="F475" t="s">
        <v>201</v>
      </c>
      <c r="G475" s="105">
        <v>2.1933E-3</v>
      </c>
      <c r="H475" s="105">
        <v>3.5500000000000002E-5</v>
      </c>
      <c r="I475" s="105">
        <v>-8.4035000000000001E-6</v>
      </c>
      <c r="J475" s="105">
        <v>-3.1950000000000002E-7</v>
      </c>
      <c r="K475" s="105">
        <v>2.2017E-3</v>
      </c>
      <c r="L475" s="105">
        <v>3.5899999999999998E-5</v>
      </c>
      <c r="M475" s="132">
        <v>0.93</v>
      </c>
      <c r="N475">
        <v>0</v>
      </c>
      <c r="O475">
        <v>0</v>
      </c>
      <c r="P475">
        <v>0</v>
      </c>
      <c r="Q475">
        <v>1</v>
      </c>
      <c r="R475">
        <v>2.2016999999999999E-5</v>
      </c>
      <c r="S475">
        <v>3.5859999999999999E-7</v>
      </c>
      <c r="T475">
        <v>3</v>
      </c>
      <c r="U475">
        <v>0</v>
      </c>
      <c r="V475">
        <v>0</v>
      </c>
      <c r="W475" s="133" t="s">
        <v>834</v>
      </c>
      <c r="X475" t="s">
        <v>203</v>
      </c>
      <c r="Y475" t="s">
        <v>204</v>
      </c>
      <c r="AD475">
        <f t="shared" si="55"/>
        <v>1421</v>
      </c>
      <c r="AE475">
        <v>474</v>
      </c>
      <c r="AF475" t="str">
        <f t="shared" ca="1" si="49"/>
        <v>79-&lt;0.2</v>
      </c>
      <c r="AG475">
        <f t="shared" ca="1" si="50"/>
        <v>200</v>
      </c>
      <c r="AH475">
        <f t="shared" ca="1" si="51"/>
        <v>976</v>
      </c>
      <c r="AI475" s="105">
        <f t="shared" ca="1" si="52"/>
        <v>-8.2316999999999995E-6</v>
      </c>
      <c r="AJ475" s="105">
        <f t="shared" ca="1" si="53"/>
        <v>-4.0699999999999998E-7</v>
      </c>
      <c r="AK475" s="105">
        <f ca="1">AVERAGE(INDIRECT("K"&amp;AD475):INDIRECT("K"&amp;AD476-1))</f>
        <v>4.548666666666667E-3</v>
      </c>
      <c r="AL475" s="105">
        <f ca="1">AVERAGE(INDIRECT("L"&amp;AD475):INDIRECT("L"&amp;AD476-1))</f>
        <v>1.0043333333333334E-4</v>
      </c>
      <c r="AM475" s="105">
        <f t="shared" ca="1" si="54"/>
        <v>4.5497753020219463E-3</v>
      </c>
      <c r="AO475" s="105">
        <f ca="1">STDEV(INDIRECT("K"&amp;AD475):INDIRECT("K"&amp;AD476-1))</f>
        <v>1.3051181300300846E-6</v>
      </c>
    </row>
    <row r="476" spans="1:41" ht="14.25" customHeight="1">
      <c r="A476" t="s">
        <v>835</v>
      </c>
      <c r="B476" t="s">
        <v>200</v>
      </c>
      <c r="C476">
        <v>0</v>
      </c>
      <c r="D476">
        <v>200</v>
      </c>
      <c r="E476">
        <v>976</v>
      </c>
      <c r="F476" t="s">
        <v>201</v>
      </c>
      <c r="G476" s="105">
        <v>1.4594E-3</v>
      </c>
      <c r="H476" s="105">
        <v>2.6800000000000001E-5</v>
      </c>
      <c r="I476" s="105">
        <v>-8.4035000000000001E-6</v>
      </c>
      <c r="J476" s="105">
        <v>-3.1950000000000002E-7</v>
      </c>
      <c r="K476" s="105">
        <v>1.4678E-3</v>
      </c>
      <c r="L476" s="105">
        <v>2.7100000000000001E-5</v>
      </c>
      <c r="M476" s="132">
        <v>1.06</v>
      </c>
      <c r="N476">
        <v>0</v>
      </c>
      <c r="O476">
        <v>0</v>
      </c>
      <c r="P476">
        <v>0</v>
      </c>
      <c r="Q476">
        <v>1</v>
      </c>
      <c r="R476">
        <v>1.4678000000000001E-5</v>
      </c>
      <c r="S476">
        <v>2.7119999999999999E-7</v>
      </c>
      <c r="T476">
        <v>3</v>
      </c>
      <c r="U476">
        <v>0</v>
      </c>
      <c r="V476">
        <v>0</v>
      </c>
      <c r="W476" s="133" t="s">
        <v>836</v>
      </c>
      <c r="X476" t="s">
        <v>203</v>
      </c>
      <c r="Y476" t="s">
        <v>204</v>
      </c>
      <c r="AD476">
        <f t="shared" si="55"/>
        <v>1424</v>
      </c>
      <c r="AE476">
        <v>475</v>
      </c>
      <c r="AF476" t="str">
        <f t="shared" ca="1" si="49"/>
        <v>80-ALL</v>
      </c>
      <c r="AG476">
        <f t="shared" ca="1" si="50"/>
        <v>200</v>
      </c>
      <c r="AH476">
        <f t="shared" ca="1" si="51"/>
        <v>976</v>
      </c>
      <c r="AI476" s="105">
        <f t="shared" ca="1" si="52"/>
        <v>-8.2316999999999995E-6</v>
      </c>
      <c r="AJ476" s="105">
        <f t="shared" ca="1" si="53"/>
        <v>-4.0699999999999998E-7</v>
      </c>
      <c r="AK476" s="105">
        <f ca="1">AVERAGE(INDIRECT("K"&amp;AD476):INDIRECT("K"&amp;AD477-1))</f>
        <v>3.0833000000000002E-3</v>
      </c>
      <c r="AL476" s="105">
        <f ca="1">AVERAGE(INDIRECT("L"&amp;AD476):INDIRECT("L"&amp;AD477-1))</f>
        <v>7.1933333333333325E-5</v>
      </c>
      <c r="AM476" s="105">
        <f t="shared" ca="1" si="54"/>
        <v>3.0841389875367886E-3</v>
      </c>
      <c r="AO476" s="105">
        <f ca="1">STDEV(INDIRECT("K"&amp;AD476):INDIRECT("K"&amp;AD477-1))</f>
        <v>8.8881944173152568E-7</v>
      </c>
    </row>
    <row r="477" spans="1:41" ht="14.25" customHeight="1">
      <c r="A477" t="s">
        <v>835</v>
      </c>
      <c r="B477" t="s">
        <v>200</v>
      </c>
      <c r="C477">
        <v>0</v>
      </c>
      <c r="D477">
        <v>200</v>
      </c>
      <c r="E477">
        <v>976</v>
      </c>
      <c r="F477" t="s">
        <v>201</v>
      </c>
      <c r="G477" s="105">
        <v>1.4606E-3</v>
      </c>
      <c r="H477" s="105">
        <v>2.8E-5</v>
      </c>
      <c r="I477" s="105">
        <v>-8.4035000000000001E-6</v>
      </c>
      <c r="J477" s="105">
        <v>-3.1950000000000002E-7</v>
      </c>
      <c r="K477" s="105">
        <v>1.469E-3</v>
      </c>
      <c r="L477" s="105">
        <v>2.8399999999999999E-5</v>
      </c>
      <c r="M477" s="132">
        <v>1.1100000000000001</v>
      </c>
      <c r="N477">
        <v>0</v>
      </c>
      <c r="O477">
        <v>0</v>
      </c>
      <c r="P477">
        <v>0</v>
      </c>
      <c r="Q477">
        <v>1</v>
      </c>
      <c r="R477">
        <v>1.469E-5</v>
      </c>
      <c r="S477">
        <v>2.8360000000000002E-7</v>
      </c>
      <c r="T477">
        <v>3</v>
      </c>
      <c r="U477">
        <v>0</v>
      </c>
      <c r="V477">
        <v>0</v>
      </c>
      <c r="W477" s="133" t="s">
        <v>837</v>
      </c>
      <c r="X477" t="s">
        <v>203</v>
      </c>
      <c r="Y477" t="s">
        <v>204</v>
      </c>
      <c r="AD477">
        <f t="shared" si="55"/>
        <v>1427</v>
      </c>
      <c r="AE477">
        <v>476</v>
      </c>
      <c r="AF477" t="str">
        <f t="shared" ca="1" si="49"/>
        <v>80-0.8</v>
      </c>
      <c r="AG477">
        <f t="shared" ca="1" si="50"/>
        <v>200</v>
      </c>
      <c r="AH477">
        <f t="shared" ca="1" si="51"/>
        <v>976</v>
      </c>
      <c r="AI477" s="105">
        <f t="shared" ca="1" si="52"/>
        <v>-8.2316999999999995E-6</v>
      </c>
      <c r="AJ477" s="105">
        <f t="shared" ca="1" si="53"/>
        <v>-4.0699999999999998E-7</v>
      </c>
      <c r="AK477" s="105">
        <f ca="1">AVERAGE(INDIRECT("K"&amp;AD477):INDIRECT("K"&amp;AD478-1))</f>
        <v>2.0699666666666662E-3</v>
      </c>
      <c r="AL477" s="105">
        <f ca="1">AVERAGE(INDIRECT("L"&amp;AD477):INDIRECT("L"&amp;AD478-1))</f>
        <v>4.9766666666666666E-5</v>
      </c>
      <c r="AM477" s="105">
        <f t="shared" ca="1" si="54"/>
        <v>2.0705648316877742E-3</v>
      </c>
      <c r="AO477" s="105">
        <f ca="1">STDEV(INDIRECT("K"&amp;AD477):INDIRECT("K"&amp;AD478-1))</f>
        <v>5.7735026918870085E-8</v>
      </c>
    </row>
    <row r="478" spans="1:41" ht="14.25" customHeight="1">
      <c r="A478" t="s">
        <v>835</v>
      </c>
      <c r="B478" t="s">
        <v>200</v>
      </c>
      <c r="C478">
        <v>0</v>
      </c>
      <c r="D478">
        <v>200</v>
      </c>
      <c r="E478">
        <v>976</v>
      </c>
      <c r="F478" t="s">
        <v>201</v>
      </c>
      <c r="G478" s="105">
        <v>1.4584000000000001E-3</v>
      </c>
      <c r="H478" s="105">
        <v>2.7100000000000001E-5</v>
      </c>
      <c r="I478" s="105">
        <v>-8.4035000000000001E-6</v>
      </c>
      <c r="J478" s="105">
        <v>-3.1950000000000002E-7</v>
      </c>
      <c r="K478" s="105">
        <v>1.4668000000000001E-3</v>
      </c>
      <c r="L478" s="105">
        <v>2.7399999999999999E-5</v>
      </c>
      <c r="M478" s="132">
        <v>1.07</v>
      </c>
      <c r="N478">
        <v>0</v>
      </c>
      <c r="O478">
        <v>0</v>
      </c>
      <c r="P478">
        <v>0</v>
      </c>
      <c r="Q478">
        <v>1</v>
      </c>
      <c r="R478">
        <v>1.4667999999999999E-5</v>
      </c>
      <c r="S478">
        <v>2.7389999999999998E-7</v>
      </c>
      <c r="T478">
        <v>3</v>
      </c>
      <c r="U478">
        <v>0</v>
      </c>
      <c r="V478">
        <v>0</v>
      </c>
      <c r="W478" s="133" t="s">
        <v>838</v>
      </c>
      <c r="X478" t="s">
        <v>203</v>
      </c>
      <c r="Y478" t="s">
        <v>204</v>
      </c>
      <c r="AD478">
        <f t="shared" si="55"/>
        <v>1430</v>
      </c>
      <c r="AE478">
        <v>477</v>
      </c>
      <c r="AF478" t="str">
        <f t="shared" ca="1" si="49"/>
        <v>80-0.6</v>
      </c>
      <c r="AG478">
        <f t="shared" ca="1" si="50"/>
        <v>200</v>
      </c>
      <c r="AH478">
        <f t="shared" ca="1" si="51"/>
        <v>976</v>
      </c>
      <c r="AI478" s="105">
        <f t="shared" ca="1" si="52"/>
        <v>-8.2316999999999995E-6</v>
      </c>
      <c r="AJ478" s="105">
        <f t="shared" ca="1" si="53"/>
        <v>-4.0699999999999998E-7</v>
      </c>
      <c r="AK478" s="105">
        <f ca="1">AVERAGE(INDIRECT("K"&amp;AD478):INDIRECT("K"&amp;AD479-1))</f>
        <v>2.4258000000000001E-3</v>
      </c>
      <c r="AL478" s="105">
        <f ca="1">AVERAGE(INDIRECT("L"&amp;AD478):INDIRECT("L"&amp;AD479-1))</f>
        <v>5.403333333333333E-5</v>
      </c>
      <c r="AM478" s="105">
        <f t="shared" ca="1" si="54"/>
        <v>2.4264017064598168E-3</v>
      </c>
      <c r="AO478" s="105">
        <f ca="1">STDEV(INDIRECT("K"&amp;AD478):INDIRECT("K"&amp;AD479-1))</f>
        <v>5.2915026221280808E-7</v>
      </c>
    </row>
    <row r="479" spans="1:41" ht="14.25" customHeight="1">
      <c r="A479" t="s">
        <v>839</v>
      </c>
      <c r="B479" t="s">
        <v>200</v>
      </c>
      <c r="C479">
        <v>0</v>
      </c>
      <c r="D479">
        <v>200</v>
      </c>
      <c r="E479">
        <v>976</v>
      </c>
      <c r="F479" t="s">
        <v>201</v>
      </c>
      <c r="G479" s="105">
        <v>1.3489999999999999E-3</v>
      </c>
      <c r="H479" s="105">
        <v>2.5299999999999998E-5</v>
      </c>
      <c r="I479" s="105">
        <v>-8.4035000000000001E-6</v>
      </c>
      <c r="J479" s="105">
        <v>-3.1950000000000002E-7</v>
      </c>
      <c r="K479" s="105">
        <v>1.3573999999999999E-3</v>
      </c>
      <c r="L479" s="105">
        <v>2.5599999999999999E-5</v>
      </c>
      <c r="M479" s="132">
        <v>1.08</v>
      </c>
      <c r="N479">
        <v>0</v>
      </c>
      <c r="O479">
        <v>0</v>
      </c>
      <c r="P479">
        <v>0</v>
      </c>
      <c r="Q479">
        <v>1</v>
      </c>
      <c r="R479">
        <v>1.3574000000000001E-5</v>
      </c>
      <c r="S479">
        <v>2.5590000000000001E-7</v>
      </c>
      <c r="T479">
        <v>3</v>
      </c>
      <c r="U479">
        <v>0</v>
      </c>
      <c r="V479">
        <v>0</v>
      </c>
      <c r="W479" s="133" t="s">
        <v>840</v>
      </c>
      <c r="X479" t="s">
        <v>203</v>
      </c>
      <c r="Y479" t="s">
        <v>204</v>
      </c>
      <c r="AD479">
        <f t="shared" si="55"/>
        <v>1433</v>
      </c>
      <c r="AE479">
        <v>478</v>
      </c>
      <c r="AF479" t="str">
        <f t="shared" ca="1" si="49"/>
        <v>80-0.4</v>
      </c>
      <c r="AG479">
        <f t="shared" ca="1" si="50"/>
        <v>200</v>
      </c>
      <c r="AH479">
        <f t="shared" ca="1" si="51"/>
        <v>976</v>
      </c>
      <c r="AI479" s="105">
        <f t="shared" ca="1" si="52"/>
        <v>-8.2316999999999995E-6</v>
      </c>
      <c r="AJ479" s="105">
        <f t="shared" ca="1" si="53"/>
        <v>-4.0699999999999998E-7</v>
      </c>
      <c r="AK479" s="105">
        <f ca="1">AVERAGE(INDIRECT("K"&amp;AD479):INDIRECT("K"&amp;AD480-1))</f>
        <v>1.7047666666666669E-3</v>
      </c>
      <c r="AL479" s="105">
        <f ca="1">AVERAGE(INDIRECT("L"&amp;AD479):INDIRECT("L"&amp;AD480-1))</f>
        <v>4.0099999999999999E-5</v>
      </c>
      <c r="AM479" s="105">
        <f t="shared" ca="1" si="54"/>
        <v>1.7052382231752192E-3</v>
      </c>
      <c r="AO479" s="105">
        <f ca="1">STDEV(INDIRECT("K"&amp;AD479):INDIRECT("K"&amp;AD480-1))</f>
        <v>5.7735026918995274E-8</v>
      </c>
    </row>
    <row r="480" spans="1:41" ht="14.25" customHeight="1">
      <c r="A480" t="s">
        <v>839</v>
      </c>
      <c r="B480" t="s">
        <v>200</v>
      </c>
      <c r="C480">
        <v>0</v>
      </c>
      <c r="D480">
        <v>200</v>
      </c>
      <c r="E480">
        <v>976</v>
      </c>
      <c r="F480" t="s">
        <v>201</v>
      </c>
      <c r="G480" s="105">
        <v>1.3483E-3</v>
      </c>
      <c r="H480" s="105">
        <v>2.5000000000000001E-5</v>
      </c>
      <c r="I480" s="105">
        <v>-8.4035000000000001E-6</v>
      </c>
      <c r="J480" s="105">
        <v>-3.1950000000000002E-7</v>
      </c>
      <c r="K480" s="105">
        <v>1.3567E-3</v>
      </c>
      <c r="L480" s="105">
        <v>2.5299999999999998E-5</v>
      </c>
      <c r="M480" s="132">
        <v>1.07</v>
      </c>
      <c r="N480">
        <v>0</v>
      </c>
      <c r="O480">
        <v>0</v>
      </c>
      <c r="P480">
        <v>0</v>
      </c>
      <c r="Q480">
        <v>1</v>
      </c>
      <c r="R480">
        <v>1.3567000000000001E-5</v>
      </c>
      <c r="S480">
        <v>2.53E-7</v>
      </c>
      <c r="T480">
        <v>3</v>
      </c>
      <c r="U480">
        <v>0</v>
      </c>
      <c r="V480">
        <v>0</v>
      </c>
      <c r="W480" s="133" t="s">
        <v>841</v>
      </c>
      <c r="X480" t="s">
        <v>203</v>
      </c>
      <c r="Y480" t="s">
        <v>204</v>
      </c>
      <c r="AD480">
        <f t="shared" si="55"/>
        <v>1436</v>
      </c>
      <c r="AE480">
        <v>479</v>
      </c>
      <c r="AF480" t="str">
        <f t="shared" ca="1" si="49"/>
        <v>80-0.2</v>
      </c>
      <c r="AG480">
        <f t="shared" ca="1" si="50"/>
        <v>200</v>
      </c>
      <c r="AH480">
        <f t="shared" ca="1" si="51"/>
        <v>976</v>
      </c>
      <c r="AI480" s="105">
        <f t="shared" ca="1" si="52"/>
        <v>-8.2316999999999995E-6</v>
      </c>
      <c r="AJ480" s="105">
        <f t="shared" ca="1" si="53"/>
        <v>-4.0699999999999998E-7</v>
      </c>
      <c r="AK480" s="105">
        <f ca="1">AVERAGE(INDIRECT("K"&amp;AD480):INDIRECT("K"&amp;AD481-1))</f>
        <v>1.9373000000000001E-3</v>
      </c>
      <c r="AL480" s="105">
        <f ca="1">AVERAGE(INDIRECT("L"&amp;AD480):INDIRECT("L"&amp;AD481-1))</f>
        <v>4.7133333333333332E-5</v>
      </c>
      <c r="AM480" s="105">
        <f t="shared" ca="1" si="54"/>
        <v>1.9378732778773517E-3</v>
      </c>
      <c r="AO480" s="105">
        <f ca="1">STDEV(INDIRECT("K"&amp;AD480):INDIRECT("K"&amp;AD481-1))</f>
        <v>2.6457513110648599E-7</v>
      </c>
    </row>
    <row r="481" spans="1:41" ht="14.25" customHeight="1">
      <c r="A481" t="s">
        <v>839</v>
      </c>
      <c r="B481" t="s">
        <v>200</v>
      </c>
      <c r="C481">
        <v>0</v>
      </c>
      <c r="D481">
        <v>200</v>
      </c>
      <c r="E481">
        <v>976</v>
      </c>
      <c r="F481" t="s">
        <v>201</v>
      </c>
      <c r="G481" s="105">
        <v>1.3481000000000001E-3</v>
      </c>
      <c r="H481" s="105">
        <v>2.5299999999999998E-5</v>
      </c>
      <c r="I481" s="105">
        <v>-8.4035000000000001E-6</v>
      </c>
      <c r="J481" s="105">
        <v>-3.1950000000000002E-7</v>
      </c>
      <c r="K481" s="105">
        <v>1.3565000000000001E-3</v>
      </c>
      <c r="L481" s="105">
        <v>2.5599999999999999E-5</v>
      </c>
      <c r="M481" s="132">
        <v>1.08</v>
      </c>
      <c r="N481">
        <v>0</v>
      </c>
      <c r="O481">
        <v>0</v>
      </c>
      <c r="P481">
        <v>0</v>
      </c>
      <c r="Q481">
        <v>1</v>
      </c>
      <c r="R481">
        <v>1.3565E-5</v>
      </c>
      <c r="S481">
        <v>2.558E-7</v>
      </c>
      <c r="T481">
        <v>3</v>
      </c>
      <c r="U481">
        <v>0</v>
      </c>
      <c r="V481">
        <v>0</v>
      </c>
      <c r="W481" s="133" t="s">
        <v>842</v>
      </c>
      <c r="X481" t="s">
        <v>203</v>
      </c>
      <c r="Y481" t="s">
        <v>204</v>
      </c>
      <c r="AD481">
        <f t="shared" si="55"/>
        <v>1439</v>
      </c>
      <c r="AE481">
        <v>480</v>
      </c>
      <c r="AF481" t="str">
        <f t="shared" ca="1" si="49"/>
        <v>80-&lt;0.2</v>
      </c>
      <c r="AG481">
        <f t="shared" ca="1" si="50"/>
        <v>200</v>
      </c>
      <c r="AH481">
        <f t="shared" ca="1" si="51"/>
        <v>976</v>
      </c>
      <c r="AI481" s="105">
        <f t="shared" ca="1" si="52"/>
        <v>-8.2316999999999995E-6</v>
      </c>
      <c r="AJ481" s="105">
        <f t="shared" ca="1" si="53"/>
        <v>-4.0699999999999998E-7</v>
      </c>
      <c r="AK481" s="105">
        <f ca="1">AVERAGE(INDIRECT("K"&amp;AD481):INDIRECT("K"&amp;AD482-1))</f>
        <v>3.7363333333333333E-3</v>
      </c>
      <c r="AL481" s="105">
        <f ca="1">AVERAGE(INDIRECT("L"&amp;AD481):INDIRECT("L"&amp;AD482-1))</f>
        <v>8.42E-5</v>
      </c>
      <c r="AM481" s="105">
        <f t="shared" ca="1" si="54"/>
        <v>3.7372819558842193E-3</v>
      </c>
      <c r="AO481" s="105">
        <f ca="1">STDEV(INDIRECT("K"&amp;AD481):INDIRECT("K"&amp;AD482-1))</f>
        <v>2.0816659994652286E-7</v>
      </c>
    </row>
    <row r="482" spans="1:41" ht="14.25" customHeight="1">
      <c r="A482" t="s">
        <v>843</v>
      </c>
      <c r="B482" t="s">
        <v>200</v>
      </c>
      <c r="C482">
        <v>0</v>
      </c>
      <c r="D482">
        <v>200</v>
      </c>
      <c r="E482">
        <v>976</v>
      </c>
      <c r="F482" t="s">
        <v>201</v>
      </c>
      <c r="G482" s="105">
        <v>1.7098E-3</v>
      </c>
      <c r="H482" s="105">
        <v>2.9899999999999998E-5</v>
      </c>
      <c r="I482" s="105">
        <v>-8.4035000000000001E-6</v>
      </c>
      <c r="J482" s="105">
        <v>-3.1950000000000002E-7</v>
      </c>
      <c r="K482" s="105">
        <v>1.7182E-3</v>
      </c>
      <c r="L482" s="105">
        <v>3.0199999999999999E-5</v>
      </c>
      <c r="M482" s="132">
        <v>1.01</v>
      </c>
      <c r="N482">
        <v>0</v>
      </c>
      <c r="O482">
        <v>0</v>
      </c>
      <c r="P482">
        <v>0</v>
      </c>
      <c r="Q482">
        <v>1</v>
      </c>
      <c r="R482">
        <v>1.7181999999999999E-5</v>
      </c>
      <c r="S482">
        <v>3.0180000000000002E-7</v>
      </c>
      <c r="T482">
        <v>3</v>
      </c>
      <c r="U482">
        <v>0</v>
      </c>
      <c r="V482">
        <v>0</v>
      </c>
      <c r="W482" s="133" t="s">
        <v>844</v>
      </c>
      <c r="X482" t="s">
        <v>203</v>
      </c>
      <c r="Y482" t="s">
        <v>204</v>
      </c>
      <c r="AD482">
        <f t="shared" si="55"/>
        <v>1442</v>
      </c>
      <c r="AE482">
        <v>481</v>
      </c>
      <c r="AF482" t="str">
        <f t="shared" ca="1" si="49"/>
        <v>81-ALL</v>
      </c>
      <c r="AG482">
        <f t="shared" ca="1" si="50"/>
        <v>200</v>
      </c>
      <c r="AH482">
        <f t="shared" ca="1" si="51"/>
        <v>976</v>
      </c>
      <c r="AI482" s="105">
        <f t="shared" ca="1" si="52"/>
        <v>-8.2316999999999995E-6</v>
      </c>
      <c r="AJ482" s="105">
        <f t="shared" ca="1" si="53"/>
        <v>-4.0699999999999998E-7</v>
      </c>
      <c r="AK482" s="105">
        <f ca="1">AVERAGE(INDIRECT("K"&amp;AD482):INDIRECT("K"&amp;AD483-1))</f>
        <v>3.257033333333333E-3</v>
      </c>
      <c r="AL482" s="105">
        <f ca="1">AVERAGE(INDIRECT("L"&amp;AD482):INDIRECT("L"&amp;AD483-1))</f>
        <v>8.1233333333333334E-5</v>
      </c>
      <c r="AM482" s="105">
        <f t="shared" ca="1" si="54"/>
        <v>3.2580461919513798E-3</v>
      </c>
      <c r="AO482" s="105">
        <f ca="1">STDEV(INDIRECT("K"&amp;AD482):INDIRECT("K"&amp;AD483-1))</f>
        <v>3.5118845842852061E-7</v>
      </c>
    </row>
    <row r="483" spans="1:41" ht="14.25" customHeight="1">
      <c r="A483" t="s">
        <v>843</v>
      </c>
      <c r="B483" t="s">
        <v>200</v>
      </c>
      <c r="C483">
        <v>0</v>
      </c>
      <c r="D483">
        <v>200</v>
      </c>
      <c r="E483">
        <v>976</v>
      </c>
      <c r="F483" t="s">
        <v>201</v>
      </c>
      <c r="G483" s="105">
        <v>1.7091000000000001E-3</v>
      </c>
      <c r="H483" s="105">
        <v>2.94E-5</v>
      </c>
      <c r="I483" s="105">
        <v>-8.4035000000000001E-6</v>
      </c>
      <c r="J483" s="105">
        <v>-3.1950000000000002E-7</v>
      </c>
      <c r="K483" s="105">
        <v>1.7175000000000001E-3</v>
      </c>
      <c r="L483" s="105">
        <v>2.9799999999999999E-5</v>
      </c>
      <c r="M483" s="132">
        <v>0.99</v>
      </c>
      <c r="N483">
        <v>0</v>
      </c>
      <c r="O483">
        <v>0</v>
      </c>
      <c r="P483">
        <v>0</v>
      </c>
      <c r="Q483">
        <v>1</v>
      </c>
      <c r="R483">
        <v>1.7175000000000001E-5</v>
      </c>
      <c r="S483">
        <v>2.9760000000000002E-7</v>
      </c>
      <c r="T483">
        <v>3</v>
      </c>
      <c r="U483">
        <v>0</v>
      </c>
      <c r="V483">
        <v>0</v>
      </c>
      <c r="W483" s="133" t="s">
        <v>845</v>
      </c>
      <c r="X483" t="s">
        <v>203</v>
      </c>
      <c r="Y483" t="s">
        <v>204</v>
      </c>
      <c r="AD483">
        <f t="shared" si="55"/>
        <v>1445</v>
      </c>
      <c r="AE483">
        <v>482</v>
      </c>
      <c r="AF483" t="str">
        <f t="shared" ca="1" si="49"/>
        <v>81-0.8</v>
      </c>
      <c r="AG483">
        <f t="shared" ca="1" si="50"/>
        <v>200</v>
      </c>
      <c r="AH483">
        <f t="shared" ca="1" si="51"/>
        <v>976</v>
      </c>
      <c r="AI483" s="105">
        <f t="shared" ca="1" si="52"/>
        <v>-8.2316999999999995E-6</v>
      </c>
      <c r="AJ483" s="105">
        <f t="shared" ca="1" si="53"/>
        <v>-4.0699999999999998E-7</v>
      </c>
      <c r="AK483" s="105">
        <f ca="1">AVERAGE(INDIRECT("K"&amp;AD483):INDIRECT("K"&amp;AD484-1))</f>
        <v>3.5144666666666667E-3</v>
      </c>
      <c r="AL483" s="105">
        <f ca="1">AVERAGE(INDIRECT("L"&amp;AD483):INDIRECT("L"&amp;AD484-1))</f>
        <v>1.1503333333333333E-4</v>
      </c>
      <c r="AM483" s="105">
        <f t="shared" ca="1" si="54"/>
        <v>3.5163487624080875E-3</v>
      </c>
      <c r="AO483" s="105">
        <f ca="1">STDEV(INDIRECT("K"&amp;AD483):INDIRECT("K"&amp;AD484-1))</f>
        <v>6.806859285554609E-7</v>
      </c>
    </row>
    <row r="484" spans="1:41" ht="14.25" customHeight="1">
      <c r="A484" t="s">
        <v>843</v>
      </c>
      <c r="B484" t="s">
        <v>200</v>
      </c>
      <c r="C484">
        <v>0</v>
      </c>
      <c r="D484">
        <v>200</v>
      </c>
      <c r="E484">
        <v>976</v>
      </c>
      <c r="F484" t="s">
        <v>201</v>
      </c>
      <c r="G484" s="105">
        <v>1.7091999999999999E-3</v>
      </c>
      <c r="H484" s="105">
        <v>2.9799999999999999E-5</v>
      </c>
      <c r="I484" s="105">
        <v>-8.4035000000000001E-6</v>
      </c>
      <c r="J484" s="105">
        <v>-3.1950000000000002E-7</v>
      </c>
      <c r="K484" s="105">
        <v>1.7175999999999999E-3</v>
      </c>
      <c r="L484" s="105">
        <v>3.01E-5</v>
      </c>
      <c r="M484" s="132">
        <v>1.01</v>
      </c>
      <c r="N484">
        <v>0</v>
      </c>
      <c r="O484">
        <v>0</v>
      </c>
      <c r="P484">
        <v>0</v>
      </c>
      <c r="Q484">
        <v>1</v>
      </c>
      <c r="R484">
        <v>1.7176E-5</v>
      </c>
      <c r="S484">
        <v>3.0149999999999999E-7</v>
      </c>
      <c r="T484">
        <v>3</v>
      </c>
      <c r="U484">
        <v>0</v>
      </c>
      <c r="V484">
        <v>0</v>
      </c>
      <c r="W484" s="133" t="s">
        <v>846</v>
      </c>
      <c r="X484" t="s">
        <v>203</v>
      </c>
      <c r="Y484" t="s">
        <v>204</v>
      </c>
      <c r="AD484">
        <f t="shared" si="55"/>
        <v>1448</v>
      </c>
      <c r="AE484">
        <v>483</v>
      </c>
      <c r="AF484" t="str">
        <f t="shared" ca="1" si="49"/>
        <v>81-0.6</v>
      </c>
      <c r="AG484">
        <f t="shared" ca="1" si="50"/>
        <v>200</v>
      </c>
      <c r="AH484">
        <f t="shared" ca="1" si="51"/>
        <v>976</v>
      </c>
      <c r="AI484" s="105">
        <f t="shared" ca="1" si="52"/>
        <v>-8.2316999999999995E-6</v>
      </c>
      <c r="AJ484" s="105">
        <f t="shared" ca="1" si="53"/>
        <v>-4.0699999999999998E-7</v>
      </c>
      <c r="AK484" s="105">
        <f ca="1">AVERAGE(INDIRECT("K"&amp;AD484):INDIRECT("K"&amp;AD485-1))</f>
        <v>3.8895333333333333E-3</v>
      </c>
      <c r="AL484" s="105">
        <f ca="1">AVERAGE(INDIRECT("L"&amp;AD484):INDIRECT("L"&amp;AD485-1))</f>
        <v>9.6166666666666669E-5</v>
      </c>
      <c r="AM484" s="105">
        <f t="shared" ca="1" si="54"/>
        <v>3.8907219868411168E-3</v>
      </c>
      <c r="AO484" s="105">
        <f ca="1">STDEV(INDIRECT("K"&amp;AD484):INDIRECT("K"&amp;AD485-1))</f>
        <v>7.2341781380686374E-7</v>
      </c>
    </row>
    <row r="485" spans="1:41" ht="14.25" customHeight="1">
      <c r="A485" t="s">
        <v>847</v>
      </c>
      <c r="B485" t="s">
        <v>200</v>
      </c>
      <c r="C485">
        <v>0</v>
      </c>
      <c r="D485">
        <v>200</v>
      </c>
      <c r="E485">
        <v>976</v>
      </c>
      <c r="F485" t="s">
        <v>201</v>
      </c>
      <c r="G485" s="105">
        <v>2.9938E-3</v>
      </c>
      <c r="H485" s="105">
        <v>4.4499999999999997E-5</v>
      </c>
      <c r="I485" s="105">
        <v>-8.4035000000000001E-6</v>
      </c>
      <c r="J485" s="105">
        <v>-3.1950000000000002E-7</v>
      </c>
      <c r="K485" s="105">
        <v>3.0022E-3</v>
      </c>
      <c r="L485" s="105">
        <v>4.49E-5</v>
      </c>
      <c r="M485" s="132">
        <v>0.86</v>
      </c>
      <c r="N485">
        <v>0</v>
      </c>
      <c r="O485">
        <v>0</v>
      </c>
      <c r="P485">
        <v>0</v>
      </c>
      <c r="Q485">
        <v>1</v>
      </c>
      <c r="R485">
        <v>3.0022000000000002E-5</v>
      </c>
      <c r="S485">
        <v>4.4859999999999998E-7</v>
      </c>
      <c r="T485">
        <v>4</v>
      </c>
      <c r="U485">
        <v>0</v>
      </c>
      <c r="V485">
        <v>0</v>
      </c>
      <c r="W485" s="133" t="s">
        <v>848</v>
      </c>
      <c r="X485" t="s">
        <v>203</v>
      </c>
      <c r="Y485" t="s">
        <v>204</v>
      </c>
      <c r="AD485">
        <f t="shared" si="55"/>
        <v>1451</v>
      </c>
      <c r="AE485">
        <v>484</v>
      </c>
      <c r="AF485" t="str">
        <f t="shared" ca="1" si="49"/>
        <v>81-0.4</v>
      </c>
      <c r="AG485">
        <f t="shared" ca="1" si="50"/>
        <v>200</v>
      </c>
      <c r="AH485">
        <f t="shared" ca="1" si="51"/>
        <v>976</v>
      </c>
      <c r="AI485" s="105">
        <f t="shared" ca="1" si="52"/>
        <v>-8.2316999999999995E-6</v>
      </c>
      <c r="AJ485" s="105">
        <f t="shared" ca="1" si="53"/>
        <v>-4.0699999999999998E-7</v>
      </c>
      <c r="AK485" s="105">
        <f ca="1">AVERAGE(INDIRECT("K"&amp;AD485):INDIRECT("K"&amp;AD486-1))</f>
        <v>2.9664666666666668E-3</v>
      </c>
      <c r="AL485" s="105">
        <f ca="1">AVERAGE(INDIRECT("L"&amp;AD485):INDIRECT("L"&amp;AD486-1))</f>
        <v>7.6766666666666658E-5</v>
      </c>
      <c r="AM485" s="105">
        <f t="shared" ca="1" si="54"/>
        <v>2.9674597900486463E-3</v>
      </c>
      <c r="AO485" s="105">
        <f ca="1">STDEV(INDIRECT("K"&amp;AD485):INDIRECT("K"&amp;AD486-1))</f>
        <v>3.7859388972015633E-7</v>
      </c>
    </row>
    <row r="486" spans="1:41" ht="14.25" customHeight="1">
      <c r="A486" t="s">
        <v>847</v>
      </c>
      <c r="B486" t="s">
        <v>200</v>
      </c>
      <c r="C486">
        <v>0</v>
      </c>
      <c r="D486">
        <v>200</v>
      </c>
      <c r="E486">
        <v>976</v>
      </c>
      <c r="F486" t="s">
        <v>201</v>
      </c>
      <c r="G486" s="105">
        <v>2.9943999999999999E-3</v>
      </c>
      <c r="H486" s="105">
        <v>4.4299999999999999E-5</v>
      </c>
      <c r="I486" s="105">
        <v>-8.4035000000000001E-6</v>
      </c>
      <c r="J486" s="105">
        <v>-3.1950000000000002E-7</v>
      </c>
      <c r="K486" s="105">
        <v>3.0027999999999999E-3</v>
      </c>
      <c r="L486" s="105">
        <v>4.46E-5</v>
      </c>
      <c r="M486" s="132">
        <v>0.85</v>
      </c>
      <c r="N486">
        <v>0</v>
      </c>
      <c r="O486">
        <v>0</v>
      </c>
      <c r="P486">
        <v>0</v>
      </c>
      <c r="Q486">
        <v>1</v>
      </c>
      <c r="R486">
        <v>3.0028000000000001E-5</v>
      </c>
      <c r="S486">
        <v>4.46E-7</v>
      </c>
      <c r="T486">
        <v>4</v>
      </c>
      <c r="U486">
        <v>0</v>
      </c>
      <c r="V486">
        <v>0</v>
      </c>
      <c r="W486" s="133" t="s">
        <v>849</v>
      </c>
      <c r="X486" t="s">
        <v>203</v>
      </c>
      <c r="Y486" t="s">
        <v>204</v>
      </c>
      <c r="AD486">
        <f t="shared" si="55"/>
        <v>1454</v>
      </c>
      <c r="AE486">
        <v>485</v>
      </c>
      <c r="AF486" t="str">
        <f t="shared" ca="1" si="49"/>
        <v>81-0.2</v>
      </c>
      <c r="AG486">
        <f t="shared" ca="1" si="50"/>
        <v>200</v>
      </c>
      <c r="AH486">
        <f t="shared" ca="1" si="51"/>
        <v>976</v>
      </c>
      <c r="AI486" s="105">
        <f t="shared" ca="1" si="52"/>
        <v>-8.2316999999999995E-6</v>
      </c>
      <c r="AJ486" s="105">
        <f t="shared" ca="1" si="53"/>
        <v>-4.0699999999999998E-7</v>
      </c>
      <c r="AK486" s="105">
        <f ca="1">AVERAGE(INDIRECT("K"&amp;AD486):INDIRECT("K"&amp;AD487-1))</f>
        <v>3.2777000000000001E-3</v>
      </c>
      <c r="AL486" s="105">
        <f ca="1">AVERAGE(INDIRECT("L"&amp;AD486):INDIRECT("L"&amp;AD487-1))</f>
        <v>8.2166666666666654E-5</v>
      </c>
      <c r="AM486" s="105">
        <f t="shared" ca="1" si="54"/>
        <v>3.2787297313305822E-3</v>
      </c>
      <c r="AO486" s="105">
        <f ca="1">STDEV(INDIRECT("K"&amp;AD486):INDIRECT("K"&amp;AD487-1))</f>
        <v>3.4641016151372129E-7</v>
      </c>
    </row>
    <row r="487" spans="1:41" ht="14.25" customHeight="1">
      <c r="A487" t="s">
        <v>847</v>
      </c>
      <c r="B487" t="s">
        <v>200</v>
      </c>
      <c r="C487">
        <v>0</v>
      </c>
      <c r="D487">
        <v>200</v>
      </c>
      <c r="E487">
        <v>976</v>
      </c>
      <c r="F487" t="s">
        <v>201</v>
      </c>
      <c r="G487" s="105">
        <v>2.9926000000000002E-3</v>
      </c>
      <c r="H487" s="105">
        <v>4.4499999999999997E-5</v>
      </c>
      <c r="I487" s="105">
        <v>-8.4035000000000001E-6</v>
      </c>
      <c r="J487" s="105">
        <v>-3.1950000000000002E-7</v>
      </c>
      <c r="K487" s="105">
        <v>3.0010000000000002E-3</v>
      </c>
      <c r="L487" s="105">
        <v>4.4799999999999998E-5</v>
      </c>
      <c r="M487" s="132">
        <v>0.86</v>
      </c>
      <c r="N487">
        <v>0</v>
      </c>
      <c r="O487">
        <v>0</v>
      </c>
      <c r="P487">
        <v>0</v>
      </c>
      <c r="Q487">
        <v>1</v>
      </c>
      <c r="R487">
        <v>3.0009999999999999E-5</v>
      </c>
      <c r="S487">
        <v>4.4840000000000002E-7</v>
      </c>
      <c r="T487">
        <v>4</v>
      </c>
      <c r="U487">
        <v>0</v>
      </c>
      <c r="V487">
        <v>0</v>
      </c>
      <c r="W487" s="133" t="s">
        <v>850</v>
      </c>
      <c r="X487" t="s">
        <v>203</v>
      </c>
      <c r="Y487" t="s">
        <v>204</v>
      </c>
      <c r="AD487">
        <f t="shared" si="55"/>
        <v>1457</v>
      </c>
      <c r="AE487">
        <v>486</v>
      </c>
      <c r="AF487" t="str">
        <f t="shared" ca="1" si="49"/>
        <v>81-&lt;0.2</v>
      </c>
      <c r="AG487">
        <f t="shared" ca="1" si="50"/>
        <v>200</v>
      </c>
      <c r="AH487">
        <f t="shared" ca="1" si="51"/>
        <v>976</v>
      </c>
      <c r="AI487" s="105">
        <f t="shared" ca="1" si="52"/>
        <v>-8.2316999999999995E-6</v>
      </c>
      <c r="AJ487" s="105">
        <f t="shared" ca="1" si="53"/>
        <v>-4.0699999999999998E-7</v>
      </c>
      <c r="AK487" s="105">
        <f ca="1">AVERAGE(INDIRECT("K"&amp;AD487):INDIRECT("K"&amp;AD488-1))</f>
        <v>4.2111333333333329E-3</v>
      </c>
      <c r="AL487" s="105">
        <f ca="1">AVERAGE(INDIRECT("L"&amp;AD487):INDIRECT("L"&amp;AD488-1))</f>
        <v>1.0133333333333333E-4</v>
      </c>
      <c r="AM487" s="105">
        <f t="shared" ca="1" si="54"/>
        <v>4.2123523589029863E-3</v>
      </c>
      <c r="AO487" s="105">
        <f ca="1">STDEV(INDIRECT("K"&amp;AD487):INDIRECT("K"&amp;AD488-1))</f>
        <v>2.2188585654188294E-6</v>
      </c>
    </row>
    <row r="488" spans="1:41" ht="14.25" customHeight="1">
      <c r="A488" t="s">
        <v>851</v>
      </c>
      <c r="B488" t="s">
        <v>200</v>
      </c>
      <c r="C488">
        <v>0</v>
      </c>
      <c r="D488">
        <v>200</v>
      </c>
      <c r="E488">
        <v>976</v>
      </c>
      <c r="F488" t="s">
        <v>201</v>
      </c>
      <c r="G488" s="105">
        <v>2.5723E-3</v>
      </c>
      <c r="H488" s="105">
        <v>2.8E-5</v>
      </c>
      <c r="I488" s="105">
        <v>-8.4035000000000001E-6</v>
      </c>
      <c r="J488" s="105">
        <v>-3.1950000000000002E-7</v>
      </c>
      <c r="K488" s="105">
        <v>2.5807E-3</v>
      </c>
      <c r="L488" s="105">
        <v>2.83E-5</v>
      </c>
      <c r="M488" s="132">
        <v>0.63</v>
      </c>
      <c r="N488">
        <v>0</v>
      </c>
      <c r="O488">
        <v>0</v>
      </c>
      <c r="P488">
        <v>0</v>
      </c>
      <c r="Q488">
        <v>1</v>
      </c>
      <c r="R488">
        <v>2.5806999999999999E-5</v>
      </c>
      <c r="S488">
        <v>2.8309999999999999E-7</v>
      </c>
      <c r="T488">
        <v>3</v>
      </c>
      <c r="U488">
        <v>0</v>
      </c>
      <c r="V488">
        <v>0</v>
      </c>
      <c r="W488" s="133" t="s">
        <v>852</v>
      </c>
      <c r="X488" t="s">
        <v>203</v>
      </c>
      <c r="Y488" t="s">
        <v>204</v>
      </c>
      <c r="AD488">
        <f t="shared" si="55"/>
        <v>1460</v>
      </c>
      <c r="AE488">
        <v>487</v>
      </c>
      <c r="AF488" t="str">
        <f t="shared" ca="1" si="49"/>
        <v>82-ALL</v>
      </c>
      <c r="AG488">
        <f t="shared" ca="1" si="50"/>
        <v>200</v>
      </c>
      <c r="AH488">
        <f t="shared" ca="1" si="51"/>
        <v>976</v>
      </c>
      <c r="AI488" s="105">
        <f t="shared" ca="1" si="52"/>
        <v>-8.0584000000000006E-6</v>
      </c>
      <c r="AJ488" s="105">
        <f t="shared" ca="1" si="53"/>
        <v>-5.6189999999999997E-7</v>
      </c>
      <c r="AK488" s="105">
        <f ca="1">AVERAGE(INDIRECT("K"&amp;AD488):INDIRECT("K"&amp;AD489-1))</f>
        <v>5.3109999999999997E-3</v>
      </c>
      <c r="AL488" s="105">
        <f ca="1">AVERAGE(INDIRECT("L"&amp;AD488):INDIRECT("L"&amp;AD489-1))</f>
        <v>1.8816666666666667E-4</v>
      </c>
      <c r="AM488" s="105">
        <f t="shared" ca="1" si="54"/>
        <v>5.3143322905558361E-3</v>
      </c>
      <c r="AO488" s="105">
        <f ca="1">STDEV(INDIRECT("K"&amp;AD488):INDIRECT("K"&amp;AD489-1))</f>
        <v>7.9372539331925309E-7</v>
      </c>
    </row>
    <row r="489" spans="1:41" ht="14.25" customHeight="1">
      <c r="A489" t="s">
        <v>851</v>
      </c>
      <c r="B489" t="s">
        <v>200</v>
      </c>
      <c r="C489">
        <v>0</v>
      </c>
      <c r="D489">
        <v>200</v>
      </c>
      <c r="E489">
        <v>976</v>
      </c>
      <c r="F489" t="s">
        <v>201</v>
      </c>
      <c r="G489" s="105">
        <v>2.5745E-3</v>
      </c>
      <c r="H489" s="105">
        <v>3.6100000000000003E-5</v>
      </c>
      <c r="I489" s="105">
        <v>-8.4035000000000001E-6</v>
      </c>
      <c r="J489" s="105">
        <v>-3.1950000000000002E-7</v>
      </c>
      <c r="K489" s="105">
        <v>2.5829E-3</v>
      </c>
      <c r="L489" s="105">
        <v>3.6399999999999997E-5</v>
      </c>
      <c r="M489" s="132">
        <v>0.81</v>
      </c>
      <c r="N489">
        <v>0</v>
      </c>
      <c r="O489">
        <v>0</v>
      </c>
      <c r="P489">
        <v>0</v>
      </c>
      <c r="Q489">
        <v>1</v>
      </c>
      <c r="R489">
        <v>2.5829E-5</v>
      </c>
      <c r="S489">
        <v>3.6399999999999998E-7</v>
      </c>
      <c r="T489">
        <v>3</v>
      </c>
      <c r="U489">
        <v>0</v>
      </c>
      <c r="V489">
        <v>0</v>
      </c>
      <c r="W489" s="133" t="s">
        <v>853</v>
      </c>
      <c r="X489" t="s">
        <v>203</v>
      </c>
      <c r="Y489" t="s">
        <v>204</v>
      </c>
      <c r="AD489">
        <f t="shared" si="55"/>
        <v>1463</v>
      </c>
      <c r="AE489">
        <v>488</v>
      </c>
      <c r="AF489" t="str">
        <f t="shared" ca="1" si="49"/>
        <v>82-0.8</v>
      </c>
      <c r="AG489">
        <f t="shared" ca="1" si="50"/>
        <v>200</v>
      </c>
      <c r="AH489">
        <f t="shared" ca="1" si="51"/>
        <v>976</v>
      </c>
      <c r="AI489" s="105">
        <f t="shared" ca="1" si="52"/>
        <v>-8.0584000000000006E-6</v>
      </c>
      <c r="AJ489" s="105">
        <f t="shared" ca="1" si="53"/>
        <v>-5.6189999999999997E-7</v>
      </c>
      <c r="AK489" s="105">
        <f ca="1">AVERAGE(INDIRECT("K"&amp;AD489):INDIRECT("K"&amp;AD490-1))</f>
        <v>2.8175666666666668E-3</v>
      </c>
      <c r="AL489" s="105">
        <f ca="1">AVERAGE(INDIRECT("L"&amp;AD489):INDIRECT("L"&amp;AD490-1))</f>
        <v>1.0416666666666667E-4</v>
      </c>
      <c r="AM489" s="105">
        <f t="shared" ca="1" si="54"/>
        <v>2.8194915526661107E-3</v>
      </c>
      <c r="AO489" s="105">
        <f ca="1">STDEV(INDIRECT("K"&amp;AD489):INDIRECT("K"&amp;AD490-1))</f>
        <v>4.5092497528243267E-7</v>
      </c>
    </row>
    <row r="490" spans="1:41" ht="14.25" customHeight="1">
      <c r="A490" t="s">
        <v>851</v>
      </c>
      <c r="B490" t="s">
        <v>200</v>
      </c>
      <c r="C490">
        <v>0</v>
      </c>
      <c r="D490">
        <v>200</v>
      </c>
      <c r="E490">
        <v>976</v>
      </c>
      <c r="F490" t="s">
        <v>201</v>
      </c>
      <c r="G490" s="105">
        <v>2.5739999999999999E-3</v>
      </c>
      <c r="H490" s="105">
        <v>3.6300000000000001E-5</v>
      </c>
      <c r="I490" s="105">
        <v>-8.4035000000000001E-6</v>
      </c>
      <c r="J490" s="105">
        <v>-3.1950000000000002E-7</v>
      </c>
      <c r="K490" s="105">
        <v>2.5823999999999999E-3</v>
      </c>
      <c r="L490" s="105">
        <v>3.6600000000000002E-5</v>
      </c>
      <c r="M490" s="132">
        <v>0.81</v>
      </c>
      <c r="N490">
        <v>0</v>
      </c>
      <c r="O490">
        <v>0</v>
      </c>
      <c r="P490">
        <v>0</v>
      </c>
      <c r="Q490">
        <v>1</v>
      </c>
      <c r="R490">
        <v>2.5823999999999999E-5</v>
      </c>
      <c r="S490">
        <v>3.6650000000000001E-7</v>
      </c>
      <c r="T490">
        <v>3</v>
      </c>
      <c r="U490">
        <v>0</v>
      </c>
      <c r="V490">
        <v>0</v>
      </c>
      <c r="W490" s="133" t="s">
        <v>854</v>
      </c>
      <c r="X490" t="s">
        <v>203</v>
      </c>
      <c r="Y490" t="s">
        <v>204</v>
      </c>
      <c r="AD490">
        <f t="shared" si="55"/>
        <v>1466</v>
      </c>
      <c r="AE490">
        <v>489</v>
      </c>
      <c r="AF490" t="str">
        <f t="shared" ca="1" si="49"/>
        <v>82-0.6</v>
      </c>
      <c r="AG490">
        <f t="shared" ca="1" si="50"/>
        <v>200</v>
      </c>
      <c r="AH490">
        <f t="shared" ca="1" si="51"/>
        <v>976</v>
      </c>
      <c r="AI490" s="105">
        <f t="shared" ca="1" si="52"/>
        <v>-8.0584000000000006E-6</v>
      </c>
      <c r="AJ490" s="105">
        <f t="shared" ca="1" si="53"/>
        <v>-5.6189999999999997E-7</v>
      </c>
      <c r="AK490" s="105">
        <f ca="1">AVERAGE(INDIRECT("K"&amp;AD490):INDIRECT("K"&amp;AD491-1))</f>
        <v>2.7468000000000002E-3</v>
      </c>
      <c r="AL490" s="105">
        <f ca="1">AVERAGE(INDIRECT("L"&amp;AD490):INDIRECT("L"&amp;AD491-1))</f>
        <v>1.0296666666666667E-4</v>
      </c>
      <c r="AM490" s="105">
        <f t="shared" ca="1" si="54"/>
        <v>2.7487292290155549E-3</v>
      </c>
      <c r="AO490" s="105">
        <f ca="1">STDEV(INDIRECT("K"&amp;AD490):INDIRECT("K"&amp;AD491-1))</f>
        <v>4.0000000000000972E-7</v>
      </c>
    </row>
    <row r="491" spans="1:41" ht="14.25" customHeight="1">
      <c r="A491" t="s">
        <v>855</v>
      </c>
      <c r="B491" t="s">
        <v>200</v>
      </c>
      <c r="C491">
        <v>0</v>
      </c>
      <c r="D491">
        <v>200</v>
      </c>
      <c r="E491">
        <v>976</v>
      </c>
      <c r="F491" t="s">
        <v>201</v>
      </c>
      <c r="G491" s="105">
        <v>2.3530999999999999E-3</v>
      </c>
      <c r="H491" s="105">
        <v>3.6600000000000002E-5</v>
      </c>
      <c r="I491" s="105">
        <v>-8.4035000000000001E-6</v>
      </c>
      <c r="J491" s="105">
        <v>-3.1950000000000002E-7</v>
      </c>
      <c r="K491" s="105">
        <v>2.3614999999999999E-3</v>
      </c>
      <c r="L491" s="105">
        <v>3.6900000000000002E-5</v>
      </c>
      <c r="M491" s="132">
        <v>0.9</v>
      </c>
      <c r="N491">
        <v>0</v>
      </c>
      <c r="O491">
        <v>0</v>
      </c>
      <c r="P491">
        <v>0</v>
      </c>
      <c r="Q491">
        <v>1</v>
      </c>
      <c r="R491">
        <v>2.3615E-5</v>
      </c>
      <c r="S491">
        <v>3.6940000000000001E-7</v>
      </c>
      <c r="T491">
        <v>3</v>
      </c>
      <c r="U491">
        <v>0</v>
      </c>
      <c r="V491">
        <v>0</v>
      </c>
      <c r="W491" s="133" t="s">
        <v>856</v>
      </c>
      <c r="X491" t="s">
        <v>203</v>
      </c>
      <c r="Y491" t="s">
        <v>204</v>
      </c>
      <c r="AD491">
        <f t="shared" si="55"/>
        <v>1469</v>
      </c>
      <c r="AE491">
        <v>490</v>
      </c>
      <c r="AF491" t="str">
        <f t="shared" ca="1" si="49"/>
        <v>82-0.4</v>
      </c>
      <c r="AG491">
        <f t="shared" ca="1" si="50"/>
        <v>200</v>
      </c>
      <c r="AH491">
        <f t="shared" ca="1" si="51"/>
        <v>976</v>
      </c>
      <c r="AI491" s="105">
        <f t="shared" ca="1" si="52"/>
        <v>-8.0584000000000006E-6</v>
      </c>
      <c r="AJ491" s="105">
        <f t="shared" ca="1" si="53"/>
        <v>-5.6189999999999997E-7</v>
      </c>
      <c r="AK491" s="105">
        <f ca="1">AVERAGE(INDIRECT("K"&amp;AD491):INDIRECT("K"&amp;AD492-1))</f>
        <v>2.4323000000000001E-3</v>
      </c>
      <c r="AL491" s="105">
        <f ca="1">AVERAGE(INDIRECT("L"&amp;AD491):INDIRECT("L"&amp;AD492-1))</f>
        <v>9.1600000000000004E-5</v>
      </c>
      <c r="AM491" s="105">
        <f t="shared" ca="1" si="54"/>
        <v>2.4340242090003955E-3</v>
      </c>
      <c r="AO491" s="105">
        <f ca="1">STDEV(INDIRECT("K"&amp;AD491):INDIRECT("K"&amp;AD492-1))</f>
        <v>6.2449979983974214E-7</v>
      </c>
    </row>
    <row r="492" spans="1:41" ht="14.25" customHeight="1">
      <c r="A492" t="s">
        <v>855</v>
      </c>
      <c r="B492" t="s">
        <v>200</v>
      </c>
      <c r="C492">
        <v>0</v>
      </c>
      <c r="D492">
        <v>200</v>
      </c>
      <c r="E492">
        <v>976</v>
      </c>
      <c r="F492" t="s">
        <v>201</v>
      </c>
      <c r="G492" s="105">
        <v>2.3544E-3</v>
      </c>
      <c r="H492" s="105">
        <v>3.6699999999999998E-5</v>
      </c>
      <c r="I492" s="105">
        <v>-8.4035000000000001E-6</v>
      </c>
      <c r="J492" s="105">
        <v>-3.1950000000000002E-7</v>
      </c>
      <c r="K492" s="105">
        <v>2.3628E-3</v>
      </c>
      <c r="L492" s="105">
        <v>3.6999999999999998E-5</v>
      </c>
      <c r="M492" s="132">
        <v>0.9</v>
      </c>
      <c r="N492">
        <v>0</v>
      </c>
      <c r="O492">
        <v>0</v>
      </c>
      <c r="P492">
        <v>0</v>
      </c>
      <c r="Q492">
        <v>1</v>
      </c>
      <c r="R492">
        <v>2.3628000000000001E-5</v>
      </c>
      <c r="S492">
        <v>3.699E-7</v>
      </c>
      <c r="T492">
        <v>3</v>
      </c>
      <c r="U492">
        <v>0</v>
      </c>
      <c r="V492">
        <v>0</v>
      </c>
      <c r="W492" s="133" t="s">
        <v>857</v>
      </c>
      <c r="X492" t="s">
        <v>203</v>
      </c>
      <c r="Y492" t="s">
        <v>204</v>
      </c>
      <c r="AD492">
        <f t="shared" si="55"/>
        <v>1472</v>
      </c>
      <c r="AE492">
        <v>491</v>
      </c>
      <c r="AF492" t="str">
        <f t="shared" ca="1" si="49"/>
        <v>82-0.2</v>
      </c>
      <c r="AG492">
        <f t="shared" ca="1" si="50"/>
        <v>200</v>
      </c>
      <c r="AH492">
        <f t="shared" ca="1" si="51"/>
        <v>976</v>
      </c>
      <c r="AI492" s="105">
        <f t="shared" ca="1" si="52"/>
        <v>-8.0584000000000006E-6</v>
      </c>
      <c r="AJ492" s="105">
        <f t="shared" ca="1" si="53"/>
        <v>-5.6189999999999997E-7</v>
      </c>
      <c r="AK492" s="105">
        <f ca="1">AVERAGE(INDIRECT("K"&amp;AD492):INDIRECT("K"&amp;AD493-1))</f>
        <v>3.7809666666666665E-3</v>
      </c>
      <c r="AL492" s="105">
        <f ca="1">AVERAGE(INDIRECT("L"&amp;AD492):INDIRECT("L"&amp;AD493-1))</f>
        <v>1.3300000000000001E-4</v>
      </c>
      <c r="AM492" s="105">
        <f t="shared" ca="1" si="54"/>
        <v>3.7833051601006812E-3</v>
      </c>
      <c r="AO492" s="105">
        <f ca="1">STDEV(INDIRECT("K"&amp;AD492):INDIRECT("K"&amp;AD493-1))</f>
        <v>8.5049005481147606E-7</v>
      </c>
    </row>
    <row r="493" spans="1:41" ht="14.25" customHeight="1">
      <c r="A493" t="s">
        <v>855</v>
      </c>
      <c r="B493" t="s">
        <v>200</v>
      </c>
      <c r="C493">
        <v>0</v>
      </c>
      <c r="D493">
        <v>200</v>
      </c>
      <c r="E493">
        <v>976</v>
      </c>
      <c r="F493" t="s">
        <v>201</v>
      </c>
      <c r="G493" s="105">
        <v>2.3552E-3</v>
      </c>
      <c r="H493" s="105">
        <v>3.6300000000000001E-5</v>
      </c>
      <c r="I493" s="105">
        <v>-8.4035000000000001E-6</v>
      </c>
      <c r="J493" s="105">
        <v>-3.1950000000000002E-7</v>
      </c>
      <c r="K493" s="105">
        <v>2.3636E-3</v>
      </c>
      <c r="L493" s="105">
        <v>3.6600000000000002E-5</v>
      </c>
      <c r="M493" s="132">
        <v>0.89</v>
      </c>
      <c r="N493">
        <v>0</v>
      </c>
      <c r="O493">
        <v>0</v>
      </c>
      <c r="P493">
        <v>0</v>
      </c>
      <c r="Q493">
        <v>1</v>
      </c>
      <c r="R493">
        <v>2.3635999999999999E-5</v>
      </c>
      <c r="S493">
        <v>3.6619999999999998E-7</v>
      </c>
      <c r="T493">
        <v>3</v>
      </c>
      <c r="U493">
        <v>0</v>
      </c>
      <c r="V493">
        <v>0</v>
      </c>
      <c r="W493" s="133" t="s">
        <v>858</v>
      </c>
      <c r="X493" t="s">
        <v>203</v>
      </c>
      <c r="Y493" t="s">
        <v>204</v>
      </c>
      <c r="AD493">
        <f t="shared" si="55"/>
        <v>1475</v>
      </c>
      <c r="AE493">
        <v>492</v>
      </c>
      <c r="AF493" t="str">
        <f t="shared" ca="1" si="49"/>
        <v>82-&lt;0.2</v>
      </c>
      <c r="AG493">
        <f t="shared" ca="1" si="50"/>
        <v>200</v>
      </c>
      <c r="AH493">
        <f t="shared" ca="1" si="51"/>
        <v>976</v>
      </c>
      <c r="AI493" s="105">
        <f t="shared" ca="1" si="52"/>
        <v>-8.0584000000000006E-6</v>
      </c>
      <c r="AJ493" s="105">
        <f t="shared" ca="1" si="53"/>
        <v>-5.6189999999999997E-7</v>
      </c>
      <c r="AK493" s="105">
        <f ca="1">AVERAGE(INDIRECT("K"&amp;AD493):INDIRECT("K"&amp;AD494-1))</f>
        <v>8.3323666666666671E-3</v>
      </c>
      <c r="AL493" s="105">
        <f ca="1">AVERAGE(INDIRECT("L"&amp;AD493):INDIRECT("L"&amp;AD494-1))</f>
        <v>2.902333333333333E-4</v>
      </c>
      <c r="AM493" s="105">
        <f t="shared" ca="1" si="54"/>
        <v>8.3374198440258219E-3</v>
      </c>
      <c r="AO493" s="105">
        <f ca="1">STDEV(INDIRECT("K"&amp;AD493):INDIRECT("K"&amp;AD494-1))</f>
        <v>7.2341781380728334E-7</v>
      </c>
    </row>
    <row r="494" spans="1:41" ht="14.25" customHeight="1">
      <c r="A494" t="s">
        <v>859</v>
      </c>
      <c r="B494" t="s">
        <v>200</v>
      </c>
      <c r="C494">
        <v>0</v>
      </c>
      <c r="D494">
        <v>200</v>
      </c>
      <c r="E494">
        <v>976</v>
      </c>
      <c r="F494" t="s">
        <v>201</v>
      </c>
      <c r="G494" s="105">
        <v>2.1291999999999999E-3</v>
      </c>
      <c r="H494" s="105">
        <v>3.3800000000000002E-5</v>
      </c>
      <c r="I494" s="105">
        <v>-8.4035000000000001E-6</v>
      </c>
      <c r="J494" s="105">
        <v>-3.1950000000000002E-7</v>
      </c>
      <c r="K494" s="105">
        <v>2.1375999999999999E-3</v>
      </c>
      <c r="L494" s="105">
        <v>3.4199999999999998E-5</v>
      </c>
      <c r="M494" s="132">
        <v>0.92</v>
      </c>
      <c r="N494">
        <v>0</v>
      </c>
      <c r="O494">
        <v>0</v>
      </c>
      <c r="P494">
        <v>0</v>
      </c>
      <c r="Q494">
        <v>1</v>
      </c>
      <c r="R494">
        <v>2.1376E-5</v>
      </c>
      <c r="S494">
        <v>3.417E-7</v>
      </c>
      <c r="T494">
        <v>3</v>
      </c>
      <c r="U494">
        <v>0</v>
      </c>
      <c r="V494">
        <v>0</v>
      </c>
      <c r="W494" s="133" t="s">
        <v>860</v>
      </c>
      <c r="X494" t="s">
        <v>203</v>
      </c>
      <c r="Y494" t="s">
        <v>204</v>
      </c>
      <c r="AD494">
        <f t="shared" si="55"/>
        <v>1478</v>
      </c>
      <c r="AE494">
        <v>493</v>
      </c>
      <c r="AF494" t="str">
        <f t="shared" ca="1" si="49"/>
        <v>83-ALL</v>
      </c>
      <c r="AG494">
        <f t="shared" ca="1" si="50"/>
        <v>200</v>
      </c>
      <c r="AH494">
        <f t="shared" ca="1" si="51"/>
        <v>976</v>
      </c>
      <c r="AI494" s="105">
        <f t="shared" ca="1" si="52"/>
        <v>-8.0584000000000006E-6</v>
      </c>
      <c r="AJ494" s="105">
        <f t="shared" ca="1" si="53"/>
        <v>-5.6189999999999997E-7</v>
      </c>
      <c r="AK494" s="105">
        <f ca="1">AVERAGE(INDIRECT("K"&amp;AD494):INDIRECT("K"&amp;AD495-1))</f>
        <v>2.4447666666666669E-3</v>
      </c>
      <c r="AL494" s="105">
        <f ca="1">AVERAGE(INDIRECT("L"&amp;AD494):INDIRECT("L"&amp;AD495-1))</f>
        <v>1.0449999999999999E-4</v>
      </c>
      <c r="AM494" s="105">
        <f t="shared" ca="1" si="54"/>
        <v>2.4469990405483295E-3</v>
      </c>
      <c r="AO494" s="105">
        <f ca="1">STDEV(INDIRECT("K"&amp;AD494):INDIRECT("K"&amp;AD495-1))</f>
        <v>2.0816659994669647E-7</v>
      </c>
    </row>
    <row r="495" spans="1:41" ht="14.25" customHeight="1">
      <c r="A495" t="s">
        <v>859</v>
      </c>
      <c r="B495" t="s">
        <v>200</v>
      </c>
      <c r="C495">
        <v>0</v>
      </c>
      <c r="D495">
        <v>200</v>
      </c>
      <c r="E495">
        <v>976</v>
      </c>
      <c r="F495" t="s">
        <v>201</v>
      </c>
      <c r="G495" s="105">
        <v>2.1269000000000001E-3</v>
      </c>
      <c r="H495" s="105">
        <v>3.2799999999999998E-5</v>
      </c>
      <c r="I495" s="105">
        <v>-8.4035000000000001E-6</v>
      </c>
      <c r="J495" s="105">
        <v>-3.1950000000000002E-7</v>
      </c>
      <c r="K495" s="105">
        <v>2.1353000000000001E-3</v>
      </c>
      <c r="L495" s="105">
        <v>3.3099999999999998E-5</v>
      </c>
      <c r="M495" s="132">
        <v>0.89</v>
      </c>
      <c r="N495">
        <v>0</v>
      </c>
      <c r="O495">
        <v>0</v>
      </c>
      <c r="P495">
        <v>0</v>
      </c>
      <c r="Q495">
        <v>1</v>
      </c>
      <c r="R495">
        <v>2.1353E-5</v>
      </c>
      <c r="S495">
        <v>3.3080000000000002E-7</v>
      </c>
      <c r="T495">
        <v>3</v>
      </c>
      <c r="U495">
        <v>0</v>
      </c>
      <c r="V495">
        <v>0</v>
      </c>
      <c r="W495" s="133" t="s">
        <v>861</v>
      </c>
      <c r="X495" t="s">
        <v>203</v>
      </c>
      <c r="Y495" t="s">
        <v>204</v>
      </c>
      <c r="AD495">
        <f t="shared" si="55"/>
        <v>1481</v>
      </c>
      <c r="AE495">
        <v>494</v>
      </c>
      <c r="AF495" t="str">
        <f t="shared" ca="1" si="49"/>
        <v>83-0.8</v>
      </c>
      <c r="AG495">
        <f t="shared" ca="1" si="50"/>
        <v>200</v>
      </c>
      <c r="AH495">
        <f t="shared" ca="1" si="51"/>
        <v>976</v>
      </c>
      <c r="AI495" s="105">
        <f t="shared" ca="1" si="52"/>
        <v>-8.0584000000000006E-6</v>
      </c>
      <c r="AJ495" s="105">
        <f t="shared" ca="1" si="53"/>
        <v>-5.6189999999999997E-7</v>
      </c>
      <c r="AK495" s="105">
        <f ca="1">AVERAGE(INDIRECT("K"&amp;AD495):INDIRECT("K"&amp;AD496-1))</f>
        <v>2.6017333333333333E-3</v>
      </c>
      <c r="AL495" s="105">
        <f ca="1">AVERAGE(INDIRECT("L"&amp;AD495):INDIRECT("L"&amp;AD496-1))</f>
        <v>1.3036666666666667E-4</v>
      </c>
      <c r="AM495" s="105">
        <f t="shared" ca="1" si="54"/>
        <v>2.6049974674758431E-3</v>
      </c>
      <c r="AO495" s="105">
        <f ca="1">STDEV(INDIRECT("K"&amp;AD495):INDIRECT("K"&amp;AD496-1))</f>
        <v>3.5118845842850007E-7</v>
      </c>
    </row>
    <row r="496" spans="1:41" ht="14.25" customHeight="1">
      <c r="A496" t="s">
        <v>859</v>
      </c>
      <c r="B496" t="s">
        <v>200</v>
      </c>
      <c r="C496">
        <v>0</v>
      </c>
      <c r="D496">
        <v>200</v>
      </c>
      <c r="E496">
        <v>976</v>
      </c>
      <c r="F496" t="s">
        <v>201</v>
      </c>
      <c r="G496" s="105">
        <v>2.1267999999999999E-3</v>
      </c>
      <c r="H496" s="105">
        <v>3.2799999999999998E-5</v>
      </c>
      <c r="I496" s="105">
        <v>-8.4035000000000001E-6</v>
      </c>
      <c r="J496" s="105">
        <v>-3.1950000000000002E-7</v>
      </c>
      <c r="K496" s="105">
        <v>2.1353000000000001E-3</v>
      </c>
      <c r="L496" s="105">
        <v>3.3099999999999998E-5</v>
      </c>
      <c r="M496" s="132">
        <v>0.89</v>
      </c>
      <c r="N496">
        <v>0</v>
      </c>
      <c r="O496">
        <v>0</v>
      </c>
      <c r="P496">
        <v>0</v>
      </c>
      <c r="Q496">
        <v>1</v>
      </c>
      <c r="R496">
        <v>2.1353E-5</v>
      </c>
      <c r="S496">
        <v>3.3130000000000001E-7</v>
      </c>
      <c r="T496">
        <v>3</v>
      </c>
      <c r="U496">
        <v>0</v>
      </c>
      <c r="V496">
        <v>0</v>
      </c>
      <c r="W496" s="133" t="s">
        <v>862</v>
      </c>
      <c r="X496" t="s">
        <v>203</v>
      </c>
      <c r="Y496" t="s">
        <v>204</v>
      </c>
      <c r="AD496">
        <f t="shared" si="55"/>
        <v>1484</v>
      </c>
      <c r="AE496">
        <v>495</v>
      </c>
      <c r="AF496" t="str">
        <f t="shared" ca="1" si="49"/>
        <v>83-0.6</v>
      </c>
      <c r="AG496">
        <f t="shared" ca="1" si="50"/>
        <v>200</v>
      </c>
      <c r="AH496">
        <f t="shared" ca="1" si="51"/>
        <v>976</v>
      </c>
      <c r="AI496" s="105">
        <f t="shared" ca="1" si="52"/>
        <v>-8.0584000000000006E-6</v>
      </c>
      <c r="AJ496" s="105">
        <f t="shared" ca="1" si="53"/>
        <v>-5.6189999999999997E-7</v>
      </c>
      <c r="AK496" s="105">
        <f ca="1">AVERAGE(INDIRECT("K"&amp;AD496):INDIRECT("K"&amp;AD497-1))</f>
        <v>1.5802000000000001E-3</v>
      </c>
      <c r="AL496" s="105">
        <f ca="1">AVERAGE(INDIRECT("L"&amp;AD496):INDIRECT("L"&amp;AD497-1))</f>
        <v>7.64E-5</v>
      </c>
      <c r="AM496" s="105">
        <f t="shared" ca="1" si="54"/>
        <v>1.5820458274019753E-3</v>
      </c>
      <c r="AO496" s="105">
        <f ca="1">STDEV(INDIRECT("K"&amp;AD496):INDIRECT("K"&amp;AD497-1))</f>
        <v>3.4641016151372129E-7</v>
      </c>
    </row>
    <row r="497" spans="1:41" ht="14.25" customHeight="1">
      <c r="A497" t="s">
        <v>863</v>
      </c>
      <c r="B497" t="s">
        <v>200</v>
      </c>
      <c r="C497">
        <v>0</v>
      </c>
      <c r="D497">
        <v>200</v>
      </c>
      <c r="E497">
        <v>976</v>
      </c>
      <c r="F497" t="s">
        <v>201</v>
      </c>
      <c r="G497" s="105">
        <v>2.3162999999999999E-3</v>
      </c>
      <c r="H497" s="105">
        <v>3.0499999999999999E-5</v>
      </c>
      <c r="I497" s="105">
        <v>-8.4035000000000001E-6</v>
      </c>
      <c r="J497" s="105">
        <v>-3.1950000000000002E-7</v>
      </c>
      <c r="K497" s="105">
        <v>2.3246999999999999E-3</v>
      </c>
      <c r="L497" s="105">
        <v>3.0800000000000003E-5</v>
      </c>
      <c r="M497" s="132">
        <v>0.76</v>
      </c>
      <c r="N497">
        <v>0</v>
      </c>
      <c r="O497">
        <v>0</v>
      </c>
      <c r="P497">
        <v>0</v>
      </c>
      <c r="Q497">
        <v>1</v>
      </c>
      <c r="R497">
        <v>2.3247E-5</v>
      </c>
      <c r="S497">
        <v>3.0800000000000001E-7</v>
      </c>
      <c r="T497">
        <v>3</v>
      </c>
      <c r="U497">
        <v>0</v>
      </c>
      <c r="V497">
        <v>0</v>
      </c>
      <c r="W497" s="133" t="s">
        <v>864</v>
      </c>
      <c r="X497" t="s">
        <v>203</v>
      </c>
      <c r="Y497" t="s">
        <v>204</v>
      </c>
      <c r="AD497">
        <f t="shared" si="55"/>
        <v>1487</v>
      </c>
      <c r="AE497">
        <v>496</v>
      </c>
      <c r="AF497" t="str">
        <f t="shared" ca="1" si="49"/>
        <v>83-0.4</v>
      </c>
      <c r="AG497">
        <f t="shared" ca="1" si="50"/>
        <v>200</v>
      </c>
      <c r="AH497">
        <f t="shared" ca="1" si="51"/>
        <v>976</v>
      </c>
      <c r="AI497" s="105">
        <f t="shared" ca="1" si="52"/>
        <v>-8.0584000000000006E-6</v>
      </c>
      <c r="AJ497" s="105">
        <f t="shared" ca="1" si="53"/>
        <v>-5.6189999999999997E-7</v>
      </c>
      <c r="AK497" s="105">
        <f ca="1">AVERAGE(INDIRECT("K"&amp;AD497):INDIRECT("K"&amp;AD498-1))</f>
        <v>1.7254666666666667E-3</v>
      </c>
      <c r="AL497" s="105">
        <f ca="1">AVERAGE(INDIRECT("L"&amp;AD497):INDIRECT("L"&amp;AD498-1))</f>
        <v>7.5966666666666666E-5</v>
      </c>
      <c r="AM497" s="105">
        <f t="shared" ca="1" si="54"/>
        <v>1.7271381392992924E-3</v>
      </c>
      <c r="AO497" s="105">
        <f ca="1">STDEV(INDIRECT("K"&amp;AD497):INDIRECT("K"&amp;AD498-1))</f>
        <v>1.1547005383799055E-7</v>
      </c>
    </row>
    <row r="498" spans="1:41" ht="14.25" customHeight="1">
      <c r="A498" t="s">
        <v>863</v>
      </c>
      <c r="B498" t="s">
        <v>200</v>
      </c>
      <c r="C498">
        <v>0</v>
      </c>
      <c r="D498">
        <v>200</v>
      </c>
      <c r="E498">
        <v>976</v>
      </c>
      <c r="F498" t="s">
        <v>201</v>
      </c>
      <c r="G498" s="105">
        <v>2.3127E-3</v>
      </c>
      <c r="H498" s="105">
        <v>3.9199999999999997E-5</v>
      </c>
      <c r="I498" s="105">
        <v>-8.4035000000000001E-6</v>
      </c>
      <c r="J498" s="105">
        <v>-3.1950000000000002E-7</v>
      </c>
      <c r="K498" s="105">
        <v>2.3211E-3</v>
      </c>
      <c r="L498" s="105">
        <v>3.96E-5</v>
      </c>
      <c r="M498" s="132">
        <v>0.98</v>
      </c>
      <c r="N498">
        <v>0</v>
      </c>
      <c r="O498">
        <v>0</v>
      </c>
      <c r="P498">
        <v>0</v>
      </c>
      <c r="Q498">
        <v>1</v>
      </c>
      <c r="R498">
        <v>2.3210999999999999E-5</v>
      </c>
      <c r="S498">
        <v>3.9560000000000002E-7</v>
      </c>
      <c r="T498">
        <v>3</v>
      </c>
      <c r="U498">
        <v>0</v>
      </c>
      <c r="V498">
        <v>0</v>
      </c>
      <c r="W498" s="133" t="s">
        <v>865</v>
      </c>
      <c r="X498" t="s">
        <v>203</v>
      </c>
      <c r="Y498" t="s">
        <v>204</v>
      </c>
      <c r="AD498">
        <f t="shared" si="55"/>
        <v>1490</v>
      </c>
      <c r="AE498">
        <v>497</v>
      </c>
      <c r="AF498" t="str">
        <f t="shared" ca="1" si="49"/>
        <v>83-0.2</v>
      </c>
      <c r="AG498">
        <f t="shared" ca="1" si="50"/>
        <v>200</v>
      </c>
      <c r="AH498">
        <f t="shared" ca="1" si="51"/>
        <v>976</v>
      </c>
      <c r="AI498" s="105">
        <f t="shared" ca="1" si="52"/>
        <v>-8.0584000000000006E-6</v>
      </c>
      <c r="AJ498" s="105">
        <f t="shared" ca="1" si="53"/>
        <v>-5.6189999999999997E-7</v>
      </c>
      <c r="AK498" s="105">
        <f ca="1">AVERAGE(INDIRECT("K"&amp;AD498):INDIRECT("K"&amp;AD499-1))</f>
        <v>2.0545000000000003E-3</v>
      </c>
      <c r="AL498" s="105">
        <f ca="1">AVERAGE(INDIRECT("L"&amp;AD498):INDIRECT("L"&amp;AD499-1))</f>
        <v>8.6799999999999996E-5</v>
      </c>
      <c r="AM498" s="105">
        <f t="shared" ca="1" si="54"/>
        <v>2.0563327770572546E-3</v>
      </c>
      <c r="AO498" s="105">
        <f ca="1">STDEV(INDIRECT("K"&amp;AD498):INDIRECT("K"&amp;AD499-1))</f>
        <v>6.2449979983974214E-7</v>
      </c>
    </row>
    <row r="499" spans="1:41" ht="14.25" customHeight="1">
      <c r="A499" t="s">
        <v>863</v>
      </c>
      <c r="B499" t="s">
        <v>200</v>
      </c>
      <c r="C499">
        <v>0</v>
      </c>
      <c r="D499">
        <v>200</v>
      </c>
      <c r="E499">
        <v>976</v>
      </c>
      <c r="F499" t="s">
        <v>201</v>
      </c>
      <c r="G499" s="105">
        <v>2.3119999999999998E-3</v>
      </c>
      <c r="H499" s="105">
        <v>3.3500000000000001E-5</v>
      </c>
      <c r="I499" s="105">
        <v>-8.4035000000000001E-6</v>
      </c>
      <c r="J499" s="105">
        <v>-3.1950000000000002E-7</v>
      </c>
      <c r="K499" s="105">
        <v>2.3203999999999998E-3</v>
      </c>
      <c r="L499" s="105">
        <v>3.3800000000000002E-5</v>
      </c>
      <c r="M499" s="132">
        <v>0.83</v>
      </c>
      <c r="N499">
        <v>0</v>
      </c>
      <c r="O499">
        <v>0</v>
      </c>
      <c r="P499">
        <v>0</v>
      </c>
      <c r="Q499">
        <v>1</v>
      </c>
      <c r="R499">
        <v>2.3204E-5</v>
      </c>
      <c r="S499">
        <v>3.3799999999999998E-7</v>
      </c>
      <c r="T499">
        <v>3</v>
      </c>
      <c r="U499">
        <v>0</v>
      </c>
      <c r="V499">
        <v>0</v>
      </c>
      <c r="W499" s="133" t="s">
        <v>866</v>
      </c>
      <c r="X499" t="s">
        <v>203</v>
      </c>
      <c r="Y499" t="s">
        <v>204</v>
      </c>
      <c r="AD499">
        <f t="shared" si="55"/>
        <v>1493</v>
      </c>
      <c r="AE499">
        <v>498</v>
      </c>
      <c r="AF499" t="str">
        <f t="shared" ca="1" si="49"/>
        <v>83-&lt;0.2</v>
      </c>
      <c r="AG499">
        <f t="shared" ca="1" si="50"/>
        <v>200</v>
      </c>
      <c r="AH499">
        <f t="shared" ca="1" si="51"/>
        <v>976</v>
      </c>
      <c r="AI499" s="105">
        <f t="shared" ca="1" si="52"/>
        <v>-8.0584000000000006E-6</v>
      </c>
      <c r="AJ499" s="105">
        <f t="shared" ca="1" si="53"/>
        <v>-5.6189999999999997E-7</v>
      </c>
      <c r="AK499" s="105">
        <f ca="1">AVERAGE(INDIRECT("K"&amp;AD499):INDIRECT("K"&amp;AD500-1))</f>
        <v>3.7893333333333334E-3</v>
      </c>
      <c r="AL499" s="105">
        <f ca="1">AVERAGE(INDIRECT("L"&amp;AD499):INDIRECT("L"&amp;AD500-1))</f>
        <v>1.4953333333333333E-4</v>
      </c>
      <c r="AM499" s="105">
        <f t="shared" ca="1" si="54"/>
        <v>3.7922826014010202E-3</v>
      </c>
      <c r="AO499" s="105">
        <f ca="1">STDEV(INDIRECT("K"&amp;AD499):INDIRECT("K"&amp;AD500-1))</f>
        <v>8.6216781042511429E-7</v>
      </c>
    </row>
    <row r="500" spans="1:41" ht="14.25" customHeight="1">
      <c r="A500" t="s">
        <v>867</v>
      </c>
      <c r="B500" t="s">
        <v>200</v>
      </c>
      <c r="C500">
        <v>0</v>
      </c>
      <c r="D500">
        <v>200</v>
      </c>
      <c r="E500">
        <v>976</v>
      </c>
      <c r="F500" t="s">
        <v>201</v>
      </c>
      <c r="G500" s="105">
        <v>2.2694E-3</v>
      </c>
      <c r="H500" s="105">
        <v>3.4600000000000001E-5</v>
      </c>
      <c r="I500" s="105">
        <v>-8.4035000000000001E-6</v>
      </c>
      <c r="J500" s="105">
        <v>-3.1950000000000002E-7</v>
      </c>
      <c r="K500" s="105">
        <v>2.2778E-3</v>
      </c>
      <c r="L500" s="105">
        <v>3.4999999999999997E-5</v>
      </c>
      <c r="M500" s="132">
        <v>0.88</v>
      </c>
      <c r="N500">
        <v>0</v>
      </c>
      <c r="O500">
        <v>0</v>
      </c>
      <c r="P500">
        <v>0</v>
      </c>
      <c r="Q500">
        <v>1</v>
      </c>
      <c r="R500">
        <v>2.2778000000000001E-5</v>
      </c>
      <c r="S500">
        <v>3.4970000000000001E-7</v>
      </c>
      <c r="T500">
        <v>3</v>
      </c>
      <c r="U500">
        <v>0</v>
      </c>
      <c r="V500">
        <v>0</v>
      </c>
      <c r="W500" s="133" t="s">
        <v>868</v>
      </c>
      <c r="X500" t="s">
        <v>203</v>
      </c>
      <c r="Y500" t="s">
        <v>204</v>
      </c>
      <c r="AD500">
        <f t="shared" si="55"/>
        <v>1496</v>
      </c>
      <c r="AE500">
        <v>499</v>
      </c>
      <c r="AF500" t="str">
        <f t="shared" ca="1" si="49"/>
        <v>84-ALL</v>
      </c>
      <c r="AG500">
        <f t="shared" ca="1" si="50"/>
        <v>200</v>
      </c>
      <c r="AH500">
        <f t="shared" ca="1" si="51"/>
        <v>976</v>
      </c>
      <c r="AI500" s="105">
        <f t="shared" ca="1" si="52"/>
        <v>-8.0584000000000006E-6</v>
      </c>
      <c r="AJ500" s="105">
        <f t="shared" ca="1" si="53"/>
        <v>-5.6189999999999997E-7</v>
      </c>
      <c r="AK500" s="105">
        <f ca="1">AVERAGE(INDIRECT("K"&amp;AD500):INDIRECT("K"&amp;AD501-1))</f>
        <v>2.1530666666666667E-3</v>
      </c>
      <c r="AL500" s="105">
        <f ca="1">AVERAGE(INDIRECT("L"&amp;AD500):INDIRECT("L"&amp;AD501-1))</f>
        <v>9.1733333333333345E-5</v>
      </c>
      <c r="AM500" s="105">
        <f t="shared" ca="1" si="54"/>
        <v>2.1550199710340403E-3</v>
      </c>
      <c r="AO500" s="105">
        <f ca="1">STDEV(INDIRECT("K"&amp;AD500):INDIRECT("K"&amp;AD501-1))</f>
        <v>1.5275252316513922E-7</v>
      </c>
    </row>
    <row r="501" spans="1:41" ht="14.25" customHeight="1">
      <c r="A501" t="s">
        <v>867</v>
      </c>
      <c r="B501" t="s">
        <v>200</v>
      </c>
      <c r="C501">
        <v>0</v>
      </c>
      <c r="D501">
        <v>200</v>
      </c>
      <c r="E501">
        <v>976</v>
      </c>
      <c r="F501" t="s">
        <v>201</v>
      </c>
      <c r="G501" s="105">
        <v>2.271E-3</v>
      </c>
      <c r="H501" s="105">
        <v>3.0199999999999999E-5</v>
      </c>
      <c r="I501" s="105">
        <v>-8.4035000000000001E-6</v>
      </c>
      <c r="J501" s="105">
        <v>-3.1950000000000002E-7</v>
      </c>
      <c r="K501" s="105">
        <v>2.2794E-3</v>
      </c>
      <c r="L501" s="105">
        <v>3.0499999999999999E-5</v>
      </c>
      <c r="M501" s="132">
        <v>0.77</v>
      </c>
      <c r="N501">
        <v>0</v>
      </c>
      <c r="O501">
        <v>0</v>
      </c>
      <c r="P501">
        <v>0</v>
      </c>
      <c r="Q501">
        <v>1</v>
      </c>
      <c r="R501">
        <v>2.2793999999999999E-5</v>
      </c>
      <c r="S501">
        <v>3.0520000000000001E-7</v>
      </c>
      <c r="T501">
        <v>3</v>
      </c>
      <c r="U501">
        <v>0</v>
      </c>
      <c r="V501">
        <v>0</v>
      </c>
      <c r="W501" s="133" t="s">
        <v>869</v>
      </c>
      <c r="X501" t="s">
        <v>203</v>
      </c>
      <c r="Y501" t="s">
        <v>204</v>
      </c>
      <c r="AD501">
        <f t="shared" si="55"/>
        <v>1499</v>
      </c>
      <c r="AE501">
        <v>500</v>
      </c>
      <c r="AF501" t="str">
        <f t="shared" ca="1" si="49"/>
        <v>84-0.8</v>
      </c>
      <c r="AG501">
        <f t="shared" ca="1" si="50"/>
        <v>200</v>
      </c>
      <c r="AH501">
        <f t="shared" ca="1" si="51"/>
        <v>976</v>
      </c>
      <c r="AI501" s="105">
        <f t="shared" ca="1" si="52"/>
        <v>-8.0584000000000006E-6</v>
      </c>
      <c r="AJ501" s="105">
        <f t="shared" ca="1" si="53"/>
        <v>-5.6189999999999997E-7</v>
      </c>
      <c r="AK501" s="105">
        <f ca="1">AVERAGE(INDIRECT("K"&amp;AD501):INDIRECT("K"&amp;AD502-1))</f>
        <v>1.7806666666666665E-3</v>
      </c>
      <c r="AL501" s="105">
        <f ca="1">AVERAGE(INDIRECT("L"&amp;AD501):INDIRECT("L"&amp;AD502-1))</f>
        <v>7.5733333333333336E-5</v>
      </c>
      <c r="AM501" s="105">
        <f t="shared" ca="1" si="54"/>
        <v>1.7822764419571828E-3</v>
      </c>
      <c r="AO501" s="105">
        <f ca="1">STDEV(INDIRECT("K"&amp;AD501):INDIRECT("K"&amp;AD502-1))</f>
        <v>5.0332229568467145E-7</v>
      </c>
    </row>
    <row r="502" spans="1:41" ht="14.25" customHeight="1">
      <c r="A502" t="s">
        <v>867</v>
      </c>
      <c r="B502" t="s">
        <v>200</v>
      </c>
      <c r="C502">
        <v>0</v>
      </c>
      <c r="D502">
        <v>200</v>
      </c>
      <c r="E502">
        <v>976</v>
      </c>
      <c r="F502" t="s">
        <v>201</v>
      </c>
      <c r="G502" s="105">
        <v>2.2715999999999999E-3</v>
      </c>
      <c r="H502" s="105">
        <v>3.04E-5</v>
      </c>
      <c r="I502" s="105">
        <v>-8.4035000000000001E-6</v>
      </c>
      <c r="J502" s="105">
        <v>-3.1950000000000002E-7</v>
      </c>
      <c r="K502" s="105">
        <v>2.2799999999999999E-3</v>
      </c>
      <c r="L502" s="105">
        <v>3.0700000000000001E-5</v>
      </c>
      <c r="M502" s="132">
        <v>0.77</v>
      </c>
      <c r="N502">
        <v>0</v>
      </c>
      <c r="O502">
        <v>0</v>
      </c>
      <c r="P502">
        <v>0</v>
      </c>
      <c r="Q502">
        <v>1</v>
      </c>
      <c r="R502">
        <v>2.2799999999999999E-5</v>
      </c>
      <c r="S502">
        <v>3.0680000000000002E-7</v>
      </c>
      <c r="T502">
        <v>3</v>
      </c>
      <c r="U502">
        <v>0</v>
      </c>
      <c r="V502">
        <v>0</v>
      </c>
      <c r="W502" s="133" t="s">
        <v>870</v>
      </c>
      <c r="X502" t="s">
        <v>203</v>
      </c>
      <c r="Y502" t="s">
        <v>204</v>
      </c>
      <c r="AD502">
        <f t="shared" si="55"/>
        <v>1502</v>
      </c>
      <c r="AE502">
        <v>501</v>
      </c>
      <c r="AF502" t="str">
        <f t="shared" ca="1" si="49"/>
        <v>84-0.6</v>
      </c>
      <c r="AG502">
        <f t="shared" ca="1" si="50"/>
        <v>200</v>
      </c>
      <c r="AH502">
        <f t="shared" ca="1" si="51"/>
        <v>976</v>
      </c>
      <c r="AI502" s="105">
        <f t="shared" ca="1" si="52"/>
        <v>-8.0584000000000006E-6</v>
      </c>
      <c r="AJ502" s="105">
        <f t="shared" ca="1" si="53"/>
        <v>-5.6189999999999997E-7</v>
      </c>
      <c r="AK502" s="105">
        <f ca="1">AVERAGE(INDIRECT("K"&amp;AD502):INDIRECT("K"&amp;AD503-1))</f>
        <v>9.9894000000000003E-4</v>
      </c>
      <c r="AL502" s="105">
        <f ca="1">AVERAGE(INDIRECT("L"&amp;AD502):INDIRECT("L"&amp;AD503-1))</f>
        <v>4.4781999999999999E-5</v>
      </c>
      <c r="AM502" s="105">
        <f t="shared" ca="1" si="54"/>
        <v>9.9994327395307777E-4</v>
      </c>
      <c r="AO502" s="105">
        <f ca="1">STDEV(INDIRECT("K"&amp;AD502):INDIRECT("K"&amp;AD503-1))</f>
        <v>1.9157244060661209E-7</v>
      </c>
    </row>
    <row r="503" spans="1:41" ht="14.25" customHeight="1">
      <c r="A503" t="s">
        <v>871</v>
      </c>
      <c r="B503" t="s">
        <v>200</v>
      </c>
      <c r="C503">
        <v>0</v>
      </c>
      <c r="D503">
        <v>200</v>
      </c>
      <c r="E503">
        <v>976</v>
      </c>
      <c r="F503" t="s">
        <v>201</v>
      </c>
      <c r="G503" s="105">
        <v>3.1189E-3</v>
      </c>
      <c r="H503" s="105">
        <v>3.8000000000000002E-5</v>
      </c>
      <c r="I503" s="105">
        <v>-8.4035000000000001E-6</v>
      </c>
      <c r="J503" s="105">
        <v>-3.1950000000000002E-7</v>
      </c>
      <c r="K503" s="105">
        <v>3.1273E-3</v>
      </c>
      <c r="L503" s="105">
        <v>3.8300000000000003E-5</v>
      </c>
      <c r="M503" s="132">
        <v>0.7</v>
      </c>
      <c r="N503">
        <v>0</v>
      </c>
      <c r="O503">
        <v>0</v>
      </c>
      <c r="P503">
        <v>0</v>
      </c>
      <c r="Q503">
        <v>1</v>
      </c>
      <c r="R503">
        <v>3.1272999999999997E-5</v>
      </c>
      <c r="S503">
        <v>3.8309999999999998E-7</v>
      </c>
      <c r="T503">
        <v>4</v>
      </c>
      <c r="U503">
        <v>0</v>
      </c>
      <c r="V503">
        <v>0</v>
      </c>
      <c r="W503" s="133" t="s">
        <v>872</v>
      </c>
      <c r="X503" t="s">
        <v>203</v>
      </c>
      <c r="Y503" t="s">
        <v>204</v>
      </c>
      <c r="AD503">
        <f t="shared" si="55"/>
        <v>1505</v>
      </c>
      <c r="AE503">
        <v>502</v>
      </c>
      <c r="AF503" t="str">
        <f t="shared" ca="1" si="49"/>
        <v>84-0.4</v>
      </c>
      <c r="AG503">
        <f t="shared" ca="1" si="50"/>
        <v>200</v>
      </c>
      <c r="AH503">
        <f t="shared" ca="1" si="51"/>
        <v>976</v>
      </c>
      <c r="AI503" s="105">
        <f t="shared" ca="1" si="52"/>
        <v>-8.0584000000000006E-6</v>
      </c>
      <c r="AJ503" s="105">
        <f t="shared" ca="1" si="53"/>
        <v>-5.6189999999999997E-7</v>
      </c>
      <c r="AK503" s="105">
        <f ca="1">AVERAGE(INDIRECT("K"&amp;AD503):INDIRECT("K"&amp;AD504-1))</f>
        <v>1.2514E-3</v>
      </c>
      <c r="AL503" s="105">
        <f ca="1">AVERAGE(INDIRECT("L"&amp;AD503):INDIRECT("L"&amp;AD504-1))</f>
        <v>5.403333333333333E-5</v>
      </c>
      <c r="AM503" s="105">
        <f t="shared" ca="1" si="54"/>
        <v>1.2525659907210922E-3</v>
      </c>
      <c r="AO503" s="105">
        <f ca="1">STDEV(INDIRECT("K"&amp;AD503):INDIRECT("K"&amp;AD504-1))</f>
        <v>2.0000000000000486E-7</v>
      </c>
    </row>
    <row r="504" spans="1:41" ht="14.25" customHeight="1">
      <c r="A504" t="s">
        <v>871</v>
      </c>
      <c r="B504" t="s">
        <v>200</v>
      </c>
      <c r="C504">
        <v>0</v>
      </c>
      <c r="D504">
        <v>200</v>
      </c>
      <c r="E504">
        <v>976</v>
      </c>
      <c r="F504" t="s">
        <v>201</v>
      </c>
      <c r="G504" s="105">
        <v>3.1189E-3</v>
      </c>
      <c r="H504" s="105">
        <v>3.8699999999999999E-5</v>
      </c>
      <c r="I504" s="105">
        <v>-8.4035000000000001E-6</v>
      </c>
      <c r="J504" s="105">
        <v>-3.1950000000000002E-7</v>
      </c>
      <c r="K504" s="105">
        <v>3.1273E-3</v>
      </c>
      <c r="L504" s="105">
        <v>3.9100000000000002E-5</v>
      </c>
      <c r="M504" s="132">
        <v>0.72</v>
      </c>
      <c r="N504">
        <v>0</v>
      </c>
      <c r="O504">
        <v>0</v>
      </c>
      <c r="P504">
        <v>0</v>
      </c>
      <c r="Q504">
        <v>1</v>
      </c>
      <c r="R504">
        <v>3.1272999999999997E-5</v>
      </c>
      <c r="S504">
        <v>3.9060000000000002E-7</v>
      </c>
      <c r="T504">
        <v>4</v>
      </c>
      <c r="U504">
        <v>0</v>
      </c>
      <c r="V504">
        <v>0</v>
      </c>
      <c r="W504" s="133" t="s">
        <v>873</v>
      </c>
      <c r="X504" t="s">
        <v>203</v>
      </c>
      <c r="Y504" t="s">
        <v>204</v>
      </c>
      <c r="AD504">
        <f t="shared" si="55"/>
        <v>1508</v>
      </c>
      <c r="AE504">
        <v>503</v>
      </c>
      <c r="AF504" t="str">
        <f t="shared" ca="1" si="49"/>
        <v>84-0.2</v>
      </c>
      <c r="AG504">
        <f t="shared" ca="1" si="50"/>
        <v>200</v>
      </c>
      <c r="AH504">
        <f t="shared" ca="1" si="51"/>
        <v>976</v>
      </c>
      <c r="AI504" s="105">
        <f t="shared" ca="1" si="52"/>
        <v>-8.0584000000000006E-6</v>
      </c>
      <c r="AJ504" s="105">
        <f t="shared" ca="1" si="53"/>
        <v>-5.6189999999999997E-7</v>
      </c>
      <c r="AK504" s="105">
        <f ca="1">AVERAGE(INDIRECT("K"&amp;AD504):INDIRECT("K"&amp;AD505-1))</f>
        <v>1.7688666666666665E-3</v>
      </c>
      <c r="AL504" s="105">
        <f ca="1">AVERAGE(INDIRECT("L"&amp;AD504):INDIRECT("L"&amp;AD505-1))</f>
        <v>7.406666666666666E-5</v>
      </c>
      <c r="AM504" s="105">
        <f t="shared" ca="1" si="54"/>
        <v>1.7704166615674275E-3</v>
      </c>
      <c r="AO504" s="105">
        <f ca="1">STDEV(INDIRECT("K"&amp;AD504):INDIRECT("K"&amp;AD505-1))</f>
        <v>5.7735026918870085E-8</v>
      </c>
    </row>
    <row r="505" spans="1:41" ht="14.25" customHeight="1">
      <c r="A505" t="s">
        <v>871</v>
      </c>
      <c r="B505" t="s">
        <v>200</v>
      </c>
      <c r="C505">
        <v>0</v>
      </c>
      <c r="D505">
        <v>200</v>
      </c>
      <c r="E505">
        <v>976</v>
      </c>
      <c r="F505" t="s">
        <v>201</v>
      </c>
      <c r="G505" s="105">
        <v>3.1172000000000001E-3</v>
      </c>
      <c r="H505" s="105">
        <v>3.8000000000000002E-5</v>
      </c>
      <c r="I505" s="105">
        <v>-8.4035000000000001E-6</v>
      </c>
      <c r="J505" s="105">
        <v>-3.1950000000000002E-7</v>
      </c>
      <c r="K505" s="105">
        <v>3.1256000000000001E-3</v>
      </c>
      <c r="L505" s="105">
        <v>3.8399999999999998E-5</v>
      </c>
      <c r="M505" s="132">
        <v>0.7</v>
      </c>
      <c r="N505">
        <v>0</v>
      </c>
      <c r="O505">
        <v>0</v>
      </c>
      <c r="P505">
        <v>0</v>
      </c>
      <c r="Q505">
        <v>1</v>
      </c>
      <c r="R505">
        <v>3.1256E-5</v>
      </c>
      <c r="S505">
        <v>3.8369999999999997E-7</v>
      </c>
      <c r="T505">
        <v>4</v>
      </c>
      <c r="U505">
        <v>0</v>
      </c>
      <c r="V505">
        <v>0</v>
      </c>
      <c r="W505" s="133" t="s">
        <v>874</v>
      </c>
      <c r="X505" t="s">
        <v>203</v>
      </c>
      <c r="Y505" t="s">
        <v>204</v>
      </c>
      <c r="AD505">
        <f t="shared" si="55"/>
        <v>1511</v>
      </c>
      <c r="AE505">
        <v>504</v>
      </c>
      <c r="AF505" t="str">
        <f t="shared" ca="1" si="49"/>
        <v>84-&lt;0.2</v>
      </c>
      <c r="AG505">
        <f t="shared" ca="1" si="50"/>
        <v>200</v>
      </c>
      <c r="AH505">
        <f t="shared" ca="1" si="51"/>
        <v>976</v>
      </c>
      <c r="AI505" s="105">
        <f t="shared" ca="1" si="52"/>
        <v>-8.0584000000000006E-6</v>
      </c>
      <c r="AJ505" s="105">
        <f t="shared" ca="1" si="53"/>
        <v>-5.6189999999999997E-7</v>
      </c>
      <c r="AK505" s="105">
        <f ca="1">AVERAGE(INDIRECT("K"&amp;AD505):INDIRECT("K"&amp;AD506-1))</f>
        <v>3.0496666666666662E-3</v>
      </c>
      <c r="AL505" s="105">
        <f ca="1">AVERAGE(INDIRECT("L"&amp;AD505):INDIRECT("L"&amp;AD506-1))</f>
        <v>1.2336666666666669E-4</v>
      </c>
      <c r="AM505" s="105">
        <f t="shared" ca="1" si="54"/>
        <v>3.0521608922568647E-3</v>
      </c>
      <c r="AO505" s="105">
        <f ca="1">STDEV(INDIRECT("K"&amp;AD505):INDIRECT("K"&amp;AD506-1))</f>
        <v>4.7258156262516147E-7</v>
      </c>
    </row>
    <row r="506" spans="1:41" ht="14.25" customHeight="1">
      <c r="A506" t="s">
        <v>875</v>
      </c>
      <c r="B506" t="s">
        <v>200</v>
      </c>
      <c r="C506">
        <v>0</v>
      </c>
      <c r="D506">
        <v>200</v>
      </c>
      <c r="E506">
        <v>976</v>
      </c>
      <c r="F506" t="s">
        <v>201</v>
      </c>
      <c r="G506" s="105">
        <v>1.5679999999999999E-3</v>
      </c>
      <c r="H506" s="105">
        <v>2.1399999999999998E-5</v>
      </c>
      <c r="I506" s="105">
        <v>-8.4035000000000001E-6</v>
      </c>
      <c r="J506" s="105">
        <v>-3.1950000000000002E-7</v>
      </c>
      <c r="K506" s="105">
        <v>1.5763999999999999E-3</v>
      </c>
      <c r="L506" s="105">
        <v>2.1800000000000001E-5</v>
      </c>
      <c r="M506" s="132">
        <v>0.79</v>
      </c>
      <c r="N506">
        <v>0</v>
      </c>
      <c r="O506">
        <v>0</v>
      </c>
      <c r="P506">
        <v>0</v>
      </c>
      <c r="Q506">
        <v>1</v>
      </c>
      <c r="R506">
        <v>1.5764E-5</v>
      </c>
      <c r="S506">
        <v>2.1759999999999999E-7</v>
      </c>
      <c r="T506">
        <v>3</v>
      </c>
      <c r="U506">
        <v>0</v>
      </c>
      <c r="V506">
        <v>0</v>
      </c>
      <c r="W506" s="133" t="s">
        <v>876</v>
      </c>
      <c r="X506" t="s">
        <v>203</v>
      </c>
      <c r="Y506" t="s">
        <v>204</v>
      </c>
      <c r="AD506">
        <f t="shared" si="55"/>
        <v>1514</v>
      </c>
      <c r="AE506">
        <v>505</v>
      </c>
      <c r="AF506" t="str">
        <f t="shared" ca="1" si="49"/>
        <v>85-ALL</v>
      </c>
      <c r="AG506">
        <f t="shared" ca="1" si="50"/>
        <v>200</v>
      </c>
      <c r="AH506">
        <f t="shared" ca="1" si="51"/>
        <v>976</v>
      </c>
      <c r="AI506" s="105">
        <f t="shared" ca="1" si="52"/>
        <v>-8.0584000000000006E-6</v>
      </c>
      <c r="AJ506" s="105">
        <f t="shared" ca="1" si="53"/>
        <v>-5.6189999999999997E-7</v>
      </c>
      <c r="AK506" s="105">
        <f ca="1">AVERAGE(INDIRECT("K"&amp;AD506):INDIRECT("K"&amp;AD507-1))</f>
        <v>2.6481999999999999E-3</v>
      </c>
      <c r="AL506" s="105">
        <f ca="1">AVERAGE(INDIRECT("L"&amp;AD506):INDIRECT("L"&amp;AD507-1))</f>
        <v>1.1836666666666667E-4</v>
      </c>
      <c r="AM506" s="105">
        <f t="shared" ca="1" si="54"/>
        <v>2.6508439991402319E-3</v>
      </c>
      <c r="AO506" s="105">
        <f ca="1">STDEV(INDIRECT("K"&amp;AD506):INDIRECT("K"&amp;AD507-1))</f>
        <v>1.0000000000005664E-7</v>
      </c>
    </row>
    <row r="507" spans="1:41" ht="14.25" customHeight="1">
      <c r="A507" t="s">
        <v>875</v>
      </c>
      <c r="B507" t="s">
        <v>200</v>
      </c>
      <c r="C507">
        <v>0</v>
      </c>
      <c r="D507">
        <v>200</v>
      </c>
      <c r="E507">
        <v>976</v>
      </c>
      <c r="F507" t="s">
        <v>201</v>
      </c>
      <c r="G507" s="105">
        <v>1.5674E-3</v>
      </c>
      <c r="H507" s="105">
        <v>2.0699999999999998E-5</v>
      </c>
      <c r="I507" s="105">
        <v>-8.4035000000000001E-6</v>
      </c>
      <c r="J507" s="105">
        <v>-3.1950000000000002E-7</v>
      </c>
      <c r="K507" s="105">
        <v>1.5758E-3</v>
      </c>
      <c r="L507" s="105">
        <v>2.0999999999999999E-5</v>
      </c>
      <c r="M507" s="132">
        <v>0.76</v>
      </c>
      <c r="N507">
        <v>0</v>
      </c>
      <c r="O507">
        <v>0</v>
      </c>
      <c r="P507">
        <v>0</v>
      </c>
      <c r="Q507">
        <v>1</v>
      </c>
      <c r="R507">
        <v>1.5758000000000001E-5</v>
      </c>
      <c r="S507">
        <v>2.0989999999999999E-7</v>
      </c>
      <c r="T507">
        <v>3</v>
      </c>
      <c r="U507">
        <v>0</v>
      </c>
      <c r="V507">
        <v>0</v>
      </c>
      <c r="W507" s="133" t="s">
        <v>877</v>
      </c>
      <c r="X507" t="s">
        <v>203</v>
      </c>
      <c r="Y507" t="s">
        <v>204</v>
      </c>
      <c r="AD507">
        <f t="shared" si="55"/>
        <v>1517</v>
      </c>
      <c r="AE507">
        <v>506</v>
      </c>
      <c r="AF507" t="str">
        <f t="shared" ca="1" si="49"/>
        <v>85-0.8</v>
      </c>
      <c r="AG507">
        <f t="shared" ca="1" si="50"/>
        <v>200</v>
      </c>
      <c r="AH507">
        <f t="shared" ca="1" si="51"/>
        <v>976</v>
      </c>
      <c r="AI507" s="105">
        <f t="shared" ca="1" si="52"/>
        <v>-8.0584000000000006E-6</v>
      </c>
      <c r="AJ507" s="105">
        <f t="shared" ca="1" si="53"/>
        <v>-5.6189999999999997E-7</v>
      </c>
      <c r="AK507" s="105">
        <f ca="1">AVERAGE(INDIRECT("K"&amp;AD507):INDIRECT("K"&amp;AD508-1))</f>
        <v>2.0623E-3</v>
      </c>
      <c r="AL507" s="105">
        <f ca="1">AVERAGE(INDIRECT("L"&amp;AD507):INDIRECT("L"&amp;AD508-1))</f>
        <v>8.9866666666666665E-5</v>
      </c>
      <c r="AM507" s="105">
        <f t="shared" ca="1" si="54"/>
        <v>2.0642570837416975E-3</v>
      </c>
      <c r="AO507" s="105">
        <f ca="1">STDEV(INDIRECT("K"&amp;AD507):INDIRECT("K"&amp;AD508-1))</f>
        <v>2.6457513110644501E-7</v>
      </c>
    </row>
    <row r="508" spans="1:41" ht="14.25" customHeight="1">
      <c r="A508" t="s">
        <v>875</v>
      </c>
      <c r="B508" t="s">
        <v>200</v>
      </c>
      <c r="C508">
        <v>0</v>
      </c>
      <c r="D508">
        <v>200</v>
      </c>
      <c r="E508">
        <v>976</v>
      </c>
      <c r="F508" t="s">
        <v>201</v>
      </c>
      <c r="G508" s="105">
        <v>1.5678000000000001E-3</v>
      </c>
      <c r="H508" s="105">
        <v>2.1699999999999999E-5</v>
      </c>
      <c r="I508" s="105">
        <v>-8.4035000000000001E-6</v>
      </c>
      <c r="J508" s="105">
        <v>-3.1950000000000002E-7</v>
      </c>
      <c r="K508" s="105">
        <v>1.5762E-3</v>
      </c>
      <c r="L508" s="105">
        <v>2.2099999999999998E-5</v>
      </c>
      <c r="M508" s="132">
        <v>0.8</v>
      </c>
      <c r="N508">
        <v>0</v>
      </c>
      <c r="O508">
        <v>0</v>
      </c>
      <c r="P508">
        <v>0</v>
      </c>
      <c r="Q508">
        <v>1</v>
      </c>
      <c r="R508">
        <v>1.5761999999999999E-5</v>
      </c>
      <c r="S508">
        <v>2.206E-7</v>
      </c>
      <c r="T508">
        <v>3</v>
      </c>
      <c r="U508">
        <v>0</v>
      </c>
      <c r="V508">
        <v>0</v>
      </c>
      <c r="W508" s="133" t="s">
        <v>878</v>
      </c>
      <c r="X508" t="s">
        <v>203</v>
      </c>
      <c r="Y508" t="s">
        <v>204</v>
      </c>
      <c r="AD508">
        <f t="shared" si="55"/>
        <v>1520</v>
      </c>
      <c r="AE508">
        <v>507</v>
      </c>
      <c r="AF508" t="str">
        <f t="shared" ca="1" si="49"/>
        <v>85-0.6</v>
      </c>
      <c r="AG508">
        <f t="shared" ca="1" si="50"/>
        <v>200</v>
      </c>
      <c r="AH508">
        <f t="shared" ca="1" si="51"/>
        <v>976</v>
      </c>
      <c r="AI508" s="105">
        <f t="shared" ca="1" si="52"/>
        <v>-8.0584000000000006E-6</v>
      </c>
      <c r="AJ508" s="105">
        <f t="shared" ca="1" si="53"/>
        <v>-5.6189999999999997E-7</v>
      </c>
      <c r="AK508" s="105">
        <f ca="1">AVERAGE(INDIRECT("K"&amp;AD508):INDIRECT("K"&amp;AD509-1))</f>
        <v>1.4535666666666669E-3</v>
      </c>
      <c r="AL508" s="105">
        <f ca="1">AVERAGE(INDIRECT("L"&amp;AD508):INDIRECT("L"&amp;AD509-1))</f>
        <v>6.5999999999999992E-5</v>
      </c>
      <c r="AM508" s="105">
        <f t="shared" ca="1" si="54"/>
        <v>1.4550642784579811E-3</v>
      </c>
      <c r="AO508" s="105">
        <f ca="1">STDEV(INDIRECT("K"&amp;AD508):INDIRECT("K"&amp;AD509-1))</f>
        <v>1.5275252316516288E-7</v>
      </c>
    </row>
    <row r="509" spans="1:41" ht="14.25" customHeight="1">
      <c r="A509" t="s">
        <v>879</v>
      </c>
      <c r="B509" t="s">
        <v>200</v>
      </c>
      <c r="C509">
        <v>0</v>
      </c>
      <c r="D509">
        <v>200</v>
      </c>
      <c r="E509">
        <v>976</v>
      </c>
      <c r="F509" t="s">
        <v>201</v>
      </c>
      <c r="G509" s="105">
        <v>1.7755E-3</v>
      </c>
      <c r="H509" s="105">
        <v>2.8099999999999999E-5</v>
      </c>
      <c r="I509" s="105">
        <v>-8.4035000000000001E-6</v>
      </c>
      <c r="J509" s="105">
        <v>-3.1950000000000002E-7</v>
      </c>
      <c r="K509" s="105">
        <v>1.7838999999999999E-3</v>
      </c>
      <c r="L509" s="105">
        <v>2.8399999999999999E-5</v>
      </c>
      <c r="M509" s="132">
        <v>0.91</v>
      </c>
      <c r="N509">
        <v>0</v>
      </c>
      <c r="O509">
        <v>0</v>
      </c>
      <c r="P509">
        <v>0</v>
      </c>
      <c r="Q509">
        <v>1</v>
      </c>
      <c r="R509">
        <v>1.7839E-5</v>
      </c>
      <c r="S509">
        <v>2.8430000000000002E-7</v>
      </c>
      <c r="T509">
        <v>3</v>
      </c>
      <c r="U509">
        <v>0</v>
      </c>
      <c r="V509">
        <v>0</v>
      </c>
      <c r="W509" s="133" t="s">
        <v>880</v>
      </c>
      <c r="X509" t="s">
        <v>203</v>
      </c>
      <c r="Y509" t="s">
        <v>204</v>
      </c>
      <c r="AD509">
        <f t="shared" si="55"/>
        <v>1523</v>
      </c>
      <c r="AE509">
        <v>508</v>
      </c>
      <c r="AF509" t="str">
        <f t="shared" ca="1" si="49"/>
        <v>85-0.4</v>
      </c>
      <c r="AG509">
        <f t="shared" ca="1" si="50"/>
        <v>200</v>
      </c>
      <c r="AH509">
        <f t="shared" ca="1" si="51"/>
        <v>976</v>
      </c>
      <c r="AI509" s="105">
        <f t="shared" ca="1" si="52"/>
        <v>-8.0584000000000006E-6</v>
      </c>
      <c r="AJ509" s="105">
        <f t="shared" ca="1" si="53"/>
        <v>-5.6189999999999997E-7</v>
      </c>
      <c r="AK509" s="105">
        <f ca="1">AVERAGE(INDIRECT("K"&amp;AD509):INDIRECT("K"&amp;AD510-1))</f>
        <v>1.8191666666666666E-3</v>
      </c>
      <c r="AL509" s="105">
        <f ca="1">AVERAGE(INDIRECT("L"&amp;AD509):INDIRECT("L"&amp;AD510-1))</f>
        <v>8.3300000000000005E-5</v>
      </c>
      <c r="AM509" s="105">
        <f t="shared" ca="1" si="54"/>
        <v>1.8210728297108579E-3</v>
      </c>
      <c r="AO509" s="105">
        <f ca="1">STDEV(INDIRECT("K"&amp;AD509):INDIRECT("K"&amp;AD510-1))</f>
        <v>3.0550504633034943E-7</v>
      </c>
    </row>
    <row r="510" spans="1:41" ht="14.25" customHeight="1">
      <c r="A510" t="s">
        <v>879</v>
      </c>
      <c r="B510" t="s">
        <v>200</v>
      </c>
      <c r="C510">
        <v>0</v>
      </c>
      <c r="D510">
        <v>200</v>
      </c>
      <c r="E510">
        <v>976</v>
      </c>
      <c r="F510" t="s">
        <v>201</v>
      </c>
      <c r="G510" s="105">
        <v>1.7749E-3</v>
      </c>
      <c r="H510" s="105">
        <v>2.7800000000000001E-5</v>
      </c>
      <c r="I510" s="105">
        <v>-8.4035000000000001E-6</v>
      </c>
      <c r="J510" s="105">
        <v>-3.1950000000000002E-7</v>
      </c>
      <c r="K510" s="105">
        <v>1.7833E-3</v>
      </c>
      <c r="L510" s="105">
        <v>2.8200000000000001E-5</v>
      </c>
      <c r="M510" s="132">
        <v>0.9</v>
      </c>
      <c r="N510">
        <v>0</v>
      </c>
      <c r="O510">
        <v>0</v>
      </c>
      <c r="P510">
        <v>0</v>
      </c>
      <c r="Q510">
        <v>1</v>
      </c>
      <c r="R510">
        <v>1.7833E-5</v>
      </c>
      <c r="S510">
        <v>2.8169999999999999E-7</v>
      </c>
      <c r="T510">
        <v>3</v>
      </c>
      <c r="U510">
        <v>0</v>
      </c>
      <c r="V510">
        <v>0</v>
      </c>
      <c r="W510" s="133" t="s">
        <v>881</v>
      </c>
      <c r="X510" t="s">
        <v>203</v>
      </c>
      <c r="Y510" t="s">
        <v>204</v>
      </c>
      <c r="AD510">
        <f t="shared" si="55"/>
        <v>1526</v>
      </c>
      <c r="AE510">
        <v>509</v>
      </c>
      <c r="AF510" t="str">
        <f t="shared" ca="1" si="49"/>
        <v>85-0.2</v>
      </c>
      <c r="AG510">
        <f t="shared" ca="1" si="50"/>
        <v>200</v>
      </c>
      <c r="AH510">
        <f t="shared" ca="1" si="51"/>
        <v>976</v>
      </c>
      <c r="AI510" s="105">
        <f t="shared" ca="1" si="52"/>
        <v>-8.0584000000000006E-6</v>
      </c>
      <c r="AJ510" s="105">
        <f t="shared" ca="1" si="53"/>
        <v>-5.6189999999999997E-7</v>
      </c>
      <c r="AK510" s="105">
        <f ca="1">AVERAGE(INDIRECT("K"&amp;AD510):INDIRECT("K"&amp;AD511-1))</f>
        <v>2.1702666666666669E-3</v>
      </c>
      <c r="AL510" s="105">
        <f ca="1">AVERAGE(INDIRECT("L"&amp;AD510):INDIRECT("L"&amp;AD511-1))</f>
        <v>9.7200000000000018E-5</v>
      </c>
      <c r="AM510" s="105">
        <f t="shared" ca="1" si="54"/>
        <v>2.1724422304044001E-3</v>
      </c>
      <c r="AO510" s="105">
        <f ca="1">STDEV(INDIRECT("K"&amp;AD510):INDIRECT("K"&amp;AD511-1))</f>
        <v>5.7735026918870085E-8</v>
      </c>
    </row>
    <row r="511" spans="1:41" ht="14.25" customHeight="1">
      <c r="A511" t="s">
        <v>879</v>
      </c>
      <c r="B511" t="s">
        <v>200</v>
      </c>
      <c r="C511">
        <v>0</v>
      </c>
      <c r="D511">
        <v>200</v>
      </c>
      <c r="E511">
        <v>976</v>
      </c>
      <c r="F511" t="s">
        <v>201</v>
      </c>
      <c r="G511" s="105">
        <v>1.7761000000000001E-3</v>
      </c>
      <c r="H511" s="105">
        <v>2.83E-5</v>
      </c>
      <c r="I511" s="105">
        <v>-8.4035000000000001E-6</v>
      </c>
      <c r="J511" s="105">
        <v>-3.1950000000000002E-7</v>
      </c>
      <c r="K511" s="105">
        <v>1.7845000000000001E-3</v>
      </c>
      <c r="L511" s="105">
        <v>2.8600000000000001E-5</v>
      </c>
      <c r="M511" s="132">
        <v>0.92</v>
      </c>
      <c r="N511">
        <v>0</v>
      </c>
      <c r="O511">
        <v>0</v>
      </c>
      <c r="P511">
        <v>0</v>
      </c>
      <c r="Q511">
        <v>1</v>
      </c>
      <c r="R511">
        <v>1.7844999999999999E-5</v>
      </c>
      <c r="S511">
        <v>2.8630000000000002E-7</v>
      </c>
      <c r="T511">
        <v>3</v>
      </c>
      <c r="U511">
        <v>0</v>
      </c>
      <c r="V511">
        <v>0</v>
      </c>
      <c r="W511" s="133" t="s">
        <v>882</v>
      </c>
      <c r="X511" t="s">
        <v>203</v>
      </c>
      <c r="Y511" t="s">
        <v>204</v>
      </c>
      <c r="AD511">
        <f t="shared" si="55"/>
        <v>1529</v>
      </c>
      <c r="AE511">
        <v>510</v>
      </c>
      <c r="AF511" t="str">
        <f t="shared" ca="1" si="49"/>
        <v>85-&lt;0.2</v>
      </c>
      <c r="AG511">
        <f t="shared" ca="1" si="50"/>
        <v>200</v>
      </c>
      <c r="AH511">
        <f t="shared" ca="1" si="51"/>
        <v>976</v>
      </c>
      <c r="AI511" s="105">
        <f t="shared" ca="1" si="52"/>
        <v>-8.0584000000000006E-6</v>
      </c>
      <c r="AJ511" s="105">
        <f t="shared" ca="1" si="53"/>
        <v>-5.6189999999999997E-7</v>
      </c>
      <c r="AK511" s="105">
        <f ca="1">AVERAGE(INDIRECT("K"&amp;AD511):INDIRECT("K"&amp;AD512-1))</f>
        <v>3.6830999999999999E-3</v>
      </c>
      <c r="AL511" s="105">
        <f ca="1">AVERAGE(INDIRECT("L"&amp;AD511):INDIRECT("L"&amp;AD512-1))</f>
        <v>1.5789999999999999E-4</v>
      </c>
      <c r="AM511" s="105">
        <f t="shared" ca="1" si="54"/>
        <v>3.6864831506464258E-3</v>
      </c>
      <c r="AO511" s="105">
        <f ca="1">STDEV(INDIRECT("K"&amp;AD511):INDIRECT("K"&amp;AD512-1))</f>
        <v>4.3588989435411526E-7</v>
      </c>
    </row>
    <row r="512" spans="1:41" ht="14.25" customHeight="1">
      <c r="A512" t="s">
        <v>883</v>
      </c>
      <c r="B512" t="s">
        <v>200</v>
      </c>
      <c r="C512">
        <v>0</v>
      </c>
      <c r="D512">
        <v>200</v>
      </c>
      <c r="E512">
        <v>976</v>
      </c>
      <c r="F512" t="s">
        <v>201</v>
      </c>
      <c r="G512" s="105">
        <v>1.8201000000000001E-3</v>
      </c>
      <c r="H512" s="105">
        <v>2.44E-5</v>
      </c>
      <c r="I512" s="105">
        <v>-8.4035000000000001E-6</v>
      </c>
      <c r="J512" s="105">
        <v>-3.1950000000000002E-7</v>
      </c>
      <c r="K512" s="105">
        <v>1.8285E-3</v>
      </c>
      <c r="L512" s="105">
        <v>2.4700000000000001E-5</v>
      </c>
      <c r="M512" s="132">
        <v>0.78</v>
      </c>
      <c r="N512">
        <v>0</v>
      </c>
      <c r="O512">
        <v>0</v>
      </c>
      <c r="P512">
        <v>0</v>
      </c>
      <c r="Q512">
        <v>1</v>
      </c>
      <c r="R512">
        <v>1.8284999999999999E-5</v>
      </c>
      <c r="S512">
        <v>2.4750000000000001E-7</v>
      </c>
      <c r="T512">
        <v>3</v>
      </c>
      <c r="U512">
        <v>0</v>
      </c>
      <c r="V512">
        <v>0</v>
      </c>
      <c r="W512" s="133" t="s">
        <v>884</v>
      </c>
      <c r="X512" t="s">
        <v>203</v>
      </c>
      <c r="Y512" t="s">
        <v>204</v>
      </c>
      <c r="AD512">
        <f t="shared" si="55"/>
        <v>1532</v>
      </c>
      <c r="AE512">
        <v>511</v>
      </c>
      <c r="AF512" t="str">
        <f t="shared" ca="1" si="49"/>
        <v>86-ALL</v>
      </c>
      <c r="AG512">
        <f t="shared" ca="1" si="50"/>
        <v>200</v>
      </c>
      <c r="AH512">
        <f t="shared" ca="1" si="51"/>
        <v>976</v>
      </c>
      <c r="AI512" s="105">
        <f t="shared" ca="1" si="52"/>
        <v>-8.0584000000000006E-6</v>
      </c>
      <c r="AJ512" s="105">
        <f t="shared" ca="1" si="53"/>
        <v>-5.6189999999999997E-7</v>
      </c>
      <c r="AK512" s="105">
        <f ca="1">AVERAGE(INDIRECT("K"&amp;AD512):INDIRECT("K"&amp;AD513-1))</f>
        <v>2.4525666666666665E-3</v>
      </c>
      <c r="AL512" s="105">
        <f ca="1">AVERAGE(INDIRECT("L"&amp;AD512):INDIRECT("L"&amp;AD513-1))</f>
        <v>9.4000000000000008E-5</v>
      </c>
      <c r="AM512" s="105">
        <f t="shared" ca="1" si="54"/>
        <v>2.4543673837558312E-3</v>
      </c>
      <c r="AO512" s="105">
        <f ca="1">STDEV(INDIRECT("K"&amp;AD512):INDIRECT("K"&amp;AD513-1))</f>
        <v>1.5275252316518655E-7</v>
      </c>
    </row>
    <row r="513" spans="1:41" ht="14.25" customHeight="1">
      <c r="A513" t="s">
        <v>883</v>
      </c>
      <c r="B513" t="s">
        <v>200</v>
      </c>
      <c r="C513">
        <v>0</v>
      </c>
      <c r="D513">
        <v>200</v>
      </c>
      <c r="E513">
        <v>976</v>
      </c>
      <c r="F513" t="s">
        <v>201</v>
      </c>
      <c r="G513" s="105">
        <v>1.8158E-3</v>
      </c>
      <c r="H513" s="105">
        <v>2.4300000000000001E-5</v>
      </c>
      <c r="I513" s="105">
        <v>-8.4035000000000001E-6</v>
      </c>
      <c r="J513" s="105">
        <v>-3.1950000000000002E-7</v>
      </c>
      <c r="K513" s="105">
        <v>1.8242E-3</v>
      </c>
      <c r="L513" s="105">
        <v>2.4600000000000002E-5</v>
      </c>
      <c r="M513" s="132">
        <v>0.77</v>
      </c>
      <c r="N513">
        <v>0</v>
      </c>
      <c r="O513">
        <v>0</v>
      </c>
      <c r="P513">
        <v>0</v>
      </c>
      <c r="Q513">
        <v>1</v>
      </c>
      <c r="R513">
        <v>1.8241999999999999E-5</v>
      </c>
      <c r="S513">
        <v>2.459E-7</v>
      </c>
      <c r="T513">
        <v>3</v>
      </c>
      <c r="U513">
        <v>0</v>
      </c>
      <c r="V513">
        <v>0</v>
      </c>
      <c r="W513" s="133" t="s">
        <v>885</v>
      </c>
      <c r="X513" t="s">
        <v>203</v>
      </c>
      <c r="Y513" t="s">
        <v>204</v>
      </c>
      <c r="AD513">
        <f t="shared" si="55"/>
        <v>1535</v>
      </c>
      <c r="AE513">
        <v>512</v>
      </c>
      <c r="AF513" t="str">
        <f t="shared" ca="1" si="49"/>
        <v>86-0.8</v>
      </c>
      <c r="AG513">
        <f t="shared" ca="1" si="50"/>
        <v>200</v>
      </c>
      <c r="AH513">
        <f t="shared" ca="1" si="51"/>
        <v>976</v>
      </c>
      <c r="AI513" s="105">
        <f t="shared" ca="1" si="52"/>
        <v>-8.0584000000000006E-6</v>
      </c>
      <c r="AJ513" s="105">
        <f t="shared" ca="1" si="53"/>
        <v>-5.6189999999999997E-7</v>
      </c>
      <c r="AK513" s="105">
        <f ca="1">AVERAGE(INDIRECT("K"&amp;AD513):INDIRECT("K"&amp;AD514-1))</f>
        <v>3.9985999999999997E-3</v>
      </c>
      <c r="AL513" s="105">
        <f ca="1">AVERAGE(INDIRECT("L"&amp;AD513):INDIRECT("L"&amp;AD514-1))</f>
        <v>1.5546666666666666E-4</v>
      </c>
      <c r="AM513" s="105">
        <f t="shared" ca="1" si="54"/>
        <v>4.0016211520388142E-3</v>
      </c>
      <c r="AO513" s="105">
        <f ca="1">STDEV(INDIRECT("K"&amp;AD513):INDIRECT("K"&amp;AD514-1))</f>
        <v>1.058300524425944E-6</v>
      </c>
    </row>
    <row r="514" spans="1:41" ht="14.25" customHeight="1">
      <c r="A514" t="s">
        <v>883</v>
      </c>
      <c r="B514" t="s">
        <v>200</v>
      </c>
      <c r="C514">
        <v>0</v>
      </c>
      <c r="D514">
        <v>200</v>
      </c>
      <c r="E514">
        <v>976</v>
      </c>
      <c r="F514" t="s">
        <v>201</v>
      </c>
      <c r="G514" s="105">
        <v>1.8158E-3</v>
      </c>
      <c r="H514" s="105">
        <v>2.4600000000000002E-5</v>
      </c>
      <c r="I514" s="105">
        <v>-8.4035000000000001E-6</v>
      </c>
      <c r="J514" s="105">
        <v>-3.1950000000000002E-7</v>
      </c>
      <c r="K514" s="105">
        <v>1.8242E-3</v>
      </c>
      <c r="L514" s="105">
        <v>2.4899999999999999E-5</v>
      </c>
      <c r="M514" s="132">
        <v>0.78</v>
      </c>
      <c r="N514">
        <v>0</v>
      </c>
      <c r="O514">
        <v>0</v>
      </c>
      <c r="P514">
        <v>0</v>
      </c>
      <c r="Q514">
        <v>1</v>
      </c>
      <c r="R514">
        <v>1.8241999999999999E-5</v>
      </c>
      <c r="S514">
        <v>2.494E-7</v>
      </c>
      <c r="T514">
        <v>3</v>
      </c>
      <c r="U514">
        <v>0</v>
      </c>
      <c r="V514">
        <v>0</v>
      </c>
      <c r="W514" s="133" t="s">
        <v>886</v>
      </c>
      <c r="X514" t="s">
        <v>203</v>
      </c>
      <c r="Y514" t="s">
        <v>204</v>
      </c>
      <c r="AD514">
        <f t="shared" si="55"/>
        <v>1538</v>
      </c>
      <c r="AE514">
        <v>513</v>
      </c>
      <c r="AF514" t="str">
        <f t="shared" ref="AF514:AF577" ca="1" si="56">INDIRECT("A"&amp;AD514)</f>
        <v>86-0.6</v>
      </c>
      <c r="AG514">
        <f t="shared" ref="AG514:AG577" ca="1" si="57">INDIRECT("D"&amp;AD514)</f>
        <v>200</v>
      </c>
      <c r="AH514">
        <f t="shared" ref="AH514:AH577" ca="1" si="58">INDIRECT("E"&amp;AD514)</f>
        <v>976</v>
      </c>
      <c r="AI514" s="105">
        <f t="shared" ref="AI514:AI577" ca="1" si="59">INDIRECT("I"&amp;AD514)</f>
        <v>-8.0584000000000006E-6</v>
      </c>
      <c r="AJ514" s="105">
        <f t="shared" ref="AJ514:AJ577" ca="1" si="60">INDIRECT("J"&amp;AD514)</f>
        <v>-5.6189999999999997E-7</v>
      </c>
      <c r="AK514" s="105">
        <f ca="1">AVERAGE(INDIRECT("K"&amp;AD514):INDIRECT("K"&amp;AD515-1))</f>
        <v>3.1879666666666667E-3</v>
      </c>
      <c r="AL514" s="105">
        <f ca="1">AVERAGE(INDIRECT("L"&amp;AD514):INDIRECT("L"&amp;AD515-1))</f>
        <v>1.1546666666666668E-4</v>
      </c>
      <c r="AM514" s="105">
        <f t="shared" ref="AM514:AM577" ca="1" si="61">(ABS(AK514)/AK514*SQRT((AK514)^2+(AL514)^2))</f>
        <v>3.1900570557419328E-3</v>
      </c>
      <c r="AO514" s="105">
        <f ca="1">STDEV(INDIRECT("K"&amp;AD514):INDIRECT("K"&amp;AD515-1))</f>
        <v>2.0816659994652286E-7</v>
      </c>
    </row>
    <row r="515" spans="1:41" ht="14.25" customHeight="1">
      <c r="A515" t="s">
        <v>887</v>
      </c>
      <c r="B515" t="s">
        <v>200</v>
      </c>
      <c r="C515">
        <v>0</v>
      </c>
      <c r="D515">
        <v>200</v>
      </c>
      <c r="E515">
        <v>976</v>
      </c>
      <c r="F515" t="s">
        <v>201</v>
      </c>
      <c r="G515" s="105">
        <v>1.3403E-3</v>
      </c>
      <c r="H515" s="105">
        <v>2.0400000000000001E-5</v>
      </c>
      <c r="I515" s="105">
        <v>-8.4035000000000001E-6</v>
      </c>
      <c r="J515" s="105">
        <v>-3.1950000000000002E-7</v>
      </c>
      <c r="K515" s="105">
        <v>1.3487E-3</v>
      </c>
      <c r="L515" s="105">
        <v>2.0699999999999998E-5</v>
      </c>
      <c r="M515" s="132">
        <v>0.88</v>
      </c>
      <c r="N515">
        <v>0</v>
      </c>
      <c r="O515">
        <v>0</v>
      </c>
      <c r="P515">
        <v>0</v>
      </c>
      <c r="Q515">
        <v>1</v>
      </c>
      <c r="R515">
        <v>1.3487E-5</v>
      </c>
      <c r="S515">
        <v>2.0699999999999999E-7</v>
      </c>
      <c r="T515">
        <v>3</v>
      </c>
      <c r="U515">
        <v>0</v>
      </c>
      <c r="V515">
        <v>0</v>
      </c>
      <c r="W515" s="133" t="s">
        <v>888</v>
      </c>
      <c r="X515" t="s">
        <v>203</v>
      </c>
      <c r="Y515" t="s">
        <v>204</v>
      </c>
      <c r="AD515">
        <f t="shared" ref="AD515:AD578" si="62">AD514+3</f>
        <v>1541</v>
      </c>
      <c r="AE515">
        <v>514</v>
      </c>
      <c r="AF515" t="str">
        <f t="shared" ca="1" si="56"/>
        <v>86-0.4</v>
      </c>
      <c r="AG515">
        <f t="shared" ca="1" si="57"/>
        <v>200</v>
      </c>
      <c r="AH515">
        <f t="shared" ca="1" si="58"/>
        <v>976</v>
      </c>
      <c r="AI515" s="105">
        <f t="shared" ca="1" si="59"/>
        <v>-8.0584000000000006E-6</v>
      </c>
      <c r="AJ515" s="105">
        <f t="shared" ca="1" si="60"/>
        <v>-5.6189999999999997E-7</v>
      </c>
      <c r="AK515" s="105">
        <f ca="1">AVERAGE(INDIRECT("K"&amp;AD515):INDIRECT("K"&amp;AD516-1))</f>
        <v>1.5357000000000001E-3</v>
      </c>
      <c r="AL515" s="105">
        <f ca="1">AVERAGE(INDIRECT("L"&amp;AD515):INDIRECT("L"&amp;AD516-1))</f>
        <v>6.1066666666666656E-5</v>
      </c>
      <c r="AM515" s="105">
        <f t="shared" ca="1" si="61"/>
        <v>1.5369136695916846E-3</v>
      </c>
      <c r="AO515" s="105">
        <f ca="1">STDEV(INDIRECT("K"&amp;AD515):INDIRECT("K"&amp;AD516-1))</f>
        <v>3.6055512754636261E-7</v>
      </c>
    </row>
    <row r="516" spans="1:41" ht="14.25" customHeight="1">
      <c r="A516" t="s">
        <v>887</v>
      </c>
      <c r="B516" t="s">
        <v>200</v>
      </c>
      <c r="C516">
        <v>0</v>
      </c>
      <c r="D516">
        <v>200</v>
      </c>
      <c r="E516">
        <v>976</v>
      </c>
      <c r="F516" t="s">
        <v>201</v>
      </c>
      <c r="G516" s="105">
        <v>1.3403E-3</v>
      </c>
      <c r="H516" s="105">
        <v>2.0699999999999998E-5</v>
      </c>
      <c r="I516" s="105">
        <v>-8.4035000000000001E-6</v>
      </c>
      <c r="J516" s="105">
        <v>-3.1950000000000002E-7</v>
      </c>
      <c r="K516" s="105">
        <v>1.3487E-3</v>
      </c>
      <c r="L516" s="105">
        <v>2.0999999999999999E-5</v>
      </c>
      <c r="M516" s="132">
        <v>0.89</v>
      </c>
      <c r="N516">
        <v>0</v>
      </c>
      <c r="O516">
        <v>0</v>
      </c>
      <c r="P516">
        <v>0</v>
      </c>
      <c r="Q516">
        <v>1</v>
      </c>
      <c r="R516">
        <v>1.3487E-5</v>
      </c>
      <c r="S516">
        <v>2.103E-7</v>
      </c>
      <c r="T516">
        <v>3</v>
      </c>
      <c r="U516">
        <v>0</v>
      </c>
      <c r="V516">
        <v>0</v>
      </c>
      <c r="W516" s="133" t="s">
        <v>889</v>
      </c>
      <c r="X516" t="s">
        <v>203</v>
      </c>
      <c r="Y516" t="s">
        <v>204</v>
      </c>
      <c r="AD516">
        <f t="shared" si="62"/>
        <v>1544</v>
      </c>
      <c r="AE516">
        <v>515</v>
      </c>
      <c r="AF516" t="str">
        <f t="shared" ca="1" si="56"/>
        <v>86-0.2</v>
      </c>
      <c r="AG516">
        <f t="shared" ca="1" si="57"/>
        <v>200</v>
      </c>
      <c r="AH516">
        <f t="shared" ca="1" si="58"/>
        <v>976</v>
      </c>
      <c r="AI516" s="105">
        <f t="shared" ca="1" si="59"/>
        <v>-8.0584000000000006E-6</v>
      </c>
      <c r="AJ516" s="105">
        <f t="shared" ca="1" si="60"/>
        <v>-5.6189999999999997E-7</v>
      </c>
      <c r="AK516" s="105">
        <f ca="1">AVERAGE(INDIRECT("K"&amp;AD516):INDIRECT("K"&amp;AD517-1))</f>
        <v>1.9462666666666666E-3</v>
      </c>
      <c r="AL516" s="105">
        <f ca="1">AVERAGE(INDIRECT("L"&amp;AD516):INDIRECT("L"&amp;AD517-1))</f>
        <v>7.3166666666666679E-5</v>
      </c>
      <c r="AM516" s="105">
        <f t="shared" ca="1" si="61"/>
        <v>1.9476414708279571E-3</v>
      </c>
      <c r="AO516" s="105">
        <f ca="1">STDEV(INDIRECT("K"&amp;AD516):INDIRECT("K"&amp;AD517-1))</f>
        <v>5.773502691899528E-8</v>
      </c>
    </row>
    <row r="517" spans="1:41" ht="14.25" customHeight="1">
      <c r="A517" t="s">
        <v>887</v>
      </c>
      <c r="B517" t="s">
        <v>200</v>
      </c>
      <c r="C517">
        <v>0</v>
      </c>
      <c r="D517">
        <v>200</v>
      </c>
      <c r="E517">
        <v>976</v>
      </c>
      <c r="F517" t="s">
        <v>201</v>
      </c>
      <c r="G517" s="105">
        <v>1.3403E-3</v>
      </c>
      <c r="H517" s="105">
        <v>2.0699999999999998E-5</v>
      </c>
      <c r="I517" s="105">
        <v>-8.4035000000000001E-6</v>
      </c>
      <c r="J517" s="105">
        <v>-3.1950000000000002E-7</v>
      </c>
      <c r="K517" s="105">
        <v>1.3487E-3</v>
      </c>
      <c r="L517" s="105">
        <v>2.0999999999999999E-5</v>
      </c>
      <c r="M517" s="132">
        <v>0.89</v>
      </c>
      <c r="N517">
        <v>0</v>
      </c>
      <c r="O517">
        <v>0</v>
      </c>
      <c r="P517">
        <v>0</v>
      </c>
      <c r="Q517">
        <v>1</v>
      </c>
      <c r="R517">
        <v>1.3487E-5</v>
      </c>
      <c r="S517">
        <v>2.1050000000000001E-7</v>
      </c>
      <c r="T517">
        <v>3</v>
      </c>
      <c r="U517">
        <v>0</v>
      </c>
      <c r="V517">
        <v>0</v>
      </c>
      <c r="W517" s="133" t="s">
        <v>890</v>
      </c>
      <c r="X517" t="s">
        <v>203</v>
      </c>
      <c r="Y517" t="s">
        <v>204</v>
      </c>
      <c r="AD517">
        <f t="shared" si="62"/>
        <v>1547</v>
      </c>
      <c r="AE517">
        <v>516</v>
      </c>
      <c r="AF517" t="str">
        <f t="shared" ca="1" si="56"/>
        <v>86-&lt;0.2</v>
      </c>
      <c r="AG517">
        <f t="shared" ca="1" si="57"/>
        <v>200</v>
      </c>
      <c r="AH517">
        <f t="shared" ca="1" si="58"/>
        <v>976</v>
      </c>
      <c r="AI517" s="105">
        <f t="shared" ca="1" si="59"/>
        <v>-8.0584000000000006E-6</v>
      </c>
      <c r="AJ517" s="105">
        <f t="shared" ca="1" si="60"/>
        <v>-5.6189999999999997E-7</v>
      </c>
      <c r="AK517" s="105">
        <f ca="1">AVERAGE(INDIRECT("K"&amp;AD517):INDIRECT("K"&amp;AD518-1))</f>
        <v>3.1111666666666666E-3</v>
      </c>
      <c r="AL517" s="105">
        <f ca="1">AVERAGE(INDIRECT("L"&amp;AD517):INDIRECT("L"&amp;AD518-1))</f>
        <v>1.1499999999999999E-4</v>
      </c>
      <c r="AM517" s="105">
        <f t="shared" ca="1" si="61"/>
        <v>3.113291349645545E-3</v>
      </c>
      <c r="AO517" s="105">
        <f ca="1">STDEV(INDIRECT("K"&amp;AD517):INDIRECT("K"&amp;AD518-1))</f>
        <v>6.506407098648175E-7</v>
      </c>
    </row>
    <row r="518" spans="1:41" ht="14.25" customHeight="1">
      <c r="A518" t="s">
        <v>891</v>
      </c>
      <c r="B518" t="s">
        <v>200</v>
      </c>
      <c r="C518">
        <v>0</v>
      </c>
      <c r="D518">
        <v>200</v>
      </c>
      <c r="E518">
        <v>976</v>
      </c>
      <c r="F518" t="s">
        <v>201</v>
      </c>
      <c r="G518" s="105">
        <v>1.6015000000000001E-3</v>
      </c>
      <c r="H518" s="105">
        <v>2.1999999999999999E-5</v>
      </c>
      <c r="I518" s="105">
        <v>-8.4035000000000001E-6</v>
      </c>
      <c r="J518" s="105">
        <v>-3.1950000000000002E-7</v>
      </c>
      <c r="K518" s="105">
        <v>1.6099E-3</v>
      </c>
      <c r="L518" s="105">
        <v>2.2399999999999999E-5</v>
      </c>
      <c r="M518" s="132">
        <v>0.8</v>
      </c>
      <c r="N518">
        <v>0</v>
      </c>
      <c r="O518">
        <v>0</v>
      </c>
      <c r="P518">
        <v>0</v>
      </c>
      <c r="Q518">
        <v>1</v>
      </c>
      <c r="R518">
        <v>1.6099E-5</v>
      </c>
      <c r="S518">
        <v>2.2359999999999999E-7</v>
      </c>
      <c r="T518">
        <v>3</v>
      </c>
      <c r="U518">
        <v>0</v>
      </c>
      <c r="V518">
        <v>0</v>
      </c>
      <c r="W518" s="133" t="s">
        <v>892</v>
      </c>
      <c r="X518" t="s">
        <v>203</v>
      </c>
      <c r="Y518" t="s">
        <v>204</v>
      </c>
      <c r="AD518">
        <f t="shared" si="62"/>
        <v>1550</v>
      </c>
      <c r="AE518">
        <v>517</v>
      </c>
      <c r="AF518" t="str">
        <f t="shared" ca="1" si="56"/>
        <v>87-ALL</v>
      </c>
      <c r="AG518">
        <f t="shared" ca="1" si="57"/>
        <v>200</v>
      </c>
      <c r="AH518">
        <f t="shared" ca="1" si="58"/>
        <v>976</v>
      </c>
      <c r="AI518" s="105">
        <f t="shared" ca="1" si="59"/>
        <v>-8.0584000000000006E-6</v>
      </c>
      <c r="AJ518" s="105">
        <f t="shared" ca="1" si="60"/>
        <v>-5.6189999999999997E-7</v>
      </c>
      <c r="AK518" s="105">
        <f ca="1">AVERAGE(INDIRECT("K"&amp;AD518):INDIRECT("K"&amp;AD519-1))</f>
        <v>2.2464333333333335E-3</v>
      </c>
      <c r="AL518" s="105">
        <f ca="1">AVERAGE(INDIRECT("L"&amp;AD518):INDIRECT("L"&amp;AD519-1))</f>
        <v>7.9866666666666665E-5</v>
      </c>
      <c r="AM518" s="105">
        <f t="shared" ca="1" si="61"/>
        <v>2.2478526209597366E-3</v>
      </c>
      <c r="AO518" s="105">
        <f ca="1">STDEV(INDIRECT("K"&amp;AD518):INDIRECT("K"&amp;AD519-1))</f>
        <v>4.5092497528222424E-7</v>
      </c>
    </row>
    <row r="519" spans="1:41" ht="14.25" customHeight="1">
      <c r="A519" t="s">
        <v>891</v>
      </c>
      <c r="B519" t="s">
        <v>200</v>
      </c>
      <c r="C519">
        <v>0</v>
      </c>
      <c r="D519">
        <v>200</v>
      </c>
      <c r="E519">
        <v>976</v>
      </c>
      <c r="F519" t="s">
        <v>201</v>
      </c>
      <c r="G519" s="105">
        <v>1.601E-3</v>
      </c>
      <c r="H519" s="105">
        <v>2.2200000000000001E-5</v>
      </c>
      <c r="I519" s="105">
        <v>-8.4035000000000001E-6</v>
      </c>
      <c r="J519" s="105">
        <v>-3.1950000000000002E-7</v>
      </c>
      <c r="K519" s="105">
        <v>1.6094E-3</v>
      </c>
      <c r="L519" s="105">
        <v>2.2500000000000001E-5</v>
      </c>
      <c r="M519" s="132">
        <v>0.8</v>
      </c>
      <c r="N519">
        <v>0</v>
      </c>
      <c r="O519">
        <v>0</v>
      </c>
      <c r="P519">
        <v>0</v>
      </c>
      <c r="Q519">
        <v>1</v>
      </c>
      <c r="R519">
        <v>1.6093999999999999E-5</v>
      </c>
      <c r="S519">
        <v>2.2499999999999999E-7</v>
      </c>
      <c r="T519">
        <v>3</v>
      </c>
      <c r="U519">
        <v>0</v>
      </c>
      <c r="V519">
        <v>0</v>
      </c>
      <c r="W519" s="133" t="s">
        <v>893</v>
      </c>
      <c r="X519" t="s">
        <v>203</v>
      </c>
      <c r="Y519" t="s">
        <v>204</v>
      </c>
      <c r="AD519">
        <f t="shared" si="62"/>
        <v>1553</v>
      </c>
      <c r="AE519">
        <v>518</v>
      </c>
      <c r="AF519" t="str">
        <f t="shared" ca="1" si="56"/>
        <v>87-0.8</v>
      </c>
      <c r="AG519">
        <f t="shared" ca="1" si="57"/>
        <v>200</v>
      </c>
      <c r="AH519">
        <f t="shared" ca="1" si="58"/>
        <v>976</v>
      </c>
      <c r="AI519" s="105">
        <f t="shared" ca="1" si="59"/>
        <v>-8.0584000000000006E-6</v>
      </c>
      <c r="AJ519" s="105">
        <f t="shared" ca="1" si="60"/>
        <v>-5.6189999999999997E-7</v>
      </c>
      <c r="AK519" s="105">
        <f ca="1">AVERAGE(INDIRECT("K"&amp;AD519):INDIRECT("K"&amp;AD520-1))</f>
        <v>2.6075999999999998E-3</v>
      </c>
      <c r="AL519" s="105">
        <f ca="1">AVERAGE(INDIRECT("L"&amp;AD519):INDIRECT("L"&amp;AD520-1))</f>
        <v>1.0843333333333334E-4</v>
      </c>
      <c r="AM519" s="105">
        <f t="shared" ca="1" si="61"/>
        <v>2.6098535491053472E-3</v>
      </c>
      <c r="AO519" s="105">
        <f ca="1">STDEV(INDIRECT("K"&amp;AD519):INDIRECT("K"&amp;AD520-1))</f>
        <v>9.5393920141680405E-7</v>
      </c>
    </row>
    <row r="520" spans="1:41" ht="14.25" customHeight="1">
      <c r="A520" t="s">
        <v>891</v>
      </c>
      <c r="B520" t="s">
        <v>200</v>
      </c>
      <c r="C520">
        <v>0</v>
      </c>
      <c r="D520">
        <v>200</v>
      </c>
      <c r="E520">
        <v>976</v>
      </c>
      <c r="F520" t="s">
        <v>201</v>
      </c>
      <c r="G520" s="105">
        <v>1.6008000000000001E-3</v>
      </c>
      <c r="H520" s="105">
        <v>2.1699999999999999E-5</v>
      </c>
      <c r="I520" s="105">
        <v>-8.4035000000000001E-6</v>
      </c>
      <c r="J520" s="105">
        <v>-3.1950000000000002E-7</v>
      </c>
      <c r="K520" s="105">
        <v>1.6092000000000001E-3</v>
      </c>
      <c r="L520" s="105">
        <v>2.1999999999999999E-5</v>
      </c>
      <c r="M520" s="132">
        <v>0.78</v>
      </c>
      <c r="N520">
        <v>0</v>
      </c>
      <c r="O520">
        <v>0</v>
      </c>
      <c r="P520">
        <v>0</v>
      </c>
      <c r="Q520">
        <v>1</v>
      </c>
      <c r="R520">
        <v>1.6092000000000001E-5</v>
      </c>
      <c r="S520">
        <v>2.2030000000000001E-7</v>
      </c>
      <c r="T520">
        <v>3</v>
      </c>
      <c r="U520">
        <v>0</v>
      </c>
      <c r="V520">
        <v>0</v>
      </c>
      <c r="W520" s="133" t="s">
        <v>894</v>
      </c>
      <c r="X520" t="s">
        <v>203</v>
      </c>
      <c r="Y520" t="s">
        <v>204</v>
      </c>
      <c r="AD520">
        <f t="shared" si="62"/>
        <v>1556</v>
      </c>
      <c r="AE520">
        <v>519</v>
      </c>
      <c r="AF520" t="str">
        <f t="shared" ca="1" si="56"/>
        <v>87-0.6</v>
      </c>
      <c r="AG520">
        <f t="shared" ca="1" si="57"/>
        <v>200</v>
      </c>
      <c r="AH520">
        <f t="shared" ca="1" si="58"/>
        <v>976</v>
      </c>
      <c r="AI520" s="105">
        <f t="shared" ca="1" si="59"/>
        <v>-8.0584000000000006E-6</v>
      </c>
      <c r="AJ520" s="105">
        <f t="shared" ca="1" si="60"/>
        <v>-5.6189999999999997E-7</v>
      </c>
      <c r="AK520" s="105">
        <f ca="1">AVERAGE(INDIRECT("K"&amp;AD520):INDIRECT("K"&amp;AD521-1))</f>
        <v>1.4238999999999999E-3</v>
      </c>
      <c r="AL520" s="105">
        <f ca="1">AVERAGE(INDIRECT("L"&amp;AD520):INDIRECT("L"&amp;AD521-1))</f>
        <v>4.9566666666666668E-5</v>
      </c>
      <c r="AM520" s="105">
        <f t="shared" ca="1" si="61"/>
        <v>1.4247624589539282E-3</v>
      </c>
      <c r="AO520" s="105">
        <f ca="1">STDEV(INDIRECT("K"&amp;AD520):INDIRECT("K"&amp;AD521-1))</f>
        <v>3.6055512754636261E-7</v>
      </c>
    </row>
    <row r="521" spans="1:41" ht="14.25" customHeight="1">
      <c r="A521" t="s">
        <v>895</v>
      </c>
      <c r="B521" t="s">
        <v>200</v>
      </c>
      <c r="C521">
        <v>0</v>
      </c>
      <c r="D521">
        <v>200</v>
      </c>
      <c r="E521">
        <v>976</v>
      </c>
      <c r="F521" t="s">
        <v>201</v>
      </c>
      <c r="G521" s="105">
        <v>2.9914999999999998E-3</v>
      </c>
      <c r="H521" s="105">
        <v>3.4E-5</v>
      </c>
      <c r="I521" s="105">
        <v>-8.4035000000000001E-6</v>
      </c>
      <c r="J521" s="105">
        <v>-3.1950000000000002E-7</v>
      </c>
      <c r="K521" s="105">
        <v>2.9998999999999998E-3</v>
      </c>
      <c r="L521" s="105">
        <v>3.43E-5</v>
      </c>
      <c r="M521" s="132">
        <v>0.65</v>
      </c>
      <c r="N521">
        <v>0</v>
      </c>
      <c r="O521">
        <v>0</v>
      </c>
      <c r="P521">
        <v>0</v>
      </c>
      <c r="Q521">
        <v>1</v>
      </c>
      <c r="R521">
        <v>2.9998999999999999E-5</v>
      </c>
      <c r="S521">
        <v>3.4270000000000002E-7</v>
      </c>
      <c r="T521">
        <v>4</v>
      </c>
      <c r="U521">
        <v>0</v>
      </c>
      <c r="V521">
        <v>0</v>
      </c>
      <c r="W521" s="133" t="s">
        <v>896</v>
      </c>
      <c r="X521" t="s">
        <v>203</v>
      </c>
      <c r="Y521" t="s">
        <v>204</v>
      </c>
      <c r="AD521">
        <f t="shared" si="62"/>
        <v>1559</v>
      </c>
      <c r="AE521">
        <v>520</v>
      </c>
      <c r="AF521" t="str">
        <f t="shared" ca="1" si="56"/>
        <v>87-0.4</v>
      </c>
      <c r="AG521">
        <f t="shared" ca="1" si="57"/>
        <v>200</v>
      </c>
      <c r="AH521">
        <f t="shared" ca="1" si="58"/>
        <v>976</v>
      </c>
      <c r="AI521" s="105">
        <f t="shared" ca="1" si="59"/>
        <v>-8.0584000000000006E-6</v>
      </c>
      <c r="AJ521" s="105">
        <f t="shared" ca="1" si="60"/>
        <v>-5.6189999999999997E-7</v>
      </c>
      <c r="AK521" s="105">
        <f ca="1">AVERAGE(INDIRECT("K"&amp;AD521):INDIRECT("K"&amp;AD522-1))</f>
        <v>8.7196000000000007E-4</v>
      </c>
      <c r="AL521" s="105">
        <f ca="1">AVERAGE(INDIRECT("L"&amp;AD521):INDIRECT("L"&amp;AD522-1))</f>
        <v>3.1854999999999992E-5</v>
      </c>
      <c r="AM521" s="105">
        <f t="shared" ca="1" si="61"/>
        <v>8.7254167959186922E-4</v>
      </c>
      <c r="AO521" s="105">
        <f ca="1">STDEV(INDIRECT("K"&amp;AD521):INDIRECT("K"&amp;AD522-1))</f>
        <v>2.051828452868604E-7</v>
      </c>
    </row>
    <row r="522" spans="1:41" ht="14.25" customHeight="1">
      <c r="A522" t="s">
        <v>895</v>
      </c>
      <c r="B522" t="s">
        <v>200</v>
      </c>
      <c r="C522">
        <v>0</v>
      </c>
      <c r="D522">
        <v>200</v>
      </c>
      <c r="E522">
        <v>976</v>
      </c>
      <c r="F522" t="s">
        <v>201</v>
      </c>
      <c r="G522" s="105">
        <v>2.9907000000000002E-3</v>
      </c>
      <c r="H522" s="105">
        <v>3.3800000000000002E-5</v>
      </c>
      <c r="I522" s="105">
        <v>-8.4035000000000001E-6</v>
      </c>
      <c r="J522" s="105">
        <v>-3.1950000000000002E-7</v>
      </c>
      <c r="K522" s="105">
        <v>2.9991000000000002E-3</v>
      </c>
      <c r="L522" s="105">
        <v>3.4100000000000002E-5</v>
      </c>
      <c r="M522" s="132">
        <v>0.65</v>
      </c>
      <c r="N522">
        <v>0</v>
      </c>
      <c r="O522">
        <v>0</v>
      </c>
      <c r="P522">
        <v>0</v>
      </c>
      <c r="Q522">
        <v>1</v>
      </c>
      <c r="R522">
        <v>2.9991000000000001E-5</v>
      </c>
      <c r="S522">
        <v>3.4140000000000003E-7</v>
      </c>
      <c r="T522">
        <v>4</v>
      </c>
      <c r="U522">
        <v>0</v>
      </c>
      <c r="V522">
        <v>0</v>
      </c>
      <c r="W522" s="133" t="s">
        <v>897</v>
      </c>
      <c r="X522" t="s">
        <v>203</v>
      </c>
      <c r="Y522" t="s">
        <v>204</v>
      </c>
      <c r="AD522">
        <f t="shared" si="62"/>
        <v>1562</v>
      </c>
      <c r="AE522">
        <v>521</v>
      </c>
      <c r="AF522" t="str">
        <f t="shared" ca="1" si="56"/>
        <v>87-0.2</v>
      </c>
      <c r="AG522">
        <f t="shared" ca="1" si="57"/>
        <v>200</v>
      </c>
      <c r="AH522">
        <f t="shared" ca="1" si="58"/>
        <v>976</v>
      </c>
      <c r="AI522" s="105">
        <f t="shared" ca="1" si="59"/>
        <v>-8.0584000000000006E-6</v>
      </c>
      <c r="AJ522" s="105">
        <f t="shared" ca="1" si="60"/>
        <v>-5.6189999999999997E-7</v>
      </c>
      <c r="AK522" s="105">
        <f ca="1">AVERAGE(INDIRECT("K"&amp;AD522):INDIRECT("K"&amp;AD523-1))</f>
        <v>1.4066333333333334E-3</v>
      </c>
      <c r="AL522" s="105">
        <f ca="1">AVERAGE(INDIRECT("L"&amp;AD522):INDIRECT("L"&amp;AD523-1))</f>
        <v>5.0999999999999993E-5</v>
      </c>
      <c r="AM522" s="105">
        <f t="shared" ca="1" si="61"/>
        <v>1.4075575776658106E-3</v>
      </c>
      <c r="AO522" s="105">
        <f ca="1">STDEV(INDIRECT("K"&amp;AD522):INDIRECT("K"&amp;AD523-1))</f>
        <v>1.5275252316516288E-7</v>
      </c>
    </row>
    <row r="523" spans="1:41" ht="14.25" customHeight="1">
      <c r="A523" t="s">
        <v>895</v>
      </c>
      <c r="B523" t="s">
        <v>200</v>
      </c>
      <c r="C523">
        <v>0</v>
      </c>
      <c r="D523">
        <v>200</v>
      </c>
      <c r="E523">
        <v>976</v>
      </c>
      <c r="F523" t="s">
        <v>201</v>
      </c>
      <c r="G523" s="105">
        <v>2.9894000000000001E-3</v>
      </c>
      <c r="H523" s="105">
        <v>3.3399999999999999E-5</v>
      </c>
      <c r="I523" s="105">
        <v>-8.4035000000000001E-6</v>
      </c>
      <c r="J523" s="105">
        <v>-3.1950000000000002E-7</v>
      </c>
      <c r="K523" s="105">
        <v>2.9978000000000001E-3</v>
      </c>
      <c r="L523" s="105">
        <v>3.3699999999999999E-5</v>
      </c>
      <c r="M523" s="132">
        <v>0.64</v>
      </c>
      <c r="N523">
        <v>0</v>
      </c>
      <c r="O523">
        <v>0</v>
      </c>
      <c r="P523">
        <v>0</v>
      </c>
      <c r="Q523">
        <v>1</v>
      </c>
      <c r="R523">
        <v>2.9978E-5</v>
      </c>
      <c r="S523">
        <v>3.3710000000000002E-7</v>
      </c>
      <c r="T523">
        <v>4</v>
      </c>
      <c r="U523">
        <v>0</v>
      </c>
      <c r="V523">
        <v>0</v>
      </c>
      <c r="W523" s="133" t="s">
        <v>898</v>
      </c>
      <c r="X523" t="s">
        <v>203</v>
      </c>
      <c r="Y523" t="s">
        <v>204</v>
      </c>
      <c r="AD523">
        <f t="shared" si="62"/>
        <v>1565</v>
      </c>
      <c r="AE523">
        <v>522</v>
      </c>
      <c r="AF523" t="str">
        <f t="shared" ca="1" si="56"/>
        <v>87-&lt;0.2</v>
      </c>
      <c r="AG523">
        <f t="shared" ca="1" si="57"/>
        <v>200</v>
      </c>
      <c r="AH523">
        <f t="shared" ca="1" si="58"/>
        <v>976</v>
      </c>
      <c r="AI523" s="105">
        <f t="shared" ca="1" si="59"/>
        <v>-8.0584000000000006E-6</v>
      </c>
      <c r="AJ523" s="105">
        <f t="shared" ca="1" si="60"/>
        <v>-5.6189999999999997E-7</v>
      </c>
      <c r="AK523" s="105">
        <f ca="1">AVERAGE(INDIRECT("K"&amp;AD523):INDIRECT("K"&amp;AD524-1))</f>
        <v>3.2744999999999996E-3</v>
      </c>
      <c r="AL523" s="105">
        <f ca="1">AVERAGE(INDIRECT("L"&amp;AD523):INDIRECT("L"&amp;AD524-1))</f>
        <v>1.1230000000000001E-4</v>
      </c>
      <c r="AM523" s="105">
        <f t="shared" ca="1" si="61"/>
        <v>3.2764251158846893E-3</v>
      </c>
      <c r="AO523" s="105">
        <f ca="1">STDEV(INDIRECT("K"&amp;AD523):INDIRECT("K"&amp;AD524-1))</f>
        <v>6.2449979983974214E-7</v>
      </c>
    </row>
    <row r="524" spans="1:41" ht="14.25" customHeight="1">
      <c r="A524" t="s">
        <v>899</v>
      </c>
      <c r="B524" t="s">
        <v>200</v>
      </c>
      <c r="C524">
        <v>0</v>
      </c>
      <c r="D524">
        <v>200</v>
      </c>
      <c r="E524">
        <v>976</v>
      </c>
      <c r="F524" t="s">
        <v>201</v>
      </c>
      <c r="G524" s="105">
        <v>1.663E-3</v>
      </c>
      <c r="H524" s="105">
        <v>2.5700000000000001E-5</v>
      </c>
      <c r="I524" s="105">
        <v>-8.4035000000000001E-6</v>
      </c>
      <c r="J524" s="105">
        <v>-3.1950000000000002E-7</v>
      </c>
      <c r="K524" s="105">
        <v>1.6714E-3</v>
      </c>
      <c r="L524" s="105">
        <v>2.5999999999999998E-5</v>
      </c>
      <c r="M524" s="132">
        <v>0.89</v>
      </c>
      <c r="N524">
        <v>0</v>
      </c>
      <c r="O524">
        <v>0</v>
      </c>
      <c r="P524">
        <v>0</v>
      </c>
      <c r="Q524">
        <v>1</v>
      </c>
      <c r="R524">
        <v>1.6714E-5</v>
      </c>
      <c r="S524">
        <v>2.6039999999999998E-7</v>
      </c>
      <c r="T524">
        <v>3</v>
      </c>
      <c r="U524">
        <v>0</v>
      </c>
      <c r="V524">
        <v>0</v>
      </c>
      <c r="W524" s="133" t="s">
        <v>900</v>
      </c>
      <c r="X524" t="s">
        <v>203</v>
      </c>
      <c r="Y524" t="s">
        <v>204</v>
      </c>
      <c r="AD524">
        <f t="shared" si="62"/>
        <v>1568</v>
      </c>
      <c r="AE524">
        <v>523</v>
      </c>
      <c r="AF524" t="str">
        <f t="shared" ca="1" si="56"/>
        <v>88-ALL</v>
      </c>
      <c r="AG524">
        <f t="shared" ca="1" si="57"/>
        <v>200</v>
      </c>
      <c r="AH524">
        <f t="shared" ca="1" si="58"/>
        <v>976</v>
      </c>
      <c r="AI524" s="105">
        <f t="shared" ca="1" si="59"/>
        <v>-8.0584000000000006E-6</v>
      </c>
      <c r="AJ524" s="105">
        <f t="shared" ca="1" si="60"/>
        <v>-5.6189999999999997E-7</v>
      </c>
      <c r="AK524" s="105">
        <f ca="1">AVERAGE(INDIRECT("K"&amp;AD524):INDIRECT("K"&amp;AD525-1))</f>
        <v>4.2097999999999997E-3</v>
      </c>
      <c r="AL524" s="105">
        <f ca="1">AVERAGE(INDIRECT("L"&amp;AD524):INDIRECT("L"&amp;AD525-1))</f>
        <v>1.5056666666666665E-4</v>
      </c>
      <c r="AM524" s="105">
        <f t="shared" ca="1" si="61"/>
        <v>4.2124917045747532E-3</v>
      </c>
      <c r="AO524" s="105">
        <f ca="1">STDEV(INDIRECT("K"&amp;AD524):INDIRECT("K"&amp;AD525-1))</f>
        <v>6.0000000000033984E-7</v>
      </c>
    </row>
    <row r="525" spans="1:41" ht="14.25" customHeight="1">
      <c r="A525" t="s">
        <v>899</v>
      </c>
      <c r="B525" t="s">
        <v>200</v>
      </c>
      <c r="C525">
        <v>0</v>
      </c>
      <c r="D525">
        <v>200</v>
      </c>
      <c r="E525">
        <v>976</v>
      </c>
      <c r="F525" t="s">
        <v>201</v>
      </c>
      <c r="G525" s="105">
        <v>1.6609999999999999E-3</v>
      </c>
      <c r="H525" s="105">
        <v>2.5599999999999999E-5</v>
      </c>
      <c r="I525" s="105">
        <v>-8.4035000000000001E-6</v>
      </c>
      <c r="J525" s="105">
        <v>-3.1950000000000002E-7</v>
      </c>
      <c r="K525" s="105">
        <v>1.6693999999999999E-3</v>
      </c>
      <c r="L525" s="105">
        <v>2.5899999999999999E-5</v>
      </c>
      <c r="M525" s="132">
        <v>0.89</v>
      </c>
      <c r="N525">
        <v>0</v>
      </c>
      <c r="O525">
        <v>0</v>
      </c>
      <c r="P525">
        <v>0</v>
      </c>
      <c r="Q525">
        <v>1</v>
      </c>
      <c r="R525">
        <v>1.6694E-5</v>
      </c>
      <c r="S525">
        <v>2.5899999999999998E-7</v>
      </c>
      <c r="T525">
        <v>3</v>
      </c>
      <c r="U525">
        <v>0</v>
      </c>
      <c r="V525">
        <v>0</v>
      </c>
      <c r="W525" s="133" t="s">
        <v>901</v>
      </c>
      <c r="X525" t="s">
        <v>203</v>
      </c>
      <c r="Y525" t="s">
        <v>204</v>
      </c>
      <c r="AD525">
        <f t="shared" si="62"/>
        <v>1571</v>
      </c>
      <c r="AE525">
        <v>524</v>
      </c>
      <c r="AF525" t="str">
        <f t="shared" ca="1" si="56"/>
        <v>88-0.8</v>
      </c>
      <c r="AG525">
        <f t="shared" ca="1" si="57"/>
        <v>200</v>
      </c>
      <c r="AH525">
        <f t="shared" ca="1" si="58"/>
        <v>976</v>
      </c>
      <c r="AI525" s="105">
        <f t="shared" ca="1" si="59"/>
        <v>-8.0584000000000006E-6</v>
      </c>
      <c r="AJ525" s="105">
        <f t="shared" ca="1" si="60"/>
        <v>-5.6189999999999997E-7</v>
      </c>
      <c r="AK525" s="105">
        <f ca="1">AVERAGE(INDIRECT("K"&amp;AD525):INDIRECT("K"&amp;AD526-1))</f>
        <v>2.1054333333333335E-3</v>
      </c>
      <c r="AL525" s="105">
        <f ca="1">AVERAGE(INDIRECT("L"&amp;AD525):INDIRECT("L"&amp;AD526-1))</f>
        <v>8.1399999999999986E-5</v>
      </c>
      <c r="AM525" s="105">
        <f t="shared" ca="1" si="61"/>
        <v>2.1070062840701526E-3</v>
      </c>
      <c r="AO525" s="105">
        <f ca="1">STDEV(INDIRECT("K"&amp;AD525):INDIRECT("K"&amp;AD526-1))</f>
        <v>2.0816659994652286E-7</v>
      </c>
    </row>
    <row r="526" spans="1:41" ht="14.25" customHeight="1">
      <c r="A526" t="s">
        <v>899</v>
      </c>
      <c r="B526" t="s">
        <v>200</v>
      </c>
      <c r="C526">
        <v>0</v>
      </c>
      <c r="D526">
        <v>200</v>
      </c>
      <c r="E526">
        <v>976</v>
      </c>
      <c r="F526" t="s">
        <v>201</v>
      </c>
      <c r="G526" s="105">
        <v>1.6605999999999999E-3</v>
      </c>
      <c r="H526" s="105">
        <v>2.55E-5</v>
      </c>
      <c r="I526" s="105">
        <v>-8.4035000000000001E-6</v>
      </c>
      <c r="J526" s="105">
        <v>-3.1950000000000002E-7</v>
      </c>
      <c r="K526" s="105">
        <v>1.6689999999999999E-3</v>
      </c>
      <c r="L526" s="105">
        <v>2.58E-5</v>
      </c>
      <c r="M526" s="132">
        <v>0.89</v>
      </c>
      <c r="N526">
        <v>0</v>
      </c>
      <c r="O526">
        <v>0</v>
      </c>
      <c r="P526">
        <v>0</v>
      </c>
      <c r="Q526">
        <v>1</v>
      </c>
      <c r="R526">
        <v>1.6690000000000001E-5</v>
      </c>
      <c r="S526">
        <v>2.579E-7</v>
      </c>
      <c r="T526">
        <v>3</v>
      </c>
      <c r="U526">
        <v>0</v>
      </c>
      <c r="V526">
        <v>0</v>
      </c>
      <c r="W526" s="133" t="s">
        <v>902</v>
      </c>
      <c r="X526" t="s">
        <v>203</v>
      </c>
      <c r="Y526" t="s">
        <v>204</v>
      </c>
      <c r="AD526">
        <f t="shared" si="62"/>
        <v>1574</v>
      </c>
      <c r="AE526">
        <v>525</v>
      </c>
      <c r="AF526" t="str">
        <f t="shared" ca="1" si="56"/>
        <v>88-0.6</v>
      </c>
      <c r="AG526">
        <f t="shared" ca="1" si="57"/>
        <v>200</v>
      </c>
      <c r="AH526">
        <f t="shared" ca="1" si="58"/>
        <v>976</v>
      </c>
      <c r="AI526" s="105">
        <f t="shared" ca="1" si="59"/>
        <v>-8.0584000000000006E-6</v>
      </c>
      <c r="AJ526" s="105">
        <f t="shared" ca="1" si="60"/>
        <v>-5.6189999999999997E-7</v>
      </c>
      <c r="AK526" s="105">
        <f ca="1">AVERAGE(INDIRECT("K"&amp;AD526):INDIRECT("K"&amp;AD527-1))</f>
        <v>1.4615999999999997E-3</v>
      </c>
      <c r="AL526" s="105">
        <f ca="1">AVERAGE(INDIRECT("L"&amp;AD526):INDIRECT("L"&amp;AD527-1))</f>
        <v>5.6966666666666671E-5</v>
      </c>
      <c r="AM526" s="105">
        <f t="shared" ca="1" si="61"/>
        <v>1.4627097323498981E-3</v>
      </c>
      <c r="AO526" s="105">
        <f ca="1">STDEV(INDIRECT("K"&amp;AD526):INDIRECT("K"&amp;AD527-1))</f>
        <v>2.6457513110648599E-7</v>
      </c>
    </row>
    <row r="527" spans="1:41" ht="14.25" customHeight="1">
      <c r="A527" t="s">
        <v>903</v>
      </c>
      <c r="B527" t="s">
        <v>200</v>
      </c>
      <c r="C527">
        <v>0</v>
      </c>
      <c r="D527">
        <v>200</v>
      </c>
      <c r="E527">
        <v>976</v>
      </c>
      <c r="F527" t="s">
        <v>201</v>
      </c>
      <c r="G527" s="105">
        <v>2.3188000000000002E-3</v>
      </c>
      <c r="H527" s="105">
        <v>3.6699999999999998E-5</v>
      </c>
      <c r="I527" s="105">
        <v>-8.4035000000000001E-6</v>
      </c>
      <c r="J527" s="105">
        <v>-3.1950000000000002E-7</v>
      </c>
      <c r="K527" s="105">
        <v>2.3272000000000002E-3</v>
      </c>
      <c r="L527" s="105">
        <v>3.6999999999999998E-5</v>
      </c>
      <c r="M527" s="132">
        <v>0.91</v>
      </c>
      <c r="N527">
        <v>0</v>
      </c>
      <c r="O527">
        <v>0</v>
      </c>
      <c r="P527">
        <v>0</v>
      </c>
      <c r="Q527">
        <v>1</v>
      </c>
      <c r="R527">
        <v>2.3272E-5</v>
      </c>
      <c r="S527">
        <v>3.7029999999999997E-7</v>
      </c>
      <c r="T527">
        <v>3</v>
      </c>
      <c r="U527">
        <v>0</v>
      </c>
      <c r="V527">
        <v>0</v>
      </c>
      <c r="W527" s="133" t="s">
        <v>904</v>
      </c>
      <c r="X527" t="s">
        <v>203</v>
      </c>
      <c r="Y527" t="s">
        <v>204</v>
      </c>
      <c r="AD527">
        <f t="shared" si="62"/>
        <v>1577</v>
      </c>
      <c r="AE527">
        <v>526</v>
      </c>
      <c r="AF527" t="str">
        <f t="shared" ca="1" si="56"/>
        <v>88-0.4</v>
      </c>
      <c r="AG527">
        <f t="shared" ca="1" si="57"/>
        <v>200</v>
      </c>
      <c r="AH527">
        <f t="shared" ca="1" si="58"/>
        <v>976</v>
      </c>
      <c r="AI527" s="105">
        <f t="shared" ca="1" si="59"/>
        <v>-8.0584000000000006E-6</v>
      </c>
      <c r="AJ527" s="105">
        <f t="shared" ca="1" si="60"/>
        <v>-5.6189999999999997E-7</v>
      </c>
      <c r="AK527" s="105">
        <f ca="1">AVERAGE(INDIRECT("K"&amp;AD527):INDIRECT("K"&amp;AD528-1))</f>
        <v>1.0720333333333332E-3</v>
      </c>
      <c r="AL527" s="105">
        <f ca="1">AVERAGE(INDIRECT("L"&amp;AD527):INDIRECT("L"&amp;AD528-1))</f>
        <v>4.1166666666666667E-5</v>
      </c>
      <c r="AM527" s="105">
        <f t="shared" ca="1" si="61"/>
        <v>1.0728234534266214E-3</v>
      </c>
      <c r="AO527" s="105">
        <f ca="1">STDEV(INDIRECT("K"&amp;AD527):INDIRECT("K"&amp;AD528-1))</f>
        <v>6.6583281184786585E-7</v>
      </c>
    </row>
    <row r="528" spans="1:41" ht="14.25" customHeight="1">
      <c r="A528" t="s">
        <v>903</v>
      </c>
      <c r="B528" t="s">
        <v>200</v>
      </c>
      <c r="C528">
        <v>0</v>
      </c>
      <c r="D528">
        <v>200</v>
      </c>
      <c r="E528">
        <v>976</v>
      </c>
      <c r="F528" t="s">
        <v>201</v>
      </c>
      <c r="G528" s="105">
        <v>2.317E-3</v>
      </c>
      <c r="H528" s="105">
        <v>3.68E-5</v>
      </c>
      <c r="I528" s="105">
        <v>-8.4035000000000001E-6</v>
      </c>
      <c r="J528" s="105">
        <v>-3.1950000000000002E-7</v>
      </c>
      <c r="K528" s="105">
        <v>2.3254E-3</v>
      </c>
      <c r="L528" s="105">
        <v>3.7200000000000003E-5</v>
      </c>
      <c r="M528" s="132">
        <v>0.92</v>
      </c>
      <c r="N528">
        <v>0</v>
      </c>
      <c r="O528">
        <v>0</v>
      </c>
      <c r="P528">
        <v>0</v>
      </c>
      <c r="Q528">
        <v>1</v>
      </c>
      <c r="R528">
        <v>2.3254000000000001E-5</v>
      </c>
      <c r="S528">
        <v>3.7160000000000002E-7</v>
      </c>
      <c r="T528">
        <v>3</v>
      </c>
      <c r="U528">
        <v>0</v>
      </c>
      <c r="V528">
        <v>0</v>
      </c>
      <c r="W528" s="133" t="s">
        <v>905</v>
      </c>
      <c r="X528" t="s">
        <v>203</v>
      </c>
      <c r="Y528" t="s">
        <v>204</v>
      </c>
      <c r="AD528">
        <f t="shared" si="62"/>
        <v>1580</v>
      </c>
      <c r="AE528">
        <v>527</v>
      </c>
      <c r="AF528" t="str">
        <f t="shared" ca="1" si="56"/>
        <v>88-0.2</v>
      </c>
      <c r="AG528">
        <f t="shared" ca="1" si="57"/>
        <v>200</v>
      </c>
      <c r="AH528">
        <f t="shared" ca="1" si="58"/>
        <v>976</v>
      </c>
      <c r="AI528" s="105">
        <f t="shared" ca="1" si="59"/>
        <v>-8.0584000000000006E-6</v>
      </c>
      <c r="AJ528" s="105">
        <f t="shared" ca="1" si="60"/>
        <v>-5.6189999999999997E-7</v>
      </c>
      <c r="AK528" s="105">
        <f ca="1">AVERAGE(INDIRECT("K"&amp;AD528):INDIRECT("K"&amp;AD529-1))</f>
        <v>1.2251666666666667E-3</v>
      </c>
      <c r="AL528" s="105">
        <f ca="1">AVERAGE(INDIRECT("L"&amp;AD528):INDIRECT("L"&amp;AD529-1))</f>
        <v>4.7433333333333339E-5</v>
      </c>
      <c r="AM528" s="105">
        <f t="shared" ca="1" si="61"/>
        <v>1.2260845330654092E-3</v>
      </c>
      <c r="AO528" s="105">
        <f ca="1">STDEV(INDIRECT("K"&amp;AD528):INDIRECT("K"&amp;AD529-1))</f>
        <v>2.5166114784240036E-7</v>
      </c>
    </row>
    <row r="529" spans="1:41" ht="14.25" customHeight="1">
      <c r="A529" t="s">
        <v>903</v>
      </c>
      <c r="B529" t="s">
        <v>200</v>
      </c>
      <c r="C529">
        <v>0</v>
      </c>
      <c r="D529">
        <v>200</v>
      </c>
      <c r="E529">
        <v>976</v>
      </c>
      <c r="F529" t="s">
        <v>201</v>
      </c>
      <c r="G529" s="105">
        <v>2.3143E-3</v>
      </c>
      <c r="H529" s="105">
        <v>3.6300000000000001E-5</v>
      </c>
      <c r="I529" s="105">
        <v>-8.4035000000000001E-6</v>
      </c>
      <c r="J529" s="105">
        <v>-3.1950000000000002E-7</v>
      </c>
      <c r="K529" s="105">
        <v>2.3227E-3</v>
      </c>
      <c r="L529" s="105">
        <v>3.6699999999999998E-5</v>
      </c>
      <c r="M529" s="132">
        <v>0.9</v>
      </c>
      <c r="N529">
        <v>0</v>
      </c>
      <c r="O529">
        <v>0</v>
      </c>
      <c r="P529">
        <v>0</v>
      </c>
      <c r="Q529">
        <v>1</v>
      </c>
      <c r="R529">
        <v>2.3227E-5</v>
      </c>
      <c r="S529">
        <v>3.6650000000000001E-7</v>
      </c>
      <c r="T529">
        <v>3</v>
      </c>
      <c r="U529">
        <v>0</v>
      </c>
      <c r="V529">
        <v>0</v>
      </c>
      <c r="W529" s="133" t="s">
        <v>906</v>
      </c>
      <c r="X529" t="s">
        <v>203</v>
      </c>
      <c r="Y529" t="s">
        <v>204</v>
      </c>
      <c r="AD529">
        <f t="shared" si="62"/>
        <v>1583</v>
      </c>
      <c r="AE529">
        <v>528</v>
      </c>
      <c r="AF529" t="str">
        <f t="shared" ca="1" si="56"/>
        <v>88-&lt;0.2</v>
      </c>
      <c r="AG529">
        <f t="shared" ca="1" si="57"/>
        <v>200</v>
      </c>
      <c r="AH529">
        <f t="shared" ca="1" si="58"/>
        <v>976</v>
      </c>
      <c r="AI529" s="105">
        <f t="shared" ca="1" si="59"/>
        <v>-8.0584000000000006E-6</v>
      </c>
      <c r="AJ529" s="105">
        <f t="shared" ca="1" si="60"/>
        <v>-5.6189999999999997E-7</v>
      </c>
      <c r="AK529" s="105">
        <f ca="1">AVERAGE(INDIRECT("K"&amp;AD529):INDIRECT("K"&amp;AD530-1))</f>
        <v>5.0736666666666664E-3</v>
      </c>
      <c r="AL529" s="105">
        <f ca="1">AVERAGE(INDIRECT("L"&amp;AD529):INDIRECT("L"&amp;AD530-1))</f>
        <v>1.7866666666666668E-4</v>
      </c>
      <c r="AM529" s="105">
        <f t="shared" ca="1" si="61"/>
        <v>5.0768115212426607E-3</v>
      </c>
      <c r="AO529" s="105">
        <f ca="1">STDEV(INDIRECT("K"&amp;AD529):INDIRECT("K"&amp;AD530-1))</f>
        <v>4.0414518843251984E-7</v>
      </c>
    </row>
    <row r="530" spans="1:41" ht="14.25" customHeight="1">
      <c r="A530" t="s">
        <v>907</v>
      </c>
      <c r="B530" t="s">
        <v>200</v>
      </c>
      <c r="C530">
        <v>0</v>
      </c>
      <c r="D530">
        <v>200</v>
      </c>
      <c r="E530">
        <v>976</v>
      </c>
      <c r="F530" t="s">
        <v>201</v>
      </c>
      <c r="G530" s="105">
        <v>1.7155E-3</v>
      </c>
      <c r="H530" s="105">
        <v>2.5000000000000001E-5</v>
      </c>
      <c r="I530" s="105">
        <v>-8.4035000000000001E-6</v>
      </c>
      <c r="J530" s="105">
        <v>-3.1950000000000002E-7</v>
      </c>
      <c r="K530" s="105">
        <v>1.7239E-3</v>
      </c>
      <c r="L530" s="105">
        <v>2.5299999999999998E-5</v>
      </c>
      <c r="M530" s="132">
        <v>0.84</v>
      </c>
      <c r="N530">
        <v>0</v>
      </c>
      <c r="O530">
        <v>0</v>
      </c>
      <c r="P530">
        <v>0</v>
      </c>
      <c r="Q530">
        <v>1</v>
      </c>
      <c r="R530">
        <v>1.7238999999999999E-5</v>
      </c>
      <c r="S530">
        <v>2.5330000000000002E-7</v>
      </c>
      <c r="T530">
        <v>3</v>
      </c>
      <c r="U530">
        <v>0</v>
      </c>
      <c r="V530">
        <v>0</v>
      </c>
      <c r="W530" s="133" t="s">
        <v>908</v>
      </c>
      <c r="X530" t="s">
        <v>203</v>
      </c>
      <c r="Y530" t="s">
        <v>204</v>
      </c>
      <c r="AD530">
        <f t="shared" si="62"/>
        <v>1586</v>
      </c>
      <c r="AE530">
        <v>529</v>
      </c>
      <c r="AF530" t="str">
        <f t="shared" ca="1" si="56"/>
        <v>89-ALL</v>
      </c>
      <c r="AG530">
        <f t="shared" ca="1" si="57"/>
        <v>200</v>
      </c>
      <c r="AH530">
        <f t="shared" ca="1" si="58"/>
        <v>976</v>
      </c>
      <c r="AI530" s="105">
        <f t="shared" ca="1" si="59"/>
        <v>-8.0584000000000006E-6</v>
      </c>
      <c r="AJ530" s="105">
        <f t="shared" ca="1" si="60"/>
        <v>-5.6189999999999997E-7</v>
      </c>
      <c r="AK530" s="105">
        <f ca="1">AVERAGE(INDIRECT("K"&amp;AD530):INDIRECT("K"&amp;AD531-1))</f>
        <v>1.5990333333333335E-3</v>
      </c>
      <c r="AL530" s="105">
        <f ca="1">AVERAGE(INDIRECT("L"&amp;AD530):INDIRECT("L"&amp;AD531-1))</f>
        <v>6.900000000000001E-5</v>
      </c>
      <c r="AM530" s="105">
        <f t="shared" ca="1" si="61"/>
        <v>1.6005213529069555E-3</v>
      </c>
      <c r="AO530" s="105">
        <f ca="1">STDEV(INDIRECT("K"&amp;AD530):INDIRECT("K"&amp;AD531-1))</f>
        <v>9.2376043070329853E-7</v>
      </c>
    </row>
    <row r="531" spans="1:41" ht="14.25" customHeight="1">
      <c r="A531" t="s">
        <v>907</v>
      </c>
      <c r="B531" t="s">
        <v>200</v>
      </c>
      <c r="C531">
        <v>0</v>
      </c>
      <c r="D531">
        <v>200</v>
      </c>
      <c r="E531">
        <v>976</v>
      </c>
      <c r="F531" t="s">
        <v>201</v>
      </c>
      <c r="G531" s="105">
        <v>1.7156000000000001E-3</v>
      </c>
      <c r="H531" s="105">
        <v>2.48E-5</v>
      </c>
      <c r="I531" s="105">
        <v>-8.4035000000000001E-6</v>
      </c>
      <c r="J531" s="105">
        <v>-3.1950000000000002E-7</v>
      </c>
      <c r="K531" s="105">
        <v>1.7240000000000001E-3</v>
      </c>
      <c r="L531" s="105">
        <v>2.51E-5</v>
      </c>
      <c r="M531" s="132">
        <v>0.84</v>
      </c>
      <c r="N531">
        <v>0</v>
      </c>
      <c r="O531">
        <v>0</v>
      </c>
      <c r="P531">
        <v>0</v>
      </c>
      <c r="Q531">
        <v>1</v>
      </c>
      <c r="R531">
        <v>1.7240000000000001E-5</v>
      </c>
      <c r="S531">
        <v>2.5129999999999998E-7</v>
      </c>
      <c r="T531">
        <v>3</v>
      </c>
      <c r="U531">
        <v>0</v>
      </c>
      <c r="V531">
        <v>0</v>
      </c>
      <c r="W531" s="133" t="s">
        <v>909</v>
      </c>
      <c r="X531" t="s">
        <v>203</v>
      </c>
      <c r="Y531" t="s">
        <v>204</v>
      </c>
      <c r="AD531">
        <f t="shared" si="62"/>
        <v>1589</v>
      </c>
      <c r="AE531">
        <v>530</v>
      </c>
      <c r="AF531" t="str">
        <f t="shared" ca="1" si="56"/>
        <v>89-0.8</v>
      </c>
      <c r="AG531">
        <f t="shared" ca="1" si="57"/>
        <v>200</v>
      </c>
      <c r="AH531">
        <f t="shared" ca="1" si="58"/>
        <v>976</v>
      </c>
      <c r="AI531" s="105">
        <f t="shared" ca="1" si="59"/>
        <v>-8.0584000000000006E-6</v>
      </c>
      <c r="AJ531" s="105">
        <f t="shared" ca="1" si="60"/>
        <v>-5.6189999999999997E-7</v>
      </c>
      <c r="AK531" s="105">
        <f ca="1">AVERAGE(INDIRECT("K"&amp;AD531):INDIRECT("K"&amp;AD532-1))</f>
        <v>1.9837333333333333E-3</v>
      </c>
      <c r="AL531" s="105">
        <f ca="1">AVERAGE(INDIRECT("L"&amp;AD531):INDIRECT("L"&amp;AD532-1))</f>
        <v>9.0866666666666675E-5</v>
      </c>
      <c r="AM531" s="105">
        <f t="shared" ca="1" si="61"/>
        <v>1.9858133570124078E-3</v>
      </c>
      <c r="AO531" s="105">
        <f ca="1">STDEV(INDIRECT("K"&amp;AD531):INDIRECT("K"&amp;AD532-1))</f>
        <v>2.0816659994652286E-7</v>
      </c>
    </row>
    <row r="532" spans="1:41" ht="14.25" customHeight="1">
      <c r="A532" t="s">
        <v>907</v>
      </c>
      <c r="B532" t="s">
        <v>200</v>
      </c>
      <c r="C532">
        <v>0</v>
      </c>
      <c r="D532">
        <v>200</v>
      </c>
      <c r="E532">
        <v>976</v>
      </c>
      <c r="F532" t="s">
        <v>201</v>
      </c>
      <c r="G532" s="105">
        <v>1.7160000000000001E-3</v>
      </c>
      <c r="H532" s="105">
        <v>2.48E-5</v>
      </c>
      <c r="I532" s="105">
        <v>-8.4035000000000001E-6</v>
      </c>
      <c r="J532" s="105">
        <v>-3.1950000000000002E-7</v>
      </c>
      <c r="K532" s="105">
        <v>1.7244000000000001E-3</v>
      </c>
      <c r="L532" s="105">
        <v>2.51E-5</v>
      </c>
      <c r="M532" s="132">
        <v>0.83</v>
      </c>
      <c r="N532">
        <v>0</v>
      </c>
      <c r="O532">
        <v>0</v>
      </c>
      <c r="P532">
        <v>0</v>
      </c>
      <c r="Q532">
        <v>1</v>
      </c>
      <c r="R532">
        <v>1.7244E-5</v>
      </c>
      <c r="S532">
        <v>2.509E-7</v>
      </c>
      <c r="T532">
        <v>3</v>
      </c>
      <c r="U532">
        <v>0</v>
      </c>
      <c r="V532">
        <v>0</v>
      </c>
      <c r="W532" s="133" t="s">
        <v>910</v>
      </c>
      <c r="X532" t="s">
        <v>203</v>
      </c>
      <c r="Y532" t="s">
        <v>204</v>
      </c>
      <c r="AD532">
        <f t="shared" si="62"/>
        <v>1592</v>
      </c>
      <c r="AE532">
        <v>531</v>
      </c>
      <c r="AF532" t="str">
        <f t="shared" ca="1" si="56"/>
        <v>89-0.6</v>
      </c>
      <c r="AG532">
        <f t="shared" ca="1" si="57"/>
        <v>200</v>
      </c>
      <c r="AH532">
        <f t="shared" ca="1" si="58"/>
        <v>976</v>
      </c>
      <c r="AI532" s="105">
        <f t="shared" ca="1" si="59"/>
        <v>-8.0584000000000006E-6</v>
      </c>
      <c r="AJ532" s="105">
        <f t="shared" ca="1" si="60"/>
        <v>-5.6189999999999997E-7</v>
      </c>
      <c r="AK532" s="105">
        <f ca="1">AVERAGE(INDIRECT("K"&amp;AD532):INDIRECT("K"&amp;AD533-1))</f>
        <v>9.7778333333333346E-4</v>
      </c>
      <c r="AL532" s="105">
        <f ca="1">AVERAGE(INDIRECT("L"&amp;AD532):INDIRECT("L"&amp;AD533-1))</f>
        <v>4.4882333333333336E-5</v>
      </c>
      <c r="AM532" s="105">
        <f t="shared" ca="1" si="61"/>
        <v>9.7881288854912872E-4</v>
      </c>
      <c r="AO532" s="105">
        <f ca="1">STDEV(INDIRECT("K"&amp;AD532):INDIRECT("K"&amp;AD533-1))</f>
        <v>5.2766782480397689E-7</v>
      </c>
    </row>
    <row r="533" spans="1:41" ht="14.25" customHeight="1">
      <c r="A533" t="s">
        <v>911</v>
      </c>
      <c r="B533" t="s">
        <v>200</v>
      </c>
      <c r="C533">
        <v>0</v>
      </c>
      <c r="D533">
        <v>200</v>
      </c>
      <c r="E533">
        <v>976</v>
      </c>
      <c r="F533" t="s">
        <v>201</v>
      </c>
      <c r="G533" s="105">
        <v>1.2725E-3</v>
      </c>
      <c r="H533" s="105">
        <v>1.95E-5</v>
      </c>
      <c r="I533" s="105">
        <v>-8.4035000000000001E-6</v>
      </c>
      <c r="J533" s="105">
        <v>-3.1950000000000002E-7</v>
      </c>
      <c r="K533" s="105">
        <v>1.2809E-3</v>
      </c>
      <c r="L533" s="105">
        <v>1.98E-5</v>
      </c>
      <c r="M533" s="132">
        <v>0.88</v>
      </c>
      <c r="N533">
        <v>0</v>
      </c>
      <c r="O533">
        <v>0</v>
      </c>
      <c r="P533">
        <v>0</v>
      </c>
      <c r="Q533">
        <v>1</v>
      </c>
      <c r="R533">
        <v>1.2809000000000001E-5</v>
      </c>
      <c r="S533">
        <v>1.977E-7</v>
      </c>
      <c r="T533">
        <v>3</v>
      </c>
      <c r="U533">
        <v>0</v>
      </c>
      <c r="V533">
        <v>0</v>
      </c>
      <c r="W533" s="133" t="s">
        <v>912</v>
      </c>
      <c r="X533" t="s">
        <v>203</v>
      </c>
      <c r="Y533" t="s">
        <v>204</v>
      </c>
      <c r="AD533">
        <f t="shared" si="62"/>
        <v>1595</v>
      </c>
      <c r="AE533">
        <v>532</v>
      </c>
      <c r="AF533" t="str">
        <f t="shared" ca="1" si="56"/>
        <v>89-0.4</v>
      </c>
      <c r="AG533">
        <f t="shared" ca="1" si="57"/>
        <v>200</v>
      </c>
      <c r="AH533">
        <f t="shared" ca="1" si="58"/>
        <v>976</v>
      </c>
      <c r="AI533" s="105">
        <f t="shared" ca="1" si="59"/>
        <v>-8.0584000000000006E-6</v>
      </c>
      <c r="AJ533" s="105">
        <f t="shared" ca="1" si="60"/>
        <v>-5.6189999999999997E-7</v>
      </c>
      <c r="AK533" s="105">
        <f ca="1">AVERAGE(INDIRECT("K"&amp;AD533):INDIRECT("K"&amp;AD534-1))</f>
        <v>8.3790000000000004E-4</v>
      </c>
      <c r="AL533" s="105">
        <f ca="1">AVERAGE(INDIRECT("L"&amp;AD533):INDIRECT("L"&amp;AD534-1))</f>
        <v>3.5776333333333332E-5</v>
      </c>
      <c r="AM533" s="105">
        <f t="shared" ca="1" si="61"/>
        <v>8.3866343429696386E-4</v>
      </c>
      <c r="AO533" s="105">
        <f ca="1">STDEV(INDIRECT("K"&amp;AD533):INDIRECT("K"&amp;AD534-1))</f>
        <v>3.4641016151359604E-8</v>
      </c>
    </row>
    <row r="534" spans="1:41" ht="14.25" customHeight="1">
      <c r="A534" t="s">
        <v>911</v>
      </c>
      <c r="B534" t="s">
        <v>200</v>
      </c>
      <c r="C534">
        <v>0</v>
      </c>
      <c r="D534">
        <v>200</v>
      </c>
      <c r="E534">
        <v>976</v>
      </c>
      <c r="F534" t="s">
        <v>201</v>
      </c>
      <c r="G534" s="105">
        <v>1.2723000000000001E-3</v>
      </c>
      <c r="H534" s="105">
        <v>1.9400000000000001E-5</v>
      </c>
      <c r="I534" s="105">
        <v>-8.4035000000000001E-6</v>
      </c>
      <c r="J534" s="105">
        <v>-3.1950000000000002E-7</v>
      </c>
      <c r="K534" s="105">
        <v>1.2807000000000001E-3</v>
      </c>
      <c r="L534" s="105">
        <v>1.9700000000000001E-5</v>
      </c>
      <c r="M534" s="132">
        <v>0.88</v>
      </c>
      <c r="N534">
        <v>0</v>
      </c>
      <c r="O534">
        <v>0</v>
      </c>
      <c r="P534">
        <v>0</v>
      </c>
      <c r="Q534">
        <v>1</v>
      </c>
      <c r="R534">
        <v>1.2807E-5</v>
      </c>
      <c r="S534">
        <v>1.9679999999999999E-7</v>
      </c>
      <c r="T534">
        <v>3</v>
      </c>
      <c r="U534">
        <v>0</v>
      </c>
      <c r="V534">
        <v>0</v>
      </c>
      <c r="W534" s="133" t="s">
        <v>913</v>
      </c>
      <c r="X534" t="s">
        <v>203</v>
      </c>
      <c r="Y534" t="s">
        <v>204</v>
      </c>
      <c r="AD534">
        <f t="shared" si="62"/>
        <v>1598</v>
      </c>
      <c r="AE534">
        <v>533</v>
      </c>
      <c r="AF534" t="str">
        <f t="shared" ca="1" si="56"/>
        <v>89-0.2</v>
      </c>
      <c r="AG534">
        <f t="shared" ca="1" si="57"/>
        <v>200</v>
      </c>
      <c r="AH534">
        <f t="shared" ca="1" si="58"/>
        <v>976</v>
      </c>
      <c r="AI534" s="105">
        <f t="shared" ca="1" si="59"/>
        <v>-8.0584000000000006E-6</v>
      </c>
      <c r="AJ534" s="105">
        <f t="shared" ca="1" si="60"/>
        <v>-5.6189999999999997E-7</v>
      </c>
      <c r="AK534" s="105">
        <f ca="1">AVERAGE(INDIRECT("K"&amp;AD534):INDIRECT("K"&amp;AD535-1))</f>
        <v>8.3188000000000012E-4</v>
      </c>
      <c r="AL534" s="105">
        <f ca="1">AVERAGE(INDIRECT("L"&amp;AD534):INDIRECT("L"&amp;AD535-1))</f>
        <v>3.6089E-5</v>
      </c>
      <c r="AM534" s="105">
        <f t="shared" ca="1" si="61"/>
        <v>8.3266244680602725E-4</v>
      </c>
      <c r="AO534" s="105">
        <f ca="1">STDEV(INDIRECT("K"&amp;AD534):INDIRECT("K"&amp;AD535-1))</f>
        <v>1.473091986265744E-7</v>
      </c>
    </row>
    <row r="535" spans="1:41" ht="14.25" customHeight="1">
      <c r="A535" t="s">
        <v>911</v>
      </c>
      <c r="B535" t="s">
        <v>200</v>
      </c>
      <c r="C535">
        <v>0</v>
      </c>
      <c r="D535">
        <v>200</v>
      </c>
      <c r="E535">
        <v>976</v>
      </c>
      <c r="F535" t="s">
        <v>201</v>
      </c>
      <c r="G535" s="105">
        <v>1.2723000000000001E-3</v>
      </c>
      <c r="H535" s="105">
        <v>1.9599999999999999E-5</v>
      </c>
      <c r="I535" s="105">
        <v>-8.4035000000000001E-6</v>
      </c>
      <c r="J535" s="105">
        <v>-3.1950000000000002E-7</v>
      </c>
      <c r="K535" s="105">
        <v>1.2807000000000001E-3</v>
      </c>
      <c r="L535" s="105">
        <v>1.9899999999999999E-5</v>
      </c>
      <c r="M535" s="132">
        <v>0.89</v>
      </c>
      <c r="N535">
        <v>0</v>
      </c>
      <c r="O535">
        <v>0</v>
      </c>
      <c r="P535">
        <v>0</v>
      </c>
      <c r="Q535">
        <v>1</v>
      </c>
      <c r="R535">
        <v>1.2807E-5</v>
      </c>
      <c r="S535">
        <v>1.991E-7</v>
      </c>
      <c r="T535">
        <v>3</v>
      </c>
      <c r="U535">
        <v>0</v>
      </c>
      <c r="V535">
        <v>0</v>
      </c>
      <c r="W535" s="133" t="s">
        <v>914</v>
      </c>
      <c r="X535" t="s">
        <v>203</v>
      </c>
      <c r="Y535" t="s">
        <v>204</v>
      </c>
      <c r="AD535">
        <f t="shared" si="62"/>
        <v>1601</v>
      </c>
      <c r="AE535">
        <v>534</v>
      </c>
      <c r="AF535" t="str">
        <f t="shared" ca="1" si="56"/>
        <v>89-&lt;0.2</v>
      </c>
      <c r="AG535">
        <f t="shared" ca="1" si="57"/>
        <v>200</v>
      </c>
      <c r="AH535">
        <f t="shared" ca="1" si="58"/>
        <v>976</v>
      </c>
      <c r="AI535" s="105">
        <f t="shared" ca="1" si="59"/>
        <v>-8.0584000000000006E-6</v>
      </c>
      <c r="AJ535" s="105">
        <f t="shared" ca="1" si="60"/>
        <v>-5.6189999999999997E-7</v>
      </c>
      <c r="AK535" s="105">
        <f ca="1">AVERAGE(INDIRECT("K"&amp;AD535):INDIRECT("K"&amp;AD536-1))</f>
        <v>2.6685333333333334E-3</v>
      </c>
      <c r="AL535" s="105">
        <f ca="1">AVERAGE(INDIRECT("L"&amp;AD535):INDIRECT("L"&amp;AD536-1))</f>
        <v>1.0836666666666667E-4</v>
      </c>
      <c r="AM535" s="105">
        <f t="shared" ca="1" si="61"/>
        <v>2.6707327619130213E-3</v>
      </c>
      <c r="AO535" s="105">
        <f ca="1">STDEV(INDIRECT("K"&amp;AD535):INDIRECT("K"&amp;AD536-1))</f>
        <v>3.2145502536641155E-7</v>
      </c>
    </row>
    <row r="536" spans="1:41" ht="14.25" customHeight="1">
      <c r="A536" t="s">
        <v>915</v>
      </c>
      <c r="B536" t="s">
        <v>200</v>
      </c>
      <c r="C536">
        <v>0</v>
      </c>
      <c r="D536">
        <v>200</v>
      </c>
      <c r="E536">
        <v>976</v>
      </c>
      <c r="F536" t="s">
        <v>201</v>
      </c>
      <c r="G536" s="105">
        <v>1.4127E-3</v>
      </c>
      <c r="H536" s="105">
        <v>2.02E-5</v>
      </c>
      <c r="I536" s="105">
        <v>-8.4035000000000001E-6</v>
      </c>
      <c r="J536" s="105">
        <v>-3.1950000000000002E-7</v>
      </c>
      <c r="K536" s="105">
        <v>1.4211E-3</v>
      </c>
      <c r="L536" s="105">
        <v>2.0599999999999999E-5</v>
      </c>
      <c r="M536" s="132">
        <v>0.83</v>
      </c>
      <c r="N536">
        <v>0</v>
      </c>
      <c r="O536">
        <v>0</v>
      </c>
      <c r="P536">
        <v>0</v>
      </c>
      <c r="Q536">
        <v>1</v>
      </c>
      <c r="R536">
        <v>1.4211E-5</v>
      </c>
      <c r="S536">
        <v>2.0550000000000001E-7</v>
      </c>
      <c r="T536">
        <v>3</v>
      </c>
      <c r="U536">
        <v>0</v>
      </c>
      <c r="V536">
        <v>0</v>
      </c>
      <c r="W536" s="133" t="s">
        <v>916</v>
      </c>
      <c r="X536" t="s">
        <v>203</v>
      </c>
      <c r="Y536" t="s">
        <v>204</v>
      </c>
      <c r="AD536">
        <f t="shared" si="62"/>
        <v>1604</v>
      </c>
      <c r="AE536">
        <v>535</v>
      </c>
      <c r="AF536" t="str">
        <f t="shared" ca="1" si="56"/>
        <v>90-ALL</v>
      </c>
      <c r="AG536">
        <f t="shared" ca="1" si="57"/>
        <v>200</v>
      </c>
      <c r="AH536">
        <f t="shared" ca="1" si="58"/>
        <v>976</v>
      </c>
      <c r="AI536" s="105">
        <f t="shared" ca="1" si="59"/>
        <v>-8.0584000000000006E-6</v>
      </c>
      <c r="AJ536" s="105">
        <f t="shared" ca="1" si="60"/>
        <v>-5.6189999999999997E-7</v>
      </c>
      <c r="AK536" s="105">
        <f ca="1">AVERAGE(INDIRECT("K"&amp;AD536):INDIRECT("K"&amp;AD537-1))</f>
        <v>1.3706000000000002E-3</v>
      </c>
      <c r="AL536" s="105">
        <f ca="1">AVERAGE(INDIRECT("L"&amp;AD536):INDIRECT("L"&amp;AD537-1))</f>
        <v>5.9699999999999994E-5</v>
      </c>
      <c r="AM536" s="105">
        <f t="shared" ca="1" si="61"/>
        <v>1.3718995772285961E-3</v>
      </c>
      <c r="AO536" s="105">
        <f ca="1">STDEV(INDIRECT("K"&amp;AD536):INDIRECT("K"&amp;AD537-1))</f>
        <v>2.0000000000000486E-7</v>
      </c>
    </row>
    <row r="537" spans="1:41" ht="14.25" customHeight="1">
      <c r="A537" t="s">
        <v>915</v>
      </c>
      <c r="B537" t="s">
        <v>200</v>
      </c>
      <c r="C537">
        <v>0</v>
      </c>
      <c r="D537">
        <v>200</v>
      </c>
      <c r="E537">
        <v>976</v>
      </c>
      <c r="F537" t="s">
        <v>201</v>
      </c>
      <c r="G537" s="105">
        <v>1.4124999999999999E-3</v>
      </c>
      <c r="H537" s="105">
        <v>2.0299999999999999E-5</v>
      </c>
      <c r="I537" s="105">
        <v>-8.4035000000000001E-6</v>
      </c>
      <c r="J537" s="105">
        <v>-3.1950000000000002E-7</v>
      </c>
      <c r="K537" s="105">
        <v>1.4208999999999999E-3</v>
      </c>
      <c r="L537" s="105">
        <v>2.0599999999999999E-5</v>
      </c>
      <c r="M537" s="132">
        <v>0.83</v>
      </c>
      <c r="N537">
        <v>0</v>
      </c>
      <c r="O537">
        <v>0</v>
      </c>
      <c r="P537">
        <v>0</v>
      </c>
      <c r="Q537">
        <v>1</v>
      </c>
      <c r="R537">
        <v>1.4209000000000001E-5</v>
      </c>
      <c r="S537">
        <v>2.0620000000000001E-7</v>
      </c>
      <c r="T537">
        <v>3</v>
      </c>
      <c r="U537">
        <v>0</v>
      </c>
      <c r="V537">
        <v>0</v>
      </c>
      <c r="W537" s="133" t="s">
        <v>917</v>
      </c>
      <c r="X537" t="s">
        <v>203</v>
      </c>
      <c r="Y537" t="s">
        <v>204</v>
      </c>
      <c r="AD537">
        <f t="shared" si="62"/>
        <v>1607</v>
      </c>
      <c r="AE537">
        <v>536</v>
      </c>
      <c r="AF537" t="str">
        <f t="shared" ca="1" si="56"/>
        <v>90-0.8</v>
      </c>
      <c r="AG537">
        <f t="shared" ca="1" si="57"/>
        <v>200</v>
      </c>
      <c r="AH537">
        <f t="shared" ca="1" si="58"/>
        <v>976</v>
      </c>
      <c r="AI537" s="105">
        <f t="shared" ca="1" si="59"/>
        <v>-8.0584000000000006E-6</v>
      </c>
      <c r="AJ537" s="105">
        <f t="shared" ca="1" si="60"/>
        <v>-5.6189999999999997E-7</v>
      </c>
      <c r="AK537" s="105">
        <f ca="1">AVERAGE(INDIRECT("K"&amp;AD537):INDIRECT("K"&amp;AD538-1))</f>
        <v>1.6004000000000001E-3</v>
      </c>
      <c r="AL537" s="105">
        <f ca="1">AVERAGE(INDIRECT("L"&amp;AD537):INDIRECT("L"&amp;AD538-1))</f>
        <v>8.6433333333333338E-5</v>
      </c>
      <c r="AM537" s="105">
        <f t="shared" ca="1" si="61"/>
        <v>1.6027323173602981E-3</v>
      </c>
      <c r="AO537" s="105">
        <f ca="1">STDEV(INDIRECT("K"&amp;AD537):INDIRECT("K"&amp;AD538-1))</f>
        <v>5.2915026221297198E-7</v>
      </c>
    </row>
    <row r="538" spans="1:41" ht="14.25" customHeight="1">
      <c r="A538" t="s">
        <v>915</v>
      </c>
      <c r="B538" t="s">
        <v>200</v>
      </c>
      <c r="C538">
        <v>0</v>
      </c>
      <c r="D538">
        <v>200</v>
      </c>
      <c r="E538">
        <v>976</v>
      </c>
      <c r="F538" t="s">
        <v>201</v>
      </c>
      <c r="G538" s="105">
        <v>1.4126E-3</v>
      </c>
      <c r="H538" s="105">
        <v>2.02E-5</v>
      </c>
      <c r="I538" s="105">
        <v>-8.4035000000000001E-6</v>
      </c>
      <c r="J538" s="105">
        <v>-3.1950000000000002E-7</v>
      </c>
      <c r="K538" s="105">
        <v>1.421E-3</v>
      </c>
      <c r="L538" s="105">
        <v>2.05E-5</v>
      </c>
      <c r="M538" s="132">
        <v>0.83</v>
      </c>
      <c r="N538">
        <v>0</v>
      </c>
      <c r="O538">
        <v>0</v>
      </c>
      <c r="P538">
        <v>0</v>
      </c>
      <c r="Q538">
        <v>1</v>
      </c>
      <c r="R538">
        <v>1.4209999999999999E-5</v>
      </c>
      <c r="S538">
        <v>2.054E-7</v>
      </c>
      <c r="T538">
        <v>3</v>
      </c>
      <c r="U538">
        <v>0</v>
      </c>
      <c r="V538">
        <v>0</v>
      </c>
      <c r="W538" s="133" t="s">
        <v>918</v>
      </c>
      <c r="X538" t="s">
        <v>203</v>
      </c>
      <c r="Y538" t="s">
        <v>204</v>
      </c>
      <c r="AD538">
        <f t="shared" si="62"/>
        <v>1610</v>
      </c>
      <c r="AE538">
        <v>537</v>
      </c>
      <c r="AF538" t="str">
        <f t="shared" ca="1" si="56"/>
        <v>90-0.6</v>
      </c>
      <c r="AG538">
        <f t="shared" ca="1" si="57"/>
        <v>200</v>
      </c>
      <c r="AH538">
        <f t="shared" ca="1" si="58"/>
        <v>976</v>
      </c>
      <c r="AI538" s="105">
        <f t="shared" ca="1" si="59"/>
        <v>-8.0584000000000006E-6</v>
      </c>
      <c r="AJ538" s="105">
        <f t="shared" ca="1" si="60"/>
        <v>-5.6189999999999997E-7</v>
      </c>
      <c r="AK538" s="105">
        <f ca="1">AVERAGE(INDIRECT("K"&amp;AD538):INDIRECT("K"&amp;AD539-1))</f>
        <v>1.1099333333333334E-3</v>
      </c>
      <c r="AL538" s="105">
        <f ca="1">AVERAGE(INDIRECT("L"&amp;AD538):INDIRECT("L"&amp;AD539-1))</f>
        <v>5.1799999999999992E-5</v>
      </c>
      <c r="AM538" s="105">
        <f t="shared" ca="1" si="61"/>
        <v>1.111141415142305E-3</v>
      </c>
      <c r="AO538" s="105">
        <f ca="1">STDEV(INDIRECT("K"&amp;AD538):INDIRECT("K"&amp;AD539-1))</f>
        <v>4.1633319989325403E-7</v>
      </c>
    </row>
    <row r="539" spans="1:41" ht="14.25" customHeight="1">
      <c r="A539" t="s">
        <v>919</v>
      </c>
      <c r="B539" t="s">
        <v>200</v>
      </c>
      <c r="C539">
        <v>0</v>
      </c>
      <c r="D539">
        <v>200</v>
      </c>
      <c r="E539">
        <v>976</v>
      </c>
      <c r="F539" t="s">
        <v>201</v>
      </c>
      <c r="G539" s="105">
        <v>2.6960999999999999E-3</v>
      </c>
      <c r="H539" s="105">
        <v>3.6199999999999999E-5</v>
      </c>
      <c r="I539" s="105">
        <v>-8.4035000000000001E-6</v>
      </c>
      <c r="J539" s="105">
        <v>-3.1950000000000002E-7</v>
      </c>
      <c r="K539" s="105">
        <v>2.7044999999999999E-3</v>
      </c>
      <c r="L539" s="105">
        <v>3.65E-5</v>
      </c>
      <c r="M539" s="132">
        <v>0.77</v>
      </c>
      <c r="N539">
        <v>0</v>
      </c>
      <c r="O539">
        <v>0</v>
      </c>
      <c r="P539">
        <v>0</v>
      </c>
      <c r="Q539">
        <v>1</v>
      </c>
      <c r="R539">
        <v>2.7044999999999999E-5</v>
      </c>
      <c r="S539">
        <v>3.6520000000000001E-7</v>
      </c>
      <c r="T539">
        <v>3</v>
      </c>
      <c r="U539">
        <v>0</v>
      </c>
      <c r="V539">
        <v>0</v>
      </c>
      <c r="W539" s="133" t="s">
        <v>920</v>
      </c>
      <c r="X539" t="s">
        <v>203</v>
      </c>
      <c r="Y539" t="s">
        <v>204</v>
      </c>
      <c r="AD539">
        <f t="shared" si="62"/>
        <v>1613</v>
      </c>
      <c r="AE539">
        <v>538</v>
      </c>
      <c r="AF539" t="str">
        <f t="shared" ca="1" si="56"/>
        <v>90-0.4</v>
      </c>
      <c r="AG539">
        <f t="shared" ca="1" si="57"/>
        <v>200</v>
      </c>
      <c r="AH539">
        <f t="shared" ca="1" si="58"/>
        <v>976</v>
      </c>
      <c r="AI539" s="105">
        <f t="shared" ca="1" si="59"/>
        <v>-8.0584000000000006E-6</v>
      </c>
      <c r="AJ539" s="105">
        <f t="shared" ca="1" si="60"/>
        <v>-5.6189999999999997E-7</v>
      </c>
      <c r="AK539" s="105">
        <f ca="1">AVERAGE(INDIRECT("K"&amp;AD539):INDIRECT("K"&amp;AD540-1))</f>
        <v>9.9587666666666667E-4</v>
      </c>
      <c r="AL539" s="105">
        <f ca="1">AVERAGE(INDIRECT("L"&amp;AD539):INDIRECT("L"&amp;AD540-1))</f>
        <v>4.3248999999999999E-5</v>
      </c>
      <c r="AM539" s="105">
        <f t="shared" ca="1" si="61"/>
        <v>9.9681533455907019E-4</v>
      </c>
      <c r="AO539" s="105">
        <f ca="1">STDEV(INDIRECT("K"&amp;AD539):INDIRECT("K"&amp;AD540-1))</f>
        <v>7.9387236589609347E-7</v>
      </c>
    </row>
    <row r="540" spans="1:41" ht="14.25" customHeight="1">
      <c r="A540" t="s">
        <v>919</v>
      </c>
      <c r="B540" t="s">
        <v>200</v>
      </c>
      <c r="C540">
        <v>0</v>
      </c>
      <c r="D540">
        <v>200</v>
      </c>
      <c r="E540">
        <v>976</v>
      </c>
      <c r="F540" t="s">
        <v>201</v>
      </c>
      <c r="G540" s="105">
        <v>2.6957000000000001E-3</v>
      </c>
      <c r="H540" s="105">
        <v>3.5899999999999998E-5</v>
      </c>
      <c r="I540" s="105">
        <v>-8.4035000000000001E-6</v>
      </c>
      <c r="J540" s="105">
        <v>-3.1950000000000002E-7</v>
      </c>
      <c r="K540" s="105">
        <v>2.7041000000000001E-3</v>
      </c>
      <c r="L540" s="105">
        <v>3.6199999999999999E-5</v>
      </c>
      <c r="M540" s="132">
        <v>0.77</v>
      </c>
      <c r="N540">
        <v>0</v>
      </c>
      <c r="O540">
        <v>0</v>
      </c>
      <c r="P540">
        <v>0</v>
      </c>
      <c r="Q540">
        <v>1</v>
      </c>
      <c r="R540">
        <v>2.7041000000000001E-5</v>
      </c>
      <c r="S540">
        <v>3.6199999999999999E-7</v>
      </c>
      <c r="T540">
        <v>3</v>
      </c>
      <c r="U540">
        <v>0</v>
      </c>
      <c r="V540">
        <v>0</v>
      </c>
      <c r="W540" s="133" t="s">
        <v>921</v>
      </c>
      <c r="X540" t="s">
        <v>203</v>
      </c>
      <c r="Y540" t="s">
        <v>204</v>
      </c>
      <c r="AD540">
        <f t="shared" si="62"/>
        <v>1616</v>
      </c>
      <c r="AE540">
        <v>539</v>
      </c>
      <c r="AF540" t="str">
        <f t="shared" ca="1" si="56"/>
        <v>90-0.2</v>
      </c>
      <c r="AG540">
        <f t="shared" ca="1" si="57"/>
        <v>200</v>
      </c>
      <c r="AH540">
        <f t="shared" ca="1" si="58"/>
        <v>976</v>
      </c>
      <c r="AI540" s="105">
        <f t="shared" ca="1" si="59"/>
        <v>-8.0584000000000006E-6</v>
      </c>
      <c r="AJ540" s="105">
        <f t="shared" ca="1" si="60"/>
        <v>-5.6189999999999997E-7</v>
      </c>
      <c r="AK540" s="105">
        <f ca="1">AVERAGE(INDIRECT("K"&amp;AD540):INDIRECT("K"&amp;AD541-1))</f>
        <v>1.0407000000000001E-3</v>
      </c>
      <c r="AL540" s="105">
        <f ca="1">AVERAGE(INDIRECT("L"&amp;AD540):INDIRECT("L"&amp;AD541-1))</f>
        <v>4.3233333333333338E-5</v>
      </c>
      <c r="AM540" s="105">
        <f t="shared" ca="1" si="61"/>
        <v>1.0415976243785847E-3</v>
      </c>
      <c r="AO540" s="105">
        <f ca="1">STDEV(INDIRECT("K"&amp;AD540):INDIRECT("K"&amp;AD541-1))</f>
        <v>2.0000000000000486E-7</v>
      </c>
    </row>
    <row r="541" spans="1:41" ht="14.25" customHeight="1">
      <c r="A541" t="s">
        <v>919</v>
      </c>
      <c r="B541" t="s">
        <v>200</v>
      </c>
      <c r="C541">
        <v>0</v>
      </c>
      <c r="D541">
        <v>200</v>
      </c>
      <c r="E541">
        <v>976</v>
      </c>
      <c r="F541" t="s">
        <v>201</v>
      </c>
      <c r="G541" s="105">
        <v>2.6955999999999998E-3</v>
      </c>
      <c r="H541" s="105">
        <v>3.5800000000000003E-5</v>
      </c>
      <c r="I541" s="105">
        <v>-8.4035000000000001E-6</v>
      </c>
      <c r="J541" s="105">
        <v>-3.1950000000000002E-7</v>
      </c>
      <c r="K541" s="105">
        <v>2.7039999999999998E-3</v>
      </c>
      <c r="L541" s="105">
        <v>3.6199999999999999E-5</v>
      </c>
      <c r="M541" s="132">
        <v>0.77</v>
      </c>
      <c r="N541">
        <v>0</v>
      </c>
      <c r="O541">
        <v>0</v>
      </c>
      <c r="P541">
        <v>0</v>
      </c>
      <c r="Q541">
        <v>1</v>
      </c>
      <c r="R541">
        <v>2.7039999999999999E-5</v>
      </c>
      <c r="S541">
        <v>3.6160000000000001E-7</v>
      </c>
      <c r="T541">
        <v>3</v>
      </c>
      <c r="U541">
        <v>0</v>
      </c>
      <c r="V541">
        <v>0</v>
      </c>
      <c r="W541" s="133" t="s">
        <v>922</v>
      </c>
      <c r="X541" t="s">
        <v>203</v>
      </c>
      <c r="Y541" t="s">
        <v>204</v>
      </c>
      <c r="AD541">
        <f t="shared" si="62"/>
        <v>1619</v>
      </c>
      <c r="AE541">
        <v>540</v>
      </c>
      <c r="AF541" t="str">
        <f t="shared" ca="1" si="56"/>
        <v>90-&lt;0.2</v>
      </c>
      <c r="AG541">
        <f t="shared" ca="1" si="57"/>
        <v>200</v>
      </c>
      <c r="AH541">
        <f t="shared" ca="1" si="58"/>
        <v>976</v>
      </c>
      <c r="AI541" s="105">
        <f t="shared" ca="1" si="59"/>
        <v>-8.0584000000000006E-6</v>
      </c>
      <c r="AJ541" s="105">
        <f t="shared" ca="1" si="60"/>
        <v>-5.6189999999999997E-7</v>
      </c>
      <c r="AK541" s="105">
        <f ca="1">AVERAGE(INDIRECT("K"&amp;AD541):INDIRECT("K"&amp;AD542-1))</f>
        <v>2.4255333333333333E-3</v>
      </c>
      <c r="AL541" s="105">
        <f ca="1">AVERAGE(INDIRECT("L"&amp;AD541):INDIRECT("L"&amp;AD542-1))</f>
        <v>9.3700000000000001E-5</v>
      </c>
      <c r="AM541" s="105">
        <f t="shared" ca="1" si="61"/>
        <v>2.4273425059334148E-3</v>
      </c>
      <c r="AO541" s="105">
        <f ca="1">STDEV(INDIRECT("K"&amp;AD541):INDIRECT("K"&amp;AD542-1))</f>
        <v>2.0816659994652286E-7</v>
      </c>
    </row>
    <row r="542" spans="1:41" ht="14.25" customHeight="1">
      <c r="A542" t="s">
        <v>923</v>
      </c>
      <c r="B542" t="s">
        <v>200</v>
      </c>
      <c r="C542">
        <v>0</v>
      </c>
      <c r="D542">
        <v>200</v>
      </c>
      <c r="E542">
        <v>976</v>
      </c>
      <c r="F542" t="s">
        <v>201</v>
      </c>
      <c r="G542" s="105">
        <v>1.9475E-3</v>
      </c>
      <c r="H542" s="105">
        <v>4.3699999999999998E-5</v>
      </c>
      <c r="I542" s="105">
        <v>-8.1211999999999994E-6</v>
      </c>
      <c r="J542" s="105">
        <v>-2.0809999999999999E-7</v>
      </c>
      <c r="K542" s="105">
        <v>1.9556E-3</v>
      </c>
      <c r="L542" s="105">
        <v>4.3900000000000003E-5</v>
      </c>
      <c r="M542" s="132">
        <v>1.29</v>
      </c>
      <c r="N542">
        <v>0</v>
      </c>
      <c r="O542">
        <v>0</v>
      </c>
      <c r="P542">
        <v>0</v>
      </c>
      <c r="Q542">
        <v>1</v>
      </c>
      <c r="R542">
        <v>1.9556E-5</v>
      </c>
      <c r="S542">
        <v>4.3930000000000002E-7</v>
      </c>
      <c r="T542">
        <v>3</v>
      </c>
      <c r="U542">
        <v>0</v>
      </c>
      <c r="V542">
        <v>0</v>
      </c>
      <c r="W542" s="133" t="s">
        <v>924</v>
      </c>
      <c r="X542" t="s">
        <v>925</v>
      </c>
      <c r="Y542" t="s">
        <v>204</v>
      </c>
      <c r="AD542">
        <f t="shared" si="62"/>
        <v>1622</v>
      </c>
      <c r="AE542">
        <v>541</v>
      </c>
      <c r="AF542" t="str">
        <f t="shared" ca="1" si="56"/>
        <v>91-ALL</v>
      </c>
      <c r="AG542">
        <f t="shared" ca="1" si="57"/>
        <v>200</v>
      </c>
      <c r="AH542">
        <f t="shared" ca="1" si="58"/>
        <v>976</v>
      </c>
      <c r="AI542" s="105">
        <f t="shared" ca="1" si="59"/>
        <v>-8.0584000000000006E-6</v>
      </c>
      <c r="AJ542" s="105">
        <f t="shared" ca="1" si="60"/>
        <v>-5.6189999999999997E-7</v>
      </c>
      <c r="AK542" s="105">
        <f ca="1">AVERAGE(INDIRECT("K"&amp;AD542):INDIRECT("K"&amp;AD543-1))</f>
        <v>6.291766666666666E-4</v>
      </c>
      <c r="AL542" s="105">
        <f ca="1">AVERAGE(INDIRECT("L"&amp;AD542):INDIRECT("L"&amp;AD543-1))</f>
        <v>2.4734666666666665E-5</v>
      </c>
      <c r="AM542" s="105">
        <f t="shared" ca="1" si="61"/>
        <v>6.2966267287563489E-4</v>
      </c>
      <c r="AO542" s="105">
        <f ca="1">STDEV(INDIRECT("K"&amp;AD542):INDIRECT("K"&amp;AD543-1))</f>
        <v>1.8556220879620749E-7</v>
      </c>
    </row>
    <row r="543" spans="1:41" ht="14.25" customHeight="1">
      <c r="A543" t="s">
        <v>923</v>
      </c>
      <c r="B543" t="s">
        <v>200</v>
      </c>
      <c r="C543">
        <v>0</v>
      </c>
      <c r="D543">
        <v>200</v>
      </c>
      <c r="E543">
        <v>976</v>
      </c>
      <c r="F543" t="s">
        <v>201</v>
      </c>
      <c r="G543" s="105">
        <v>1.9476999999999999E-3</v>
      </c>
      <c r="H543" s="105">
        <v>4.35E-5</v>
      </c>
      <c r="I543" s="105">
        <v>-8.1211999999999994E-6</v>
      </c>
      <c r="J543" s="105">
        <v>-2.0809999999999999E-7</v>
      </c>
      <c r="K543" s="105">
        <v>1.9558000000000002E-3</v>
      </c>
      <c r="L543" s="105">
        <v>4.3699999999999998E-5</v>
      </c>
      <c r="M543" s="132">
        <v>1.28</v>
      </c>
      <c r="N543">
        <v>0</v>
      </c>
      <c r="O543">
        <v>0</v>
      </c>
      <c r="P543">
        <v>0</v>
      </c>
      <c r="Q543">
        <v>1</v>
      </c>
      <c r="R543">
        <v>1.9558000000000001E-5</v>
      </c>
      <c r="S543">
        <v>4.3739999999999999E-7</v>
      </c>
      <c r="T543">
        <v>3</v>
      </c>
      <c r="U543">
        <v>0</v>
      </c>
      <c r="V543">
        <v>0</v>
      </c>
      <c r="W543" s="133" t="s">
        <v>926</v>
      </c>
      <c r="X543" t="s">
        <v>925</v>
      </c>
      <c r="Y543" t="s">
        <v>204</v>
      </c>
      <c r="AD543">
        <f t="shared" si="62"/>
        <v>1625</v>
      </c>
      <c r="AE543">
        <v>542</v>
      </c>
      <c r="AF543" t="str">
        <f t="shared" ca="1" si="56"/>
        <v>91-0.8</v>
      </c>
      <c r="AG543">
        <f t="shared" ca="1" si="57"/>
        <v>200</v>
      </c>
      <c r="AH543">
        <f t="shared" ca="1" si="58"/>
        <v>976</v>
      </c>
      <c r="AI543" s="105">
        <f t="shared" ca="1" si="59"/>
        <v>-8.0584000000000006E-6</v>
      </c>
      <c r="AJ543" s="105">
        <f t="shared" ca="1" si="60"/>
        <v>-5.6189999999999997E-7</v>
      </c>
      <c r="AK543" s="105">
        <f ca="1">AVERAGE(INDIRECT("K"&amp;AD543):INDIRECT("K"&amp;AD544-1))</f>
        <v>1.8356333333333331E-3</v>
      </c>
      <c r="AL543" s="105">
        <f ca="1">AVERAGE(INDIRECT("L"&amp;AD543):INDIRECT("L"&amp;AD544-1))</f>
        <v>6.4566666666666659E-5</v>
      </c>
      <c r="AM543" s="105">
        <f t="shared" ca="1" si="61"/>
        <v>1.8367685180470858E-3</v>
      </c>
      <c r="AO543" s="105">
        <f ca="1">STDEV(INDIRECT("K"&amp;AD543):INDIRECT("K"&amp;AD544-1))</f>
        <v>1.0263202878893876E-6</v>
      </c>
    </row>
    <row r="544" spans="1:41" ht="14.25" customHeight="1">
      <c r="A544" t="s">
        <v>923</v>
      </c>
      <c r="B544" t="s">
        <v>200</v>
      </c>
      <c r="C544">
        <v>0</v>
      </c>
      <c r="D544">
        <v>200</v>
      </c>
      <c r="E544">
        <v>976</v>
      </c>
      <c r="F544" t="s">
        <v>201</v>
      </c>
      <c r="G544" s="105">
        <v>1.9474E-3</v>
      </c>
      <c r="H544" s="105">
        <v>4.3399999999999998E-5</v>
      </c>
      <c r="I544" s="105">
        <v>-8.1211999999999994E-6</v>
      </c>
      <c r="J544" s="105">
        <v>-2.0809999999999999E-7</v>
      </c>
      <c r="K544" s="105">
        <v>1.9556E-3</v>
      </c>
      <c r="L544" s="105">
        <v>4.3600000000000003E-5</v>
      </c>
      <c r="M544" s="132">
        <v>1.28</v>
      </c>
      <c r="N544">
        <v>0</v>
      </c>
      <c r="O544">
        <v>0</v>
      </c>
      <c r="P544">
        <v>0</v>
      </c>
      <c r="Q544">
        <v>1</v>
      </c>
      <c r="R544">
        <v>1.9556E-5</v>
      </c>
      <c r="S544">
        <v>4.362E-7</v>
      </c>
      <c r="T544">
        <v>3</v>
      </c>
      <c r="U544">
        <v>0</v>
      </c>
      <c r="V544">
        <v>0</v>
      </c>
      <c r="W544" s="133" t="s">
        <v>927</v>
      </c>
      <c r="X544" t="s">
        <v>925</v>
      </c>
      <c r="Y544" t="s">
        <v>204</v>
      </c>
      <c r="AD544">
        <f t="shared" si="62"/>
        <v>1628</v>
      </c>
      <c r="AE544">
        <v>543</v>
      </c>
      <c r="AF544" t="str">
        <f t="shared" ca="1" si="56"/>
        <v>91-0.6</v>
      </c>
      <c r="AG544">
        <f t="shared" ca="1" si="57"/>
        <v>200</v>
      </c>
      <c r="AH544">
        <f t="shared" ca="1" si="58"/>
        <v>976</v>
      </c>
      <c r="AI544" s="105">
        <f t="shared" ca="1" si="59"/>
        <v>-8.0584000000000006E-6</v>
      </c>
      <c r="AJ544" s="105">
        <f t="shared" ca="1" si="60"/>
        <v>-5.6189999999999997E-7</v>
      </c>
      <c r="AK544" s="105">
        <f ca="1">AVERAGE(INDIRECT("K"&amp;AD544):INDIRECT("K"&amp;AD545-1))</f>
        <v>8.5619999999999999E-4</v>
      </c>
      <c r="AL544" s="105">
        <f ca="1">AVERAGE(INDIRECT("L"&amp;AD544):INDIRECT("L"&amp;AD545-1))</f>
        <v>3.1074000000000001E-5</v>
      </c>
      <c r="AM544" s="105">
        <f t="shared" ca="1" si="61"/>
        <v>8.5676369757127307E-4</v>
      </c>
      <c r="AO544" s="105">
        <f ca="1">STDEV(INDIRECT("K"&amp;AD544):INDIRECT("K"&amp;AD545-1))</f>
        <v>5.1176166327694237E-7</v>
      </c>
    </row>
    <row r="545" spans="1:41" ht="14.25" customHeight="1">
      <c r="A545" t="s">
        <v>928</v>
      </c>
      <c r="B545" t="s">
        <v>200</v>
      </c>
      <c r="C545">
        <v>0</v>
      </c>
      <c r="D545">
        <v>200</v>
      </c>
      <c r="E545">
        <v>976</v>
      </c>
      <c r="F545" t="s">
        <v>201</v>
      </c>
      <c r="G545" s="105">
        <v>3.1949999999999999E-3</v>
      </c>
      <c r="H545" s="105">
        <v>7.4300000000000004E-5</v>
      </c>
      <c r="I545" s="105">
        <v>-8.1211999999999994E-6</v>
      </c>
      <c r="J545" s="105">
        <v>-2.0809999999999999E-7</v>
      </c>
      <c r="K545" s="105">
        <v>3.2031999999999998E-3</v>
      </c>
      <c r="L545" s="105">
        <v>7.4499999999999995E-5</v>
      </c>
      <c r="M545" s="132">
        <v>1.33</v>
      </c>
      <c r="N545">
        <v>0</v>
      </c>
      <c r="O545">
        <v>0</v>
      </c>
      <c r="P545">
        <v>0</v>
      </c>
      <c r="Q545">
        <v>1</v>
      </c>
      <c r="R545">
        <v>3.2032000000000001E-5</v>
      </c>
      <c r="S545">
        <v>7.4480000000000005E-7</v>
      </c>
      <c r="T545">
        <v>4</v>
      </c>
      <c r="U545">
        <v>0</v>
      </c>
      <c r="V545">
        <v>0</v>
      </c>
      <c r="W545" s="133" t="s">
        <v>929</v>
      </c>
      <c r="X545" t="s">
        <v>925</v>
      </c>
      <c r="Y545" t="s">
        <v>204</v>
      </c>
      <c r="AD545">
        <f t="shared" si="62"/>
        <v>1631</v>
      </c>
      <c r="AE545">
        <v>544</v>
      </c>
      <c r="AF545" t="str">
        <f t="shared" ca="1" si="56"/>
        <v>91-0.4</v>
      </c>
      <c r="AG545">
        <f t="shared" ca="1" si="57"/>
        <v>200</v>
      </c>
      <c r="AH545">
        <f t="shared" ca="1" si="58"/>
        <v>976</v>
      </c>
      <c r="AI545" s="105">
        <f t="shared" ca="1" si="59"/>
        <v>-8.0584000000000006E-6</v>
      </c>
      <c r="AJ545" s="105">
        <f t="shared" ca="1" si="60"/>
        <v>-5.6189999999999997E-7</v>
      </c>
      <c r="AK545" s="105">
        <f ca="1">AVERAGE(INDIRECT("K"&amp;AD545):INDIRECT("K"&amp;AD546-1))</f>
        <v>4.4917999999999998E-4</v>
      </c>
      <c r="AL545" s="105">
        <f ca="1">AVERAGE(INDIRECT("L"&amp;AD545):INDIRECT("L"&amp;AD546-1))</f>
        <v>1.7592999999999999E-5</v>
      </c>
      <c r="AM545" s="105">
        <f t="shared" ca="1" si="61"/>
        <v>4.4952439983720569E-4</v>
      </c>
      <c r="AO545" s="105">
        <f ca="1">STDEV(INDIRECT("K"&amp;AD545):INDIRECT("K"&amp;AD546-1))</f>
        <v>1.1357816691600871E-7</v>
      </c>
    </row>
    <row r="546" spans="1:41" ht="14.25" customHeight="1">
      <c r="A546" t="s">
        <v>928</v>
      </c>
      <c r="B546" t="s">
        <v>200</v>
      </c>
      <c r="C546">
        <v>0</v>
      </c>
      <c r="D546">
        <v>200</v>
      </c>
      <c r="E546">
        <v>976</v>
      </c>
      <c r="F546" t="s">
        <v>201</v>
      </c>
      <c r="G546" s="105">
        <v>3.1944999999999999E-3</v>
      </c>
      <c r="H546" s="105">
        <v>7.4499999999999995E-5</v>
      </c>
      <c r="I546" s="105">
        <v>-8.1211999999999994E-6</v>
      </c>
      <c r="J546" s="105">
        <v>-2.0809999999999999E-7</v>
      </c>
      <c r="K546" s="105">
        <v>3.2025999999999999E-3</v>
      </c>
      <c r="L546" s="105">
        <v>7.47E-5</v>
      </c>
      <c r="M546" s="132">
        <v>1.34</v>
      </c>
      <c r="N546">
        <v>0</v>
      </c>
      <c r="O546">
        <v>0</v>
      </c>
      <c r="P546">
        <v>0</v>
      </c>
      <c r="Q546">
        <v>1</v>
      </c>
      <c r="R546">
        <v>3.2026000000000001E-5</v>
      </c>
      <c r="S546">
        <v>7.4740000000000004E-7</v>
      </c>
      <c r="T546">
        <v>4</v>
      </c>
      <c r="U546">
        <v>0</v>
      </c>
      <c r="V546">
        <v>0</v>
      </c>
      <c r="W546" s="133" t="s">
        <v>930</v>
      </c>
      <c r="X546" t="s">
        <v>925</v>
      </c>
      <c r="Y546" t="s">
        <v>204</v>
      </c>
      <c r="AD546">
        <f t="shared" si="62"/>
        <v>1634</v>
      </c>
      <c r="AE546">
        <v>545</v>
      </c>
      <c r="AF546" t="str">
        <f t="shared" ca="1" si="56"/>
        <v>91-0.2</v>
      </c>
      <c r="AG546">
        <f t="shared" ca="1" si="57"/>
        <v>200</v>
      </c>
      <c r="AH546">
        <f t="shared" ca="1" si="58"/>
        <v>976</v>
      </c>
      <c r="AI546" s="105">
        <f t="shared" ca="1" si="59"/>
        <v>-8.0584000000000006E-6</v>
      </c>
      <c r="AJ546" s="105">
        <f t="shared" ca="1" si="60"/>
        <v>-5.6189999999999997E-7</v>
      </c>
      <c r="AK546" s="105">
        <f ca="1">AVERAGE(INDIRECT("K"&amp;AD546):INDIRECT("K"&amp;AD547-1))</f>
        <v>4.5050666666666663E-4</v>
      </c>
      <c r="AL546" s="105">
        <f ca="1">AVERAGE(INDIRECT("L"&amp;AD546):INDIRECT("L"&amp;AD547-1))</f>
        <v>1.7059E-5</v>
      </c>
      <c r="AM546" s="105">
        <f t="shared" ca="1" si="61"/>
        <v>4.5082953118901945E-4</v>
      </c>
      <c r="AO546" s="105">
        <f ca="1">STDEV(INDIRECT("K"&amp;AD546):INDIRECT("K"&amp;AD547-1))</f>
        <v>7.352777253074727E-7</v>
      </c>
    </row>
    <row r="547" spans="1:41" ht="14.25" customHeight="1">
      <c r="A547" t="s">
        <v>928</v>
      </c>
      <c r="B547" t="s">
        <v>200</v>
      </c>
      <c r="C547">
        <v>0</v>
      </c>
      <c r="D547">
        <v>200</v>
      </c>
      <c r="E547">
        <v>976</v>
      </c>
      <c r="F547" t="s">
        <v>201</v>
      </c>
      <c r="G547" s="105">
        <v>3.1949000000000001E-3</v>
      </c>
      <c r="H547" s="105">
        <v>7.3999999999999996E-5</v>
      </c>
      <c r="I547" s="105">
        <v>-8.1211999999999994E-6</v>
      </c>
      <c r="J547" s="105">
        <v>-2.0809999999999999E-7</v>
      </c>
      <c r="K547" s="105">
        <v>3.2030000000000001E-3</v>
      </c>
      <c r="L547" s="105">
        <v>7.4200000000000001E-5</v>
      </c>
      <c r="M547" s="132">
        <v>1.33</v>
      </c>
      <c r="N547">
        <v>0</v>
      </c>
      <c r="O547">
        <v>0</v>
      </c>
      <c r="P547">
        <v>0</v>
      </c>
      <c r="Q547">
        <v>1</v>
      </c>
      <c r="R547">
        <v>3.2030000000000003E-5</v>
      </c>
      <c r="S547">
        <v>7.4199999999999995E-7</v>
      </c>
      <c r="T547">
        <v>4</v>
      </c>
      <c r="U547">
        <v>0</v>
      </c>
      <c r="V547">
        <v>0</v>
      </c>
      <c r="W547" s="133" t="s">
        <v>931</v>
      </c>
      <c r="X547" t="s">
        <v>925</v>
      </c>
      <c r="Y547" t="s">
        <v>204</v>
      </c>
      <c r="AD547">
        <f t="shared" si="62"/>
        <v>1637</v>
      </c>
      <c r="AE547">
        <v>546</v>
      </c>
      <c r="AF547" t="str">
        <f t="shared" ca="1" si="56"/>
        <v>91-&lt;0.2</v>
      </c>
      <c r="AG547">
        <f t="shared" ca="1" si="57"/>
        <v>200</v>
      </c>
      <c r="AH547">
        <f t="shared" ca="1" si="58"/>
        <v>976</v>
      </c>
      <c r="AI547" s="105">
        <f t="shared" ca="1" si="59"/>
        <v>-8.0584000000000006E-6</v>
      </c>
      <c r="AJ547" s="105">
        <f t="shared" ca="1" si="60"/>
        <v>-5.6189999999999997E-7</v>
      </c>
      <c r="AK547" s="105">
        <f ca="1">AVERAGE(INDIRECT("K"&amp;AD547):INDIRECT("K"&amp;AD548-1))</f>
        <v>8.5635333333333329E-4</v>
      </c>
      <c r="AL547" s="105">
        <f ca="1">AVERAGE(INDIRECT("L"&amp;AD547):INDIRECT("L"&amp;AD548-1))</f>
        <v>3.2115000000000007E-5</v>
      </c>
      <c r="AM547" s="105">
        <f t="shared" ca="1" si="61"/>
        <v>8.5695531081621224E-4</v>
      </c>
      <c r="AO547" s="105">
        <f ca="1">STDEV(INDIRECT("K"&amp;AD547):INDIRECT("K"&amp;AD548-1))</f>
        <v>5.6011903496784616E-7</v>
      </c>
    </row>
    <row r="548" spans="1:41" ht="14.25" customHeight="1">
      <c r="A548" t="s">
        <v>932</v>
      </c>
      <c r="B548" t="s">
        <v>200</v>
      </c>
      <c r="C548">
        <v>0</v>
      </c>
      <c r="D548">
        <v>200</v>
      </c>
      <c r="E548">
        <v>976</v>
      </c>
      <c r="F548" t="s">
        <v>201</v>
      </c>
      <c r="G548" s="105">
        <v>2.0401E-3</v>
      </c>
      <c r="H548" s="105">
        <v>5.1499999999999998E-5</v>
      </c>
      <c r="I548" s="105">
        <v>-8.1211999999999994E-6</v>
      </c>
      <c r="J548" s="105">
        <v>-2.0809999999999999E-7</v>
      </c>
      <c r="K548" s="105">
        <v>2.0482E-3</v>
      </c>
      <c r="L548" s="105">
        <v>5.1700000000000003E-5</v>
      </c>
      <c r="M548" s="132">
        <v>1.45</v>
      </c>
      <c r="N548">
        <v>0</v>
      </c>
      <c r="O548">
        <v>0</v>
      </c>
      <c r="P548">
        <v>0</v>
      </c>
      <c r="Q548">
        <v>1</v>
      </c>
      <c r="R548">
        <v>2.0482000000000001E-5</v>
      </c>
      <c r="S548">
        <v>5.1689999999999998E-7</v>
      </c>
      <c r="T548">
        <v>3</v>
      </c>
      <c r="U548">
        <v>0</v>
      </c>
      <c r="V548">
        <v>0</v>
      </c>
      <c r="W548" s="133" t="s">
        <v>933</v>
      </c>
      <c r="X548" t="s">
        <v>925</v>
      </c>
      <c r="Y548" t="s">
        <v>204</v>
      </c>
      <c r="AD548">
        <f t="shared" si="62"/>
        <v>1640</v>
      </c>
      <c r="AE548">
        <v>547</v>
      </c>
      <c r="AF548" t="str">
        <f t="shared" ca="1" si="56"/>
        <v>92-ALL</v>
      </c>
      <c r="AG548">
        <f t="shared" ca="1" si="57"/>
        <v>200</v>
      </c>
      <c r="AH548">
        <f t="shared" ca="1" si="58"/>
        <v>976</v>
      </c>
      <c r="AI548" s="105">
        <f t="shared" ca="1" si="59"/>
        <v>-8.0584000000000006E-6</v>
      </c>
      <c r="AJ548" s="105">
        <f t="shared" ca="1" si="60"/>
        <v>-5.6189999999999997E-7</v>
      </c>
      <c r="AK548" s="105">
        <f ca="1">AVERAGE(INDIRECT("K"&amp;AD548):INDIRECT("K"&amp;AD549-1))</f>
        <v>3.4528333333333334E-3</v>
      </c>
      <c r="AL548" s="105">
        <f ca="1">AVERAGE(INDIRECT("L"&amp;AD548):INDIRECT("L"&amp;AD549-1))</f>
        <v>1.197E-4</v>
      </c>
      <c r="AM548" s="105">
        <f t="shared" ca="1" si="61"/>
        <v>3.4549075411330153E-3</v>
      </c>
      <c r="AO548" s="105">
        <f ca="1">STDEV(INDIRECT("K"&amp;AD548):INDIRECT("K"&amp;AD549-1))</f>
        <v>7.5718777944006438E-7</v>
      </c>
    </row>
    <row r="549" spans="1:41" ht="14.25" customHeight="1">
      <c r="A549" t="s">
        <v>932</v>
      </c>
      <c r="B549" t="s">
        <v>200</v>
      </c>
      <c r="C549">
        <v>0</v>
      </c>
      <c r="D549">
        <v>200</v>
      </c>
      <c r="E549">
        <v>976</v>
      </c>
      <c r="F549" t="s">
        <v>201</v>
      </c>
      <c r="G549" s="105">
        <v>2.0401999999999998E-3</v>
      </c>
      <c r="H549" s="105">
        <v>5.1600000000000001E-5</v>
      </c>
      <c r="I549" s="105">
        <v>-8.1211999999999994E-6</v>
      </c>
      <c r="J549" s="105">
        <v>-2.0809999999999999E-7</v>
      </c>
      <c r="K549" s="105">
        <v>2.0482999999999999E-3</v>
      </c>
      <c r="L549" s="105">
        <v>5.1799999999999999E-5</v>
      </c>
      <c r="M549" s="132">
        <v>1.45</v>
      </c>
      <c r="N549">
        <v>0</v>
      </c>
      <c r="O549">
        <v>0</v>
      </c>
      <c r="P549">
        <v>0</v>
      </c>
      <c r="Q549">
        <v>1</v>
      </c>
      <c r="R549">
        <v>2.0483E-5</v>
      </c>
      <c r="S549">
        <v>5.1829999999999998E-7</v>
      </c>
      <c r="T549">
        <v>3</v>
      </c>
      <c r="U549">
        <v>0</v>
      </c>
      <c r="V549">
        <v>0</v>
      </c>
      <c r="W549" s="133" t="s">
        <v>934</v>
      </c>
      <c r="X549" t="s">
        <v>925</v>
      </c>
      <c r="Y549" t="s">
        <v>204</v>
      </c>
      <c r="AD549">
        <f t="shared" si="62"/>
        <v>1643</v>
      </c>
      <c r="AE549">
        <v>548</v>
      </c>
      <c r="AF549" t="str">
        <f t="shared" ca="1" si="56"/>
        <v>92-0.8</v>
      </c>
      <c r="AG549">
        <f t="shared" ca="1" si="57"/>
        <v>200</v>
      </c>
      <c r="AH549">
        <f t="shared" ca="1" si="58"/>
        <v>976</v>
      </c>
      <c r="AI549" s="105">
        <f t="shared" ca="1" si="59"/>
        <v>-8.0584000000000006E-6</v>
      </c>
      <c r="AJ549" s="105">
        <f t="shared" ca="1" si="60"/>
        <v>-5.6189999999999997E-7</v>
      </c>
      <c r="AK549" s="105">
        <f ca="1">AVERAGE(INDIRECT("K"&amp;AD549):INDIRECT("K"&amp;AD550-1))</f>
        <v>3.7681999999999998E-3</v>
      </c>
      <c r="AL549" s="105">
        <f ca="1">AVERAGE(INDIRECT("L"&amp;AD549):INDIRECT("L"&amp;AD550-1))</f>
        <v>1.2473333333333332E-4</v>
      </c>
      <c r="AM549" s="105">
        <f t="shared" ca="1" si="61"/>
        <v>3.7702638693391799E-3</v>
      </c>
      <c r="AO549" s="105">
        <f ca="1">STDEV(INDIRECT("K"&amp;AD549):INDIRECT("K"&amp;AD550-1))</f>
        <v>7.2111025509296579E-7</v>
      </c>
    </row>
    <row r="550" spans="1:41" ht="14.25" customHeight="1">
      <c r="A550" t="s">
        <v>932</v>
      </c>
      <c r="B550" t="s">
        <v>200</v>
      </c>
      <c r="C550">
        <v>0</v>
      </c>
      <c r="D550">
        <v>200</v>
      </c>
      <c r="E550">
        <v>976</v>
      </c>
      <c r="F550" t="s">
        <v>201</v>
      </c>
      <c r="G550" s="105">
        <v>2.0398E-3</v>
      </c>
      <c r="H550" s="105">
        <v>5.1700000000000003E-5</v>
      </c>
      <c r="I550" s="105">
        <v>-8.1211999999999994E-6</v>
      </c>
      <c r="J550" s="105">
        <v>-2.0809999999999999E-7</v>
      </c>
      <c r="K550" s="105">
        <v>2.0479000000000001E-3</v>
      </c>
      <c r="L550" s="105">
        <v>5.1900000000000001E-5</v>
      </c>
      <c r="M550" s="132">
        <v>1.45</v>
      </c>
      <c r="N550">
        <v>0</v>
      </c>
      <c r="O550">
        <v>0</v>
      </c>
      <c r="P550">
        <v>0</v>
      </c>
      <c r="Q550">
        <v>1</v>
      </c>
      <c r="R550">
        <v>2.0479000000000002E-5</v>
      </c>
      <c r="S550">
        <v>5.1949999999999996E-7</v>
      </c>
      <c r="T550">
        <v>3</v>
      </c>
      <c r="U550">
        <v>0</v>
      </c>
      <c r="V550">
        <v>0</v>
      </c>
      <c r="W550" s="133" t="s">
        <v>935</v>
      </c>
      <c r="X550" t="s">
        <v>925</v>
      </c>
      <c r="Y550" t="s">
        <v>204</v>
      </c>
      <c r="AD550">
        <f t="shared" si="62"/>
        <v>1646</v>
      </c>
      <c r="AE550">
        <v>549</v>
      </c>
      <c r="AF550" t="str">
        <f t="shared" ca="1" si="56"/>
        <v>92-0.6</v>
      </c>
      <c r="AG550">
        <f t="shared" ca="1" si="57"/>
        <v>200</v>
      </c>
      <c r="AH550">
        <f t="shared" ca="1" si="58"/>
        <v>976</v>
      </c>
      <c r="AI550" s="105">
        <f t="shared" ca="1" si="59"/>
        <v>-8.0584000000000006E-6</v>
      </c>
      <c r="AJ550" s="105">
        <f t="shared" ca="1" si="60"/>
        <v>-5.6189999999999997E-7</v>
      </c>
      <c r="AK550" s="105">
        <f ca="1">AVERAGE(INDIRECT("K"&amp;AD550):INDIRECT("K"&amp;AD551-1))</f>
        <v>2.9158000000000001E-3</v>
      </c>
      <c r="AL550" s="105">
        <f ca="1">AVERAGE(INDIRECT("L"&amp;AD550):INDIRECT("L"&amp;AD551-1))</f>
        <v>1.0603333333333333E-4</v>
      </c>
      <c r="AM550" s="105">
        <f t="shared" ca="1" si="61"/>
        <v>2.9177273189552478E-3</v>
      </c>
      <c r="AO550" s="105">
        <f ca="1">STDEV(INDIRECT("K"&amp;AD550):INDIRECT("K"&amp;AD551-1))</f>
        <v>8.1853527718707288E-7</v>
      </c>
    </row>
    <row r="551" spans="1:41" ht="14.25" customHeight="1">
      <c r="A551" t="s">
        <v>936</v>
      </c>
      <c r="B551" t="s">
        <v>200</v>
      </c>
      <c r="C551">
        <v>0</v>
      </c>
      <c r="D551">
        <v>200</v>
      </c>
      <c r="E551">
        <v>976</v>
      </c>
      <c r="F551" t="s">
        <v>201</v>
      </c>
      <c r="G551" s="105">
        <v>1.4238E-3</v>
      </c>
      <c r="H551" s="105">
        <v>3.3599999999999997E-5</v>
      </c>
      <c r="I551" s="105">
        <v>-8.1211999999999994E-6</v>
      </c>
      <c r="J551" s="105">
        <v>-2.0809999999999999E-7</v>
      </c>
      <c r="K551" s="105">
        <v>1.4319999999999999E-3</v>
      </c>
      <c r="L551" s="105">
        <v>3.3800000000000002E-5</v>
      </c>
      <c r="M551" s="132">
        <v>1.35</v>
      </c>
      <c r="N551">
        <v>0</v>
      </c>
      <c r="O551">
        <v>0</v>
      </c>
      <c r="P551">
        <v>0</v>
      </c>
      <c r="Q551">
        <v>1</v>
      </c>
      <c r="R551">
        <v>1.432E-5</v>
      </c>
      <c r="S551">
        <v>3.3809999999999999E-7</v>
      </c>
      <c r="T551">
        <v>3</v>
      </c>
      <c r="U551">
        <v>0</v>
      </c>
      <c r="V551">
        <v>0</v>
      </c>
      <c r="W551" s="133" t="s">
        <v>937</v>
      </c>
      <c r="X551" t="s">
        <v>925</v>
      </c>
      <c r="Y551" t="s">
        <v>204</v>
      </c>
      <c r="AD551">
        <f t="shared" si="62"/>
        <v>1649</v>
      </c>
      <c r="AE551">
        <v>550</v>
      </c>
      <c r="AF551" t="str">
        <f t="shared" ca="1" si="56"/>
        <v>92-0.4</v>
      </c>
      <c r="AG551">
        <f t="shared" ca="1" si="57"/>
        <v>200</v>
      </c>
      <c r="AH551">
        <f t="shared" ca="1" si="58"/>
        <v>976</v>
      </c>
      <c r="AI551" s="105">
        <f t="shared" ca="1" si="59"/>
        <v>-8.0584000000000006E-6</v>
      </c>
      <c r="AJ551" s="105">
        <f t="shared" ca="1" si="60"/>
        <v>-5.6189999999999997E-7</v>
      </c>
      <c r="AK551" s="105">
        <f ca="1">AVERAGE(INDIRECT("K"&amp;AD551):INDIRECT("K"&amp;AD552-1))</f>
        <v>1.6177333333333335E-3</v>
      </c>
      <c r="AL551" s="105">
        <f ca="1">AVERAGE(INDIRECT("L"&amp;AD551):INDIRECT("L"&amp;AD552-1))</f>
        <v>5.8699999999999997E-5</v>
      </c>
      <c r="AM551" s="105">
        <f t="shared" ca="1" si="61"/>
        <v>1.6187979576765528E-3</v>
      </c>
      <c r="AO551" s="105">
        <f ca="1">STDEV(INDIRECT("K"&amp;AD551):INDIRECT("K"&amp;AD552-1))</f>
        <v>1.1547005383786537E-7</v>
      </c>
    </row>
    <row r="552" spans="1:41" ht="14.25" customHeight="1">
      <c r="A552" t="s">
        <v>936</v>
      </c>
      <c r="B552" t="s">
        <v>200</v>
      </c>
      <c r="C552">
        <v>0</v>
      </c>
      <c r="D552">
        <v>200</v>
      </c>
      <c r="E552">
        <v>976</v>
      </c>
      <c r="F552" t="s">
        <v>201</v>
      </c>
      <c r="G552" s="105">
        <v>1.4235999999999999E-3</v>
      </c>
      <c r="H552" s="105">
        <v>3.3300000000000003E-5</v>
      </c>
      <c r="I552" s="105">
        <v>-8.1211999999999994E-6</v>
      </c>
      <c r="J552" s="105">
        <v>-2.0809999999999999E-7</v>
      </c>
      <c r="K552" s="105">
        <v>1.4316999999999999E-3</v>
      </c>
      <c r="L552" s="105">
        <v>3.3500000000000001E-5</v>
      </c>
      <c r="M552" s="132">
        <v>1.34</v>
      </c>
      <c r="N552">
        <v>0</v>
      </c>
      <c r="O552">
        <v>0</v>
      </c>
      <c r="P552">
        <v>0</v>
      </c>
      <c r="Q552">
        <v>1</v>
      </c>
      <c r="R552">
        <v>1.4317E-5</v>
      </c>
      <c r="S552">
        <v>3.354E-7</v>
      </c>
      <c r="T552">
        <v>3</v>
      </c>
      <c r="U552">
        <v>0</v>
      </c>
      <c r="V552">
        <v>0</v>
      </c>
      <c r="W552" s="133" t="s">
        <v>938</v>
      </c>
      <c r="X552" t="s">
        <v>925</v>
      </c>
      <c r="Y552" t="s">
        <v>204</v>
      </c>
      <c r="AD552">
        <f t="shared" si="62"/>
        <v>1652</v>
      </c>
      <c r="AE552">
        <v>551</v>
      </c>
      <c r="AF552" t="str">
        <f t="shared" ca="1" si="56"/>
        <v>92-0.2</v>
      </c>
      <c r="AG552">
        <f t="shared" ca="1" si="57"/>
        <v>200</v>
      </c>
      <c r="AH552">
        <f t="shared" ca="1" si="58"/>
        <v>976</v>
      </c>
      <c r="AI552" s="105">
        <f t="shared" ca="1" si="59"/>
        <v>-8.0584000000000006E-6</v>
      </c>
      <c r="AJ552" s="105">
        <f t="shared" ca="1" si="60"/>
        <v>-5.6189999999999997E-7</v>
      </c>
      <c r="AK552" s="105">
        <f ca="1">AVERAGE(INDIRECT("K"&amp;AD552):INDIRECT("K"&amp;AD553-1))</f>
        <v>2.1904666666666666E-3</v>
      </c>
      <c r="AL552" s="105">
        <f ca="1">AVERAGE(INDIRECT("L"&amp;AD552):INDIRECT("L"&amp;AD553-1))</f>
        <v>7.7100000000000004E-5</v>
      </c>
      <c r="AM552" s="105">
        <f t="shared" ca="1" si="61"/>
        <v>2.1918231287623956E-3</v>
      </c>
      <c r="AO552" s="105">
        <f ca="1">STDEV(INDIRECT("K"&amp;AD552):INDIRECT("K"&amp;AD553-1))</f>
        <v>2.5166114784241471E-7</v>
      </c>
    </row>
    <row r="553" spans="1:41" ht="14.25" customHeight="1">
      <c r="A553" t="s">
        <v>936</v>
      </c>
      <c r="B553" t="s">
        <v>200</v>
      </c>
      <c r="C553">
        <v>0</v>
      </c>
      <c r="D553">
        <v>200</v>
      </c>
      <c r="E553">
        <v>976</v>
      </c>
      <c r="F553" t="s">
        <v>201</v>
      </c>
      <c r="G553" s="105">
        <v>1.4234E-3</v>
      </c>
      <c r="H553" s="105">
        <v>3.3200000000000001E-5</v>
      </c>
      <c r="I553" s="105">
        <v>-8.1211999999999994E-6</v>
      </c>
      <c r="J553" s="105">
        <v>-2.0809999999999999E-7</v>
      </c>
      <c r="K553" s="105">
        <v>1.4315E-3</v>
      </c>
      <c r="L553" s="105">
        <v>3.3399999999999999E-5</v>
      </c>
      <c r="M553" s="132">
        <v>1.34</v>
      </c>
      <c r="N553">
        <v>0</v>
      </c>
      <c r="O553">
        <v>0</v>
      </c>
      <c r="P553">
        <v>0</v>
      </c>
      <c r="Q553">
        <v>1</v>
      </c>
      <c r="R553">
        <v>1.4314999999999999E-5</v>
      </c>
      <c r="S553">
        <v>3.3369999999999998E-7</v>
      </c>
      <c r="T553">
        <v>3</v>
      </c>
      <c r="U553">
        <v>0</v>
      </c>
      <c r="V553">
        <v>0</v>
      </c>
      <c r="W553" s="133" t="s">
        <v>939</v>
      </c>
      <c r="X553" t="s">
        <v>925</v>
      </c>
      <c r="Y553" t="s">
        <v>204</v>
      </c>
      <c r="AD553">
        <f t="shared" si="62"/>
        <v>1655</v>
      </c>
      <c r="AE553">
        <v>552</v>
      </c>
      <c r="AF553" t="str">
        <f t="shared" ca="1" si="56"/>
        <v>92-&lt;0.2</v>
      </c>
      <c r="AG553">
        <f t="shared" ca="1" si="57"/>
        <v>200</v>
      </c>
      <c r="AH553">
        <f t="shared" ca="1" si="58"/>
        <v>976</v>
      </c>
      <c r="AI553" s="105">
        <f t="shared" ca="1" si="59"/>
        <v>-8.0584000000000006E-6</v>
      </c>
      <c r="AJ553" s="105">
        <f t="shared" ca="1" si="60"/>
        <v>-5.6189999999999997E-7</v>
      </c>
      <c r="AK553" s="105">
        <f ca="1">AVERAGE(INDIRECT("K"&amp;AD553):INDIRECT("K"&amp;AD554-1))</f>
        <v>4.1688000000000003E-3</v>
      </c>
      <c r="AL553" s="105">
        <f ca="1">AVERAGE(INDIRECT("L"&amp;AD553):INDIRECT("L"&amp;AD554-1))</f>
        <v>1.4329999999999999E-4</v>
      </c>
      <c r="AM553" s="105">
        <f t="shared" ca="1" si="61"/>
        <v>4.1712621986636136E-3</v>
      </c>
      <c r="AO553" s="105">
        <f ca="1">STDEV(INDIRECT("K"&amp;AD553):INDIRECT("K"&amp;AD554-1))</f>
        <v>5.5677643628273333E-7</v>
      </c>
    </row>
    <row r="554" spans="1:41" ht="14.25" customHeight="1">
      <c r="A554" t="s">
        <v>940</v>
      </c>
      <c r="B554" t="s">
        <v>200</v>
      </c>
      <c r="C554">
        <v>0</v>
      </c>
      <c r="D554">
        <v>200</v>
      </c>
      <c r="E554">
        <v>976</v>
      </c>
      <c r="F554" t="s">
        <v>201</v>
      </c>
      <c r="G554" s="105">
        <v>1.7252000000000001E-3</v>
      </c>
      <c r="H554" s="105">
        <v>3.8899999999999997E-5</v>
      </c>
      <c r="I554" s="105">
        <v>-8.1211999999999994E-6</v>
      </c>
      <c r="J554" s="105">
        <v>-2.0809999999999999E-7</v>
      </c>
      <c r="K554" s="105">
        <v>1.7332999999999999E-3</v>
      </c>
      <c r="L554" s="105">
        <v>3.9100000000000002E-5</v>
      </c>
      <c r="M554" s="132">
        <v>1.29</v>
      </c>
      <c r="N554">
        <v>0</v>
      </c>
      <c r="O554">
        <v>0</v>
      </c>
      <c r="P554">
        <v>0</v>
      </c>
      <c r="Q554">
        <v>1</v>
      </c>
      <c r="R554">
        <v>1.7333000000000002E-5</v>
      </c>
      <c r="S554">
        <v>3.9120000000000001E-7</v>
      </c>
      <c r="T554">
        <v>3</v>
      </c>
      <c r="U554">
        <v>0</v>
      </c>
      <c r="V554">
        <v>0</v>
      </c>
      <c r="W554" s="133" t="s">
        <v>941</v>
      </c>
      <c r="X554" t="s">
        <v>925</v>
      </c>
      <c r="Y554" t="s">
        <v>204</v>
      </c>
      <c r="AD554">
        <f t="shared" si="62"/>
        <v>1658</v>
      </c>
      <c r="AE554">
        <v>553</v>
      </c>
      <c r="AF554" t="str">
        <f t="shared" ca="1" si="56"/>
        <v>93-ALL</v>
      </c>
      <c r="AG554">
        <f t="shared" ca="1" si="57"/>
        <v>200</v>
      </c>
      <c r="AH554">
        <f t="shared" ca="1" si="58"/>
        <v>976</v>
      </c>
      <c r="AI554" s="105">
        <f t="shared" ca="1" si="59"/>
        <v>-8.0584000000000006E-6</v>
      </c>
      <c r="AJ554" s="105">
        <f t="shared" ca="1" si="60"/>
        <v>-5.6189999999999997E-7</v>
      </c>
      <c r="AK554" s="105">
        <f ca="1">AVERAGE(INDIRECT("K"&amp;AD554):INDIRECT("K"&amp;AD555-1))</f>
        <v>3.5730666666666674E-3</v>
      </c>
      <c r="AL554" s="105">
        <f ca="1">AVERAGE(INDIRECT("L"&amp;AD554):INDIRECT("L"&amp;AD555-1))</f>
        <v>1.2403333333333333E-4</v>
      </c>
      <c r="AM554" s="105">
        <f t="shared" ca="1" si="61"/>
        <v>3.5752188285785007E-3</v>
      </c>
      <c r="AO554" s="105">
        <f ca="1">STDEV(INDIRECT("K"&amp;AD554):INDIRECT("K"&amp;AD555-1))</f>
        <v>7.7674534651530316E-7</v>
      </c>
    </row>
    <row r="555" spans="1:41" ht="14.25" customHeight="1">
      <c r="A555" t="s">
        <v>940</v>
      </c>
      <c r="B555" t="s">
        <v>200</v>
      </c>
      <c r="C555">
        <v>0</v>
      </c>
      <c r="D555">
        <v>200</v>
      </c>
      <c r="E555">
        <v>976</v>
      </c>
      <c r="F555" t="s">
        <v>201</v>
      </c>
      <c r="G555" s="105">
        <v>1.7252999999999999E-3</v>
      </c>
      <c r="H555" s="105">
        <v>3.8999999999999999E-5</v>
      </c>
      <c r="I555" s="105">
        <v>-8.1211999999999994E-6</v>
      </c>
      <c r="J555" s="105">
        <v>-2.0809999999999999E-7</v>
      </c>
      <c r="K555" s="105">
        <v>1.7334E-3</v>
      </c>
      <c r="L555" s="105">
        <v>3.9199999999999997E-5</v>
      </c>
      <c r="M555" s="132">
        <v>1.29</v>
      </c>
      <c r="N555">
        <v>0</v>
      </c>
      <c r="O555">
        <v>0</v>
      </c>
      <c r="P555">
        <v>0</v>
      </c>
      <c r="Q555">
        <v>1</v>
      </c>
      <c r="R555">
        <v>1.7334E-5</v>
      </c>
      <c r="S555">
        <v>3.918E-7</v>
      </c>
      <c r="T555">
        <v>3</v>
      </c>
      <c r="U555">
        <v>0</v>
      </c>
      <c r="V555">
        <v>0</v>
      </c>
      <c r="W555" s="133" t="s">
        <v>942</v>
      </c>
      <c r="X555" t="s">
        <v>925</v>
      </c>
      <c r="Y555" t="s">
        <v>204</v>
      </c>
      <c r="AD555">
        <f t="shared" si="62"/>
        <v>1661</v>
      </c>
      <c r="AE555">
        <v>554</v>
      </c>
      <c r="AF555" t="str">
        <f t="shared" ca="1" si="56"/>
        <v>93-0.8</v>
      </c>
      <c r="AG555">
        <f t="shared" ca="1" si="57"/>
        <v>200</v>
      </c>
      <c r="AH555">
        <f t="shared" ca="1" si="58"/>
        <v>976</v>
      </c>
      <c r="AI555" s="105">
        <f t="shared" ca="1" si="59"/>
        <v>-8.0584000000000006E-6</v>
      </c>
      <c r="AJ555" s="105">
        <f t="shared" ca="1" si="60"/>
        <v>-5.6189999999999997E-7</v>
      </c>
      <c r="AK555" s="105">
        <f ca="1">AVERAGE(INDIRECT("K"&amp;AD555):INDIRECT("K"&amp;AD556-1))</f>
        <v>6.5160000000000001E-3</v>
      </c>
      <c r="AL555" s="105">
        <f ca="1">AVERAGE(INDIRECT("L"&amp;AD555):INDIRECT("L"&amp;AD556-1))</f>
        <v>2.2026666666666666E-4</v>
      </c>
      <c r="AM555" s="105">
        <f t="shared" ca="1" si="61"/>
        <v>6.5197218809121332E-3</v>
      </c>
      <c r="AO555" s="105">
        <f ca="1">STDEV(INDIRECT("K"&amp;AD555):INDIRECT("K"&amp;AD556-1))</f>
        <v>8.8881944173169636E-7</v>
      </c>
    </row>
    <row r="556" spans="1:41" ht="14.25" customHeight="1">
      <c r="A556" t="s">
        <v>940</v>
      </c>
      <c r="B556" t="s">
        <v>200</v>
      </c>
      <c r="C556">
        <v>0</v>
      </c>
      <c r="D556">
        <v>200</v>
      </c>
      <c r="E556">
        <v>976</v>
      </c>
      <c r="F556" t="s">
        <v>201</v>
      </c>
      <c r="G556" s="105">
        <v>1.7252000000000001E-3</v>
      </c>
      <c r="H556" s="105">
        <v>3.8899999999999997E-5</v>
      </c>
      <c r="I556" s="105">
        <v>-8.1211999999999994E-6</v>
      </c>
      <c r="J556" s="105">
        <v>-2.0809999999999999E-7</v>
      </c>
      <c r="K556" s="105">
        <v>1.7334E-3</v>
      </c>
      <c r="L556" s="105">
        <v>3.9100000000000002E-5</v>
      </c>
      <c r="M556" s="132">
        <v>1.29</v>
      </c>
      <c r="N556">
        <v>0</v>
      </c>
      <c r="O556">
        <v>0</v>
      </c>
      <c r="P556">
        <v>0</v>
      </c>
      <c r="Q556">
        <v>1</v>
      </c>
      <c r="R556">
        <v>1.7334E-5</v>
      </c>
      <c r="S556">
        <v>3.9120000000000001E-7</v>
      </c>
      <c r="T556">
        <v>3</v>
      </c>
      <c r="U556">
        <v>0</v>
      </c>
      <c r="V556">
        <v>0</v>
      </c>
      <c r="W556" s="133" t="s">
        <v>943</v>
      </c>
      <c r="X556" t="s">
        <v>925</v>
      </c>
      <c r="Y556" t="s">
        <v>204</v>
      </c>
      <c r="AD556">
        <f t="shared" si="62"/>
        <v>1664</v>
      </c>
      <c r="AE556">
        <v>555</v>
      </c>
      <c r="AF556" t="str">
        <f t="shared" ca="1" si="56"/>
        <v>93-0.6</v>
      </c>
      <c r="AG556">
        <f t="shared" ca="1" si="57"/>
        <v>200</v>
      </c>
      <c r="AH556">
        <f t="shared" ca="1" si="58"/>
        <v>976</v>
      </c>
      <c r="AI556" s="105">
        <f t="shared" ca="1" si="59"/>
        <v>-8.0584000000000006E-6</v>
      </c>
      <c r="AJ556" s="105">
        <f t="shared" ca="1" si="60"/>
        <v>-5.6189999999999997E-7</v>
      </c>
      <c r="AK556" s="105">
        <f ca="1">AVERAGE(INDIRECT("K"&amp;AD556):INDIRECT("K"&amp;AD557-1))</f>
        <v>3.5046000000000001E-3</v>
      </c>
      <c r="AL556" s="105">
        <f ca="1">AVERAGE(INDIRECT("L"&amp;AD556):INDIRECT("L"&amp;AD557-1))</f>
        <v>1.2080000000000001E-4</v>
      </c>
      <c r="AM556" s="105">
        <f t="shared" ca="1" si="61"/>
        <v>3.5066813085879362E-3</v>
      </c>
      <c r="AO556" s="105">
        <f ca="1">STDEV(INDIRECT("K"&amp;AD556):INDIRECT("K"&amp;AD557-1))</f>
        <v>9.5393920141691776E-7</v>
      </c>
    </row>
    <row r="557" spans="1:41" ht="14.25" customHeight="1">
      <c r="A557" t="s">
        <v>944</v>
      </c>
      <c r="B557" t="s">
        <v>200</v>
      </c>
      <c r="C557">
        <v>0</v>
      </c>
      <c r="D557">
        <v>200</v>
      </c>
      <c r="E557">
        <v>976</v>
      </c>
      <c r="F557" t="s">
        <v>201</v>
      </c>
      <c r="G557" s="105">
        <v>3.7426E-3</v>
      </c>
      <c r="H557" s="105">
        <v>7.5699999999999997E-5</v>
      </c>
      <c r="I557" s="105">
        <v>-8.1211999999999994E-6</v>
      </c>
      <c r="J557" s="105">
        <v>-2.0809999999999999E-7</v>
      </c>
      <c r="K557" s="105">
        <v>3.7507E-3</v>
      </c>
      <c r="L557" s="105">
        <v>7.5900000000000002E-5</v>
      </c>
      <c r="M557" s="132">
        <v>1.1599999999999999</v>
      </c>
      <c r="N557">
        <v>0</v>
      </c>
      <c r="O557">
        <v>0</v>
      </c>
      <c r="P557">
        <v>0</v>
      </c>
      <c r="Q557">
        <v>1</v>
      </c>
      <c r="R557">
        <v>3.7506999999999999E-5</v>
      </c>
      <c r="S557">
        <v>7.5880000000000004E-7</v>
      </c>
      <c r="T557">
        <v>4</v>
      </c>
      <c r="U557">
        <v>0</v>
      </c>
      <c r="V557">
        <v>0</v>
      </c>
      <c r="W557" s="133" t="s">
        <v>945</v>
      </c>
      <c r="X557" t="s">
        <v>925</v>
      </c>
      <c r="Y557" t="s">
        <v>204</v>
      </c>
      <c r="AD557">
        <f t="shared" si="62"/>
        <v>1667</v>
      </c>
      <c r="AE557">
        <v>556</v>
      </c>
      <c r="AF557" t="str">
        <f t="shared" ca="1" si="56"/>
        <v>93-0.4</v>
      </c>
      <c r="AG557">
        <f t="shared" ca="1" si="57"/>
        <v>200</v>
      </c>
      <c r="AH557">
        <f t="shared" ca="1" si="58"/>
        <v>976</v>
      </c>
      <c r="AI557" s="105">
        <f t="shared" ca="1" si="59"/>
        <v>-8.0584000000000006E-6</v>
      </c>
      <c r="AJ557" s="105">
        <f t="shared" ca="1" si="60"/>
        <v>-5.6189999999999997E-7</v>
      </c>
      <c r="AK557" s="105">
        <f ca="1">AVERAGE(INDIRECT("K"&amp;AD557):INDIRECT("K"&amp;AD558-1))</f>
        <v>2.7582000000000001E-3</v>
      </c>
      <c r="AL557" s="105">
        <f ca="1">AVERAGE(INDIRECT("L"&amp;AD557):INDIRECT("L"&amp;AD558-1))</f>
        <v>9.6033333333333341E-5</v>
      </c>
      <c r="AM557" s="105">
        <f t="shared" ca="1" si="61"/>
        <v>2.759871308795233E-3</v>
      </c>
      <c r="AO557" s="105">
        <f ca="1">STDEV(INDIRECT("K"&amp;AD557):INDIRECT("K"&amp;AD558-1))</f>
        <v>3.6055512754630247E-7</v>
      </c>
    </row>
    <row r="558" spans="1:41" ht="14.25" customHeight="1">
      <c r="A558" t="s">
        <v>944</v>
      </c>
      <c r="B558" t="s">
        <v>200</v>
      </c>
      <c r="C558">
        <v>0</v>
      </c>
      <c r="D558">
        <v>200</v>
      </c>
      <c r="E558">
        <v>976</v>
      </c>
      <c r="F558" t="s">
        <v>201</v>
      </c>
      <c r="G558" s="105">
        <v>3.7422000000000002E-3</v>
      </c>
      <c r="H558" s="105">
        <v>7.5199999999999998E-5</v>
      </c>
      <c r="I558" s="105">
        <v>-8.1211999999999994E-6</v>
      </c>
      <c r="J558" s="105">
        <v>-2.0809999999999999E-7</v>
      </c>
      <c r="K558" s="105">
        <v>3.7502999999999998E-3</v>
      </c>
      <c r="L558" s="105">
        <v>7.5400000000000003E-5</v>
      </c>
      <c r="M558" s="132">
        <v>1.1499999999999999</v>
      </c>
      <c r="N558">
        <v>0</v>
      </c>
      <c r="O558">
        <v>0</v>
      </c>
      <c r="P558">
        <v>0</v>
      </c>
      <c r="Q558">
        <v>1</v>
      </c>
      <c r="R558">
        <v>3.7503000000000003E-5</v>
      </c>
      <c r="S558">
        <v>7.5379999999999999E-7</v>
      </c>
      <c r="T558">
        <v>4</v>
      </c>
      <c r="U558">
        <v>0</v>
      </c>
      <c r="V558">
        <v>0</v>
      </c>
      <c r="W558" s="133" t="s">
        <v>946</v>
      </c>
      <c r="X558" t="s">
        <v>925</v>
      </c>
      <c r="Y558" t="s">
        <v>204</v>
      </c>
      <c r="AD558">
        <f t="shared" si="62"/>
        <v>1670</v>
      </c>
      <c r="AE558">
        <v>557</v>
      </c>
      <c r="AF558" t="str">
        <f t="shared" ca="1" si="56"/>
        <v>93-0.2</v>
      </c>
      <c r="AG558">
        <f t="shared" ca="1" si="57"/>
        <v>200</v>
      </c>
      <c r="AH558">
        <f t="shared" ca="1" si="58"/>
        <v>976</v>
      </c>
      <c r="AI558" s="105">
        <f t="shared" ca="1" si="59"/>
        <v>-8.0584000000000006E-6</v>
      </c>
      <c r="AJ558" s="105">
        <f t="shared" ca="1" si="60"/>
        <v>-5.6189999999999997E-7</v>
      </c>
      <c r="AK558" s="105">
        <f ca="1">AVERAGE(INDIRECT("K"&amp;AD558):INDIRECT("K"&amp;AD559-1))</f>
        <v>2.6710000000000002E-3</v>
      </c>
      <c r="AL558" s="105">
        <f ca="1">AVERAGE(INDIRECT("L"&amp;AD558):INDIRECT("L"&amp;AD559-1))</f>
        <v>9.31E-5</v>
      </c>
      <c r="AM558" s="105">
        <f t="shared" ca="1" si="61"/>
        <v>2.672622047727662E-3</v>
      </c>
      <c r="AO558" s="105">
        <f ca="1">STDEV(INDIRECT("K"&amp;AD558):INDIRECT("K"&amp;AD559-1))</f>
        <v>1.0000000000005664E-7</v>
      </c>
    </row>
    <row r="559" spans="1:41" ht="14.25" customHeight="1">
      <c r="A559" t="s">
        <v>944</v>
      </c>
      <c r="B559" t="s">
        <v>200</v>
      </c>
      <c r="C559">
        <v>0</v>
      </c>
      <c r="D559">
        <v>200</v>
      </c>
      <c r="E559">
        <v>976</v>
      </c>
      <c r="F559" t="s">
        <v>201</v>
      </c>
      <c r="G559" s="105">
        <v>3.7425000000000002E-3</v>
      </c>
      <c r="H559" s="105">
        <v>7.4499999999999995E-5</v>
      </c>
      <c r="I559" s="105">
        <v>-8.1211999999999994E-6</v>
      </c>
      <c r="J559" s="105">
        <v>-2.0809999999999999E-7</v>
      </c>
      <c r="K559" s="105">
        <v>3.7506000000000002E-3</v>
      </c>
      <c r="L559" s="105">
        <v>7.47E-5</v>
      </c>
      <c r="M559" s="132">
        <v>1.1399999999999999</v>
      </c>
      <c r="N559">
        <v>0</v>
      </c>
      <c r="O559">
        <v>0</v>
      </c>
      <c r="P559">
        <v>0</v>
      </c>
      <c r="Q559">
        <v>1</v>
      </c>
      <c r="R559">
        <v>3.7506000000000003E-5</v>
      </c>
      <c r="S559">
        <v>7.4730000000000003E-7</v>
      </c>
      <c r="T559">
        <v>4</v>
      </c>
      <c r="U559">
        <v>0</v>
      </c>
      <c r="V559">
        <v>0</v>
      </c>
      <c r="W559" s="133" t="s">
        <v>947</v>
      </c>
      <c r="X559" t="s">
        <v>925</v>
      </c>
      <c r="Y559" t="s">
        <v>204</v>
      </c>
      <c r="AD559">
        <f t="shared" si="62"/>
        <v>1673</v>
      </c>
      <c r="AE559">
        <v>558</v>
      </c>
      <c r="AF559" t="str">
        <f t="shared" ca="1" si="56"/>
        <v>93-&lt;0.2</v>
      </c>
      <c r="AG559">
        <f t="shared" ca="1" si="57"/>
        <v>200</v>
      </c>
      <c r="AH559">
        <f t="shared" ca="1" si="58"/>
        <v>976</v>
      </c>
      <c r="AI559" s="105">
        <f t="shared" ca="1" si="59"/>
        <v>-8.0584000000000006E-6</v>
      </c>
      <c r="AJ559" s="105">
        <f t="shared" ca="1" si="60"/>
        <v>-5.6189999999999997E-7</v>
      </c>
      <c r="AK559" s="105">
        <f ca="1">AVERAGE(INDIRECT("K"&amp;AD559):INDIRECT("K"&amp;AD560-1))</f>
        <v>5.1251666666666668E-3</v>
      </c>
      <c r="AL559" s="105">
        <f ca="1">AVERAGE(INDIRECT("L"&amp;AD559):INDIRECT("L"&amp;AD560-1))</f>
        <v>1.7453333333333331E-4</v>
      </c>
      <c r="AM559" s="105">
        <f t="shared" ca="1" si="61"/>
        <v>5.1281376000996267E-3</v>
      </c>
      <c r="AO559" s="105">
        <f ca="1">STDEV(INDIRECT("K"&amp;AD559):INDIRECT("K"&amp;AD560-1))</f>
        <v>4.0414518843298481E-7</v>
      </c>
    </row>
    <row r="560" spans="1:41" ht="14.25" customHeight="1">
      <c r="A560" t="s">
        <v>948</v>
      </c>
      <c r="B560" t="s">
        <v>200</v>
      </c>
      <c r="C560">
        <v>0</v>
      </c>
      <c r="D560">
        <v>200</v>
      </c>
      <c r="E560">
        <v>976</v>
      </c>
      <c r="F560" t="s">
        <v>201</v>
      </c>
      <c r="G560" s="105">
        <v>1.4854E-3</v>
      </c>
      <c r="H560" s="105">
        <v>3.8500000000000001E-5</v>
      </c>
      <c r="I560" s="105">
        <v>-8.1211999999999994E-6</v>
      </c>
      <c r="J560" s="105">
        <v>-2.0809999999999999E-7</v>
      </c>
      <c r="K560" s="105">
        <v>1.4935E-3</v>
      </c>
      <c r="L560" s="105">
        <v>3.8699999999999999E-5</v>
      </c>
      <c r="M560" s="132">
        <v>1.49</v>
      </c>
      <c r="N560">
        <v>0</v>
      </c>
      <c r="O560">
        <v>0</v>
      </c>
      <c r="P560">
        <v>0</v>
      </c>
      <c r="Q560">
        <v>1</v>
      </c>
      <c r="R560">
        <v>1.4935E-5</v>
      </c>
      <c r="S560">
        <v>3.8720000000000003E-7</v>
      </c>
      <c r="T560">
        <v>3</v>
      </c>
      <c r="U560">
        <v>0</v>
      </c>
      <c r="V560">
        <v>0</v>
      </c>
      <c r="W560" s="133" t="s">
        <v>949</v>
      </c>
      <c r="X560" t="s">
        <v>925</v>
      </c>
      <c r="Y560" t="s">
        <v>204</v>
      </c>
      <c r="AD560">
        <f t="shared" si="62"/>
        <v>1676</v>
      </c>
      <c r="AE560">
        <v>559</v>
      </c>
      <c r="AF560" t="str">
        <f t="shared" ca="1" si="56"/>
        <v>94-ALL</v>
      </c>
      <c r="AG560">
        <f t="shared" ca="1" si="57"/>
        <v>200</v>
      </c>
      <c r="AH560">
        <f t="shared" ca="1" si="58"/>
        <v>976</v>
      </c>
      <c r="AI560" s="105">
        <f t="shared" ca="1" si="59"/>
        <v>-8.0584000000000006E-6</v>
      </c>
      <c r="AJ560" s="105">
        <f t="shared" ca="1" si="60"/>
        <v>-5.6189999999999997E-7</v>
      </c>
      <c r="AK560" s="105">
        <f ca="1">AVERAGE(INDIRECT("K"&amp;AD560):INDIRECT("K"&amp;AD561-1))</f>
        <v>2.0741333333333333E-3</v>
      </c>
      <c r="AL560" s="105">
        <f ca="1">AVERAGE(INDIRECT("L"&amp;AD560):INDIRECT("L"&amp;AD561-1))</f>
        <v>8.1733333333333332E-5</v>
      </c>
      <c r="AM560" s="105">
        <f t="shared" ca="1" si="61"/>
        <v>2.0757431012103163E-3</v>
      </c>
      <c r="AO560" s="105">
        <f ca="1">STDEV(INDIRECT("K"&amp;AD560):INDIRECT("K"&amp;AD561-1))</f>
        <v>1.5275252316513922E-7</v>
      </c>
    </row>
    <row r="561" spans="1:41" ht="14.25" customHeight="1">
      <c r="A561" t="s">
        <v>948</v>
      </c>
      <c r="B561" t="s">
        <v>200</v>
      </c>
      <c r="C561">
        <v>0</v>
      </c>
      <c r="D561">
        <v>200</v>
      </c>
      <c r="E561">
        <v>976</v>
      </c>
      <c r="F561" t="s">
        <v>201</v>
      </c>
      <c r="G561" s="105">
        <v>1.4855999999999999E-3</v>
      </c>
      <c r="H561" s="105">
        <v>3.8500000000000001E-5</v>
      </c>
      <c r="I561" s="105">
        <v>-8.1211999999999994E-6</v>
      </c>
      <c r="J561" s="105">
        <v>-2.0809999999999999E-7</v>
      </c>
      <c r="K561" s="105">
        <v>1.4936999999999999E-3</v>
      </c>
      <c r="L561" s="105">
        <v>3.8699999999999999E-5</v>
      </c>
      <c r="M561" s="132">
        <v>1.48</v>
      </c>
      <c r="N561">
        <v>0</v>
      </c>
      <c r="O561">
        <v>0</v>
      </c>
      <c r="P561">
        <v>0</v>
      </c>
      <c r="Q561">
        <v>1</v>
      </c>
      <c r="R561">
        <v>1.4936999999999999E-5</v>
      </c>
      <c r="S561">
        <v>3.8720000000000003E-7</v>
      </c>
      <c r="T561">
        <v>3</v>
      </c>
      <c r="U561">
        <v>0</v>
      </c>
      <c r="V561">
        <v>0</v>
      </c>
      <c r="W561" s="133" t="s">
        <v>950</v>
      </c>
      <c r="X561" t="s">
        <v>925</v>
      </c>
      <c r="Y561" t="s">
        <v>204</v>
      </c>
      <c r="AD561">
        <f t="shared" si="62"/>
        <v>1679</v>
      </c>
      <c r="AE561">
        <v>560</v>
      </c>
      <c r="AF561" t="str">
        <f t="shared" ca="1" si="56"/>
        <v>94-0.8</v>
      </c>
      <c r="AG561">
        <f t="shared" ca="1" si="57"/>
        <v>200</v>
      </c>
      <c r="AH561">
        <f t="shared" ca="1" si="58"/>
        <v>976</v>
      </c>
      <c r="AI561" s="105">
        <f t="shared" ca="1" si="59"/>
        <v>-8.0584000000000006E-6</v>
      </c>
      <c r="AJ561" s="105">
        <f t="shared" ca="1" si="60"/>
        <v>-5.6189999999999997E-7</v>
      </c>
      <c r="AK561" s="105">
        <f ca="1">AVERAGE(INDIRECT("K"&amp;AD561):INDIRECT("K"&amp;AD562-1))</f>
        <v>1.2158333333333333E-3</v>
      </c>
      <c r="AL561" s="105">
        <f ca="1">AVERAGE(INDIRECT("L"&amp;AD561):INDIRECT("L"&amp;AD562-1))</f>
        <v>4.8999999999999998E-5</v>
      </c>
      <c r="AM561" s="105">
        <f t="shared" ca="1" si="61"/>
        <v>1.2168203213475867E-3</v>
      </c>
      <c r="AO561" s="105">
        <f ca="1">STDEV(INDIRECT("K"&amp;AD561):INDIRECT("K"&amp;AD562-1))</f>
        <v>7.3711147958324913E-7</v>
      </c>
    </row>
    <row r="562" spans="1:41" ht="14.25" customHeight="1">
      <c r="A562" t="s">
        <v>948</v>
      </c>
      <c r="B562" t="s">
        <v>200</v>
      </c>
      <c r="C562">
        <v>0</v>
      </c>
      <c r="D562">
        <v>200</v>
      </c>
      <c r="E562">
        <v>976</v>
      </c>
      <c r="F562" t="s">
        <v>201</v>
      </c>
      <c r="G562" s="105">
        <v>1.4848999999999999E-3</v>
      </c>
      <c r="H562" s="105">
        <v>3.6699999999999998E-5</v>
      </c>
      <c r="I562" s="105">
        <v>-8.1211999999999994E-6</v>
      </c>
      <c r="J562" s="105">
        <v>-2.0809999999999999E-7</v>
      </c>
      <c r="K562" s="105">
        <v>1.493E-3</v>
      </c>
      <c r="L562" s="105">
        <v>3.6900000000000002E-5</v>
      </c>
      <c r="M562" s="132">
        <v>1.42</v>
      </c>
      <c r="N562">
        <v>0</v>
      </c>
      <c r="O562">
        <v>0</v>
      </c>
      <c r="P562">
        <v>0</v>
      </c>
      <c r="Q562">
        <v>1</v>
      </c>
      <c r="R562">
        <v>1.4929999999999999E-5</v>
      </c>
      <c r="S562">
        <v>3.6899999999999998E-7</v>
      </c>
      <c r="T562">
        <v>3</v>
      </c>
      <c r="U562">
        <v>0</v>
      </c>
      <c r="V562">
        <v>0</v>
      </c>
      <c r="W562" s="133" t="s">
        <v>951</v>
      </c>
      <c r="X562" t="s">
        <v>925</v>
      </c>
      <c r="Y562" t="s">
        <v>204</v>
      </c>
      <c r="AD562">
        <f t="shared" si="62"/>
        <v>1682</v>
      </c>
      <c r="AE562">
        <v>561</v>
      </c>
      <c r="AF562" t="str">
        <f t="shared" ca="1" si="56"/>
        <v>94-0.6</v>
      </c>
      <c r="AG562">
        <f t="shared" ca="1" si="57"/>
        <v>200</v>
      </c>
      <c r="AH562">
        <f t="shared" ca="1" si="58"/>
        <v>976</v>
      </c>
      <c r="AI562" s="105">
        <f t="shared" ca="1" si="59"/>
        <v>-8.0584000000000006E-6</v>
      </c>
      <c r="AJ562" s="105">
        <f t="shared" ca="1" si="60"/>
        <v>-5.6189999999999997E-7</v>
      </c>
      <c r="AK562" s="105">
        <f ca="1">AVERAGE(INDIRECT("K"&amp;AD562):INDIRECT("K"&amp;AD563-1))</f>
        <v>1.0406999999999999E-3</v>
      </c>
      <c r="AL562" s="105">
        <f ca="1">AVERAGE(INDIRECT("L"&amp;AD562):INDIRECT("L"&amp;AD563-1))</f>
        <v>4.1933333333333341E-5</v>
      </c>
      <c r="AM562" s="105">
        <f t="shared" ca="1" si="61"/>
        <v>1.0415444754999395E-3</v>
      </c>
      <c r="AO562" s="105">
        <f ca="1">STDEV(INDIRECT("K"&amp;AD562):INDIRECT("K"&amp;AD563-1))</f>
        <v>2.6457513110648599E-7</v>
      </c>
    </row>
    <row r="563" spans="1:41" ht="14.25" customHeight="1">
      <c r="A563" t="s">
        <v>952</v>
      </c>
      <c r="B563" t="s">
        <v>200</v>
      </c>
      <c r="C563">
        <v>0</v>
      </c>
      <c r="D563">
        <v>200</v>
      </c>
      <c r="E563">
        <v>976</v>
      </c>
      <c r="F563" t="s">
        <v>201</v>
      </c>
      <c r="G563" s="105">
        <v>9.2108000000000001E-4</v>
      </c>
      <c r="H563" s="105">
        <v>2.561E-5</v>
      </c>
      <c r="I563" s="105">
        <v>-8.1211999999999994E-6</v>
      </c>
      <c r="J563" s="105">
        <v>-2.0809999999999999E-7</v>
      </c>
      <c r="K563" s="105">
        <v>9.2920000000000003E-4</v>
      </c>
      <c r="L563" s="105">
        <v>2.5817999999999999E-5</v>
      </c>
      <c r="M563" s="132">
        <v>1.59</v>
      </c>
      <c r="N563">
        <v>0</v>
      </c>
      <c r="O563">
        <v>0</v>
      </c>
      <c r="P563">
        <v>0</v>
      </c>
      <c r="Q563">
        <v>1</v>
      </c>
      <c r="R563">
        <v>9.2920000000000001E-6</v>
      </c>
      <c r="S563">
        <v>2.5820000000000002E-7</v>
      </c>
      <c r="T563">
        <v>3</v>
      </c>
      <c r="U563">
        <v>0</v>
      </c>
      <c r="V563">
        <v>0</v>
      </c>
      <c r="W563" s="133" t="s">
        <v>953</v>
      </c>
      <c r="X563" t="s">
        <v>925</v>
      </c>
      <c r="Y563" t="s">
        <v>204</v>
      </c>
      <c r="AD563">
        <f t="shared" si="62"/>
        <v>1685</v>
      </c>
      <c r="AE563">
        <v>562</v>
      </c>
      <c r="AF563" t="str">
        <f t="shared" ca="1" si="56"/>
        <v>94-0.4</v>
      </c>
      <c r="AG563">
        <f t="shared" ca="1" si="57"/>
        <v>200</v>
      </c>
      <c r="AH563">
        <f t="shared" ca="1" si="58"/>
        <v>976</v>
      </c>
      <c r="AI563" s="105">
        <f t="shared" ca="1" si="59"/>
        <v>-8.0584000000000006E-6</v>
      </c>
      <c r="AJ563" s="105">
        <f t="shared" ca="1" si="60"/>
        <v>-5.6189999999999997E-7</v>
      </c>
      <c r="AK563" s="105">
        <f ca="1">AVERAGE(INDIRECT("K"&amp;AD563):INDIRECT("K"&amp;AD564-1))</f>
        <v>1.3053333333333335E-3</v>
      </c>
      <c r="AL563" s="105">
        <f ca="1">AVERAGE(INDIRECT("L"&amp;AD563):INDIRECT("L"&amp;AD564-1))</f>
        <v>5.2599999999999998E-5</v>
      </c>
      <c r="AM563" s="105">
        <f t="shared" ca="1" si="61"/>
        <v>1.3063926940667999E-3</v>
      </c>
      <c r="AO563" s="105">
        <f ca="1">STDEV(INDIRECT("K"&amp;AD563):INDIRECT("K"&amp;AD564-1))</f>
        <v>3.2145502536636655E-7</v>
      </c>
    </row>
    <row r="564" spans="1:41" ht="14.25" customHeight="1">
      <c r="A564" t="s">
        <v>952</v>
      </c>
      <c r="B564" t="s">
        <v>200</v>
      </c>
      <c r="C564">
        <v>0</v>
      </c>
      <c r="D564">
        <v>200</v>
      </c>
      <c r="E564">
        <v>976</v>
      </c>
      <c r="F564" t="s">
        <v>201</v>
      </c>
      <c r="G564" s="105">
        <v>9.2099E-4</v>
      </c>
      <c r="H564" s="105">
        <v>2.5239999999999999E-5</v>
      </c>
      <c r="I564" s="105">
        <v>-8.1211999999999994E-6</v>
      </c>
      <c r="J564" s="105">
        <v>-2.0809999999999999E-7</v>
      </c>
      <c r="K564" s="105">
        <v>9.2911000000000003E-4</v>
      </c>
      <c r="L564" s="105">
        <v>2.5448000000000001E-5</v>
      </c>
      <c r="M564" s="132">
        <v>1.57</v>
      </c>
      <c r="N564">
        <v>0</v>
      </c>
      <c r="O564">
        <v>0</v>
      </c>
      <c r="P564">
        <v>0</v>
      </c>
      <c r="Q564">
        <v>1</v>
      </c>
      <c r="R564">
        <v>9.2910999999999999E-6</v>
      </c>
      <c r="S564">
        <v>2.5450000000000001E-7</v>
      </c>
      <c r="T564">
        <v>3</v>
      </c>
      <c r="U564">
        <v>0</v>
      </c>
      <c r="V564">
        <v>0</v>
      </c>
      <c r="W564" s="133" t="s">
        <v>954</v>
      </c>
      <c r="X564" t="s">
        <v>925</v>
      </c>
      <c r="Y564" t="s">
        <v>204</v>
      </c>
      <c r="AD564">
        <f t="shared" si="62"/>
        <v>1688</v>
      </c>
      <c r="AE564">
        <v>563</v>
      </c>
      <c r="AF564" t="str">
        <f t="shared" ca="1" si="56"/>
        <v>94-0.2</v>
      </c>
      <c r="AG564">
        <f t="shared" ca="1" si="57"/>
        <v>200</v>
      </c>
      <c r="AH564">
        <f t="shared" ca="1" si="58"/>
        <v>976</v>
      </c>
      <c r="AI564" s="105">
        <f t="shared" ca="1" si="59"/>
        <v>-8.0584000000000006E-6</v>
      </c>
      <c r="AJ564" s="105">
        <f t="shared" ca="1" si="60"/>
        <v>-5.6189999999999997E-7</v>
      </c>
      <c r="AK564" s="105">
        <f ca="1">AVERAGE(INDIRECT("K"&amp;AD564):INDIRECT("K"&amp;AD565-1))</f>
        <v>1.7756666666666667E-3</v>
      </c>
      <c r="AL564" s="105">
        <f ca="1">AVERAGE(INDIRECT("L"&amp;AD564):INDIRECT("L"&amp;AD565-1))</f>
        <v>6.9733333333333325E-5</v>
      </c>
      <c r="AM564" s="105">
        <f t="shared" ca="1" si="61"/>
        <v>1.7770354101392827E-3</v>
      </c>
      <c r="AO564" s="105">
        <f ca="1">STDEV(INDIRECT("K"&amp;AD564):INDIRECT("K"&amp;AD565-1))</f>
        <v>5.7735026918995274E-8</v>
      </c>
    </row>
    <row r="565" spans="1:41" ht="14.25" customHeight="1">
      <c r="A565" t="s">
        <v>952</v>
      </c>
      <c r="B565" t="s">
        <v>200</v>
      </c>
      <c r="C565">
        <v>0</v>
      </c>
      <c r="D565">
        <v>200</v>
      </c>
      <c r="E565">
        <v>976</v>
      </c>
      <c r="F565" t="s">
        <v>201</v>
      </c>
      <c r="G565" s="105">
        <v>9.2111000000000005E-4</v>
      </c>
      <c r="H565" s="105">
        <v>2.5202999999999999E-5</v>
      </c>
      <c r="I565" s="105">
        <v>-8.1211999999999994E-6</v>
      </c>
      <c r="J565" s="105">
        <v>-2.0809999999999999E-7</v>
      </c>
      <c r="K565" s="105">
        <v>9.2924000000000001E-4</v>
      </c>
      <c r="L565" s="105">
        <v>2.5412E-5</v>
      </c>
      <c r="M565" s="132">
        <v>1.57</v>
      </c>
      <c r="N565">
        <v>0</v>
      </c>
      <c r="O565">
        <v>0</v>
      </c>
      <c r="P565">
        <v>0</v>
      </c>
      <c r="Q565">
        <v>1</v>
      </c>
      <c r="R565">
        <v>9.2923999999999993E-6</v>
      </c>
      <c r="S565">
        <v>2.5409999999999998E-7</v>
      </c>
      <c r="T565">
        <v>3</v>
      </c>
      <c r="U565">
        <v>0</v>
      </c>
      <c r="V565">
        <v>0</v>
      </c>
      <c r="W565" s="133" t="s">
        <v>955</v>
      </c>
      <c r="X565" t="s">
        <v>925</v>
      </c>
      <c r="Y565" t="s">
        <v>204</v>
      </c>
      <c r="AD565">
        <f t="shared" si="62"/>
        <v>1691</v>
      </c>
      <c r="AE565">
        <v>564</v>
      </c>
      <c r="AF565" t="str">
        <f t="shared" ca="1" si="56"/>
        <v>94-&lt;0.2</v>
      </c>
      <c r="AG565">
        <f t="shared" ca="1" si="57"/>
        <v>200</v>
      </c>
      <c r="AH565">
        <f t="shared" ca="1" si="58"/>
        <v>976</v>
      </c>
      <c r="AI565" s="105">
        <f t="shared" ca="1" si="59"/>
        <v>-8.0584000000000006E-6</v>
      </c>
      <c r="AJ565" s="105">
        <f t="shared" ca="1" si="60"/>
        <v>-5.6189999999999997E-7</v>
      </c>
      <c r="AK565" s="105">
        <f ca="1">AVERAGE(INDIRECT("K"&amp;AD565):INDIRECT("K"&amp;AD566-1))</f>
        <v>2.6892999999999999E-3</v>
      </c>
      <c r="AL565" s="105">
        <f ca="1">AVERAGE(INDIRECT("L"&amp;AD565):INDIRECT("L"&amp;AD566-1))</f>
        <v>1.031E-4</v>
      </c>
      <c r="AM565" s="105">
        <f t="shared" ca="1" si="61"/>
        <v>2.6912755525958319E-3</v>
      </c>
      <c r="AO565" s="105">
        <f ca="1">STDEV(INDIRECT("K"&amp;AD565):INDIRECT("K"&amp;AD566-1))</f>
        <v>2.0000000000011328E-7</v>
      </c>
    </row>
    <row r="566" spans="1:41" ht="14.25" customHeight="1">
      <c r="A566" t="s">
        <v>956</v>
      </c>
      <c r="B566" t="s">
        <v>200</v>
      </c>
      <c r="C566">
        <v>0</v>
      </c>
      <c r="D566">
        <v>200</v>
      </c>
      <c r="E566">
        <v>976</v>
      </c>
      <c r="F566" t="s">
        <v>201</v>
      </c>
      <c r="G566" s="105">
        <v>9.3064999999999999E-4</v>
      </c>
      <c r="H566" s="105">
        <v>2.5125000000000001E-5</v>
      </c>
      <c r="I566" s="105">
        <v>-8.1211999999999994E-6</v>
      </c>
      <c r="J566" s="105">
        <v>-2.0809999999999999E-7</v>
      </c>
      <c r="K566" s="105">
        <v>9.3877999999999995E-4</v>
      </c>
      <c r="L566" s="105">
        <v>2.5333E-5</v>
      </c>
      <c r="M566" s="132">
        <v>1.55</v>
      </c>
      <c r="N566">
        <v>0</v>
      </c>
      <c r="O566">
        <v>0</v>
      </c>
      <c r="P566">
        <v>0</v>
      </c>
      <c r="Q566">
        <v>1</v>
      </c>
      <c r="R566">
        <v>9.3878000000000001E-6</v>
      </c>
      <c r="S566">
        <v>2.5330000000000002E-7</v>
      </c>
      <c r="T566">
        <v>3</v>
      </c>
      <c r="U566">
        <v>0</v>
      </c>
      <c r="V566">
        <v>0</v>
      </c>
      <c r="W566" s="133" t="s">
        <v>957</v>
      </c>
      <c r="X566" t="s">
        <v>925</v>
      </c>
      <c r="Y566" t="s">
        <v>204</v>
      </c>
      <c r="AD566">
        <f t="shared" si="62"/>
        <v>1694</v>
      </c>
      <c r="AE566">
        <v>565</v>
      </c>
      <c r="AF566" t="str">
        <f t="shared" ca="1" si="56"/>
        <v>95-ALL</v>
      </c>
      <c r="AG566">
        <f t="shared" ca="1" si="57"/>
        <v>200</v>
      </c>
      <c r="AH566">
        <f t="shared" ca="1" si="58"/>
        <v>976</v>
      </c>
      <c r="AI566" s="105">
        <f t="shared" ca="1" si="59"/>
        <v>-8.0584000000000006E-6</v>
      </c>
      <c r="AJ566" s="105">
        <f t="shared" ca="1" si="60"/>
        <v>-5.6189999999999997E-7</v>
      </c>
      <c r="AK566" s="105">
        <f ca="1">AVERAGE(INDIRECT("K"&amp;AD566):INDIRECT("K"&amp;AD567-1))</f>
        <v>1.4544666666666667E-3</v>
      </c>
      <c r="AL566" s="105">
        <f ca="1">AVERAGE(INDIRECT("L"&amp;AD566):INDIRECT("L"&amp;AD567-1))</f>
        <v>4.8966666666666667E-5</v>
      </c>
      <c r="AM566" s="105">
        <f t="shared" ca="1" si="61"/>
        <v>1.4552906991006603E-3</v>
      </c>
      <c r="AO566" s="105">
        <f ca="1">STDEV(INDIRECT("K"&amp;AD566):INDIRECT("K"&amp;AD567-1))</f>
        <v>3.5118845842840743E-7</v>
      </c>
    </row>
    <row r="567" spans="1:41" ht="14.25" customHeight="1">
      <c r="A567" t="s">
        <v>956</v>
      </c>
      <c r="B567" t="s">
        <v>200</v>
      </c>
      <c r="C567">
        <v>0</v>
      </c>
      <c r="D567">
        <v>200</v>
      </c>
      <c r="E567">
        <v>976</v>
      </c>
      <c r="F567" t="s">
        <v>201</v>
      </c>
      <c r="G567" s="105">
        <v>9.3081000000000001E-4</v>
      </c>
      <c r="H567" s="105">
        <v>2.4983000000000001E-5</v>
      </c>
      <c r="I567" s="105">
        <v>-8.1211999999999994E-6</v>
      </c>
      <c r="J567" s="105">
        <v>-2.0809999999999999E-7</v>
      </c>
      <c r="K567" s="105">
        <v>9.3893000000000004E-4</v>
      </c>
      <c r="L567" s="105">
        <v>2.5191E-5</v>
      </c>
      <c r="M567" s="132">
        <v>1.54</v>
      </c>
      <c r="N567">
        <v>0</v>
      </c>
      <c r="O567">
        <v>0</v>
      </c>
      <c r="P567">
        <v>0</v>
      </c>
      <c r="Q567">
        <v>1</v>
      </c>
      <c r="R567">
        <v>9.3893E-6</v>
      </c>
      <c r="S567">
        <v>2.5190000000000003E-7</v>
      </c>
      <c r="T567">
        <v>3</v>
      </c>
      <c r="U567">
        <v>0</v>
      </c>
      <c r="V567">
        <v>0</v>
      </c>
      <c r="W567" s="133" t="s">
        <v>958</v>
      </c>
      <c r="X567" t="s">
        <v>925</v>
      </c>
      <c r="Y567" t="s">
        <v>204</v>
      </c>
      <c r="AD567">
        <f t="shared" si="62"/>
        <v>1697</v>
      </c>
      <c r="AE567">
        <v>566</v>
      </c>
      <c r="AF567" t="str">
        <f t="shared" ca="1" si="56"/>
        <v>95-0.8</v>
      </c>
      <c r="AG567">
        <f t="shared" ca="1" si="57"/>
        <v>200</v>
      </c>
      <c r="AH567">
        <f t="shared" ca="1" si="58"/>
        <v>976</v>
      </c>
      <c r="AI567" s="105">
        <f t="shared" ca="1" si="59"/>
        <v>-8.0584000000000006E-6</v>
      </c>
      <c r="AJ567" s="105">
        <f t="shared" ca="1" si="60"/>
        <v>-5.6189999999999997E-7</v>
      </c>
      <c r="AK567" s="105">
        <f ca="1">AVERAGE(INDIRECT("K"&amp;AD567):INDIRECT("K"&amp;AD568-1))</f>
        <v>4.8401666666666671E-3</v>
      </c>
      <c r="AL567" s="105">
        <f ca="1">AVERAGE(INDIRECT("L"&amp;AD567):INDIRECT("L"&amp;AD568-1))</f>
        <v>1.4033333333333332E-4</v>
      </c>
      <c r="AM567" s="105">
        <f t="shared" ca="1" si="61"/>
        <v>4.8422006159963629E-3</v>
      </c>
      <c r="AO567" s="105">
        <f ca="1">STDEV(INDIRECT("K"&amp;AD567):INDIRECT("K"&amp;AD568-1))</f>
        <v>7.371114795829207E-7</v>
      </c>
    </row>
    <row r="568" spans="1:41" ht="14.25" customHeight="1">
      <c r="A568" t="s">
        <v>956</v>
      </c>
      <c r="B568" t="s">
        <v>200</v>
      </c>
      <c r="C568">
        <v>0</v>
      </c>
      <c r="D568">
        <v>200</v>
      </c>
      <c r="E568">
        <v>976</v>
      </c>
      <c r="F568" t="s">
        <v>201</v>
      </c>
      <c r="G568" s="105">
        <v>9.3006999999999996E-4</v>
      </c>
      <c r="H568" s="105">
        <v>2.4734000000000001E-5</v>
      </c>
      <c r="I568" s="105">
        <v>-8.1211999999999994E-6</v>
      </c>
      <c r="J568" s="105">
        <v>-2.0809999999999999E-7</v>
      </c>
      <c r="K568" s="105">
        <v>9.3818999999999999E-4</v>
      </c>
      <c r="L568" s="105">
        <v>2.4941999999999999E-5</v>
      </c>
      <c r="M568" s="132">
        <v>1.52</v>
      </c>
      <c r="N568">
        <v>0</v>
      </c>
      <c r="O568">
        <v>0</v>
      </c>
      <c r="P568">
        <v>0</v>
      </c>
      <c r="Q568">
        <v>1</v>
      </c>
      <c r="R568">
        <v>9.3819000000000008E-6</v>
      </c>
      <c r="S568">
        <v>2.494E-7</v>
      </c>
      <c r="T568">
        <v>3</v>
      </c>
      <c r="U568">
        <v>0</v>
      </c>
      <c r="V568">
        <v>0</v>
      </c>
      <c r="W568" s="133" t="s">
        <v>959</v>
      </c>
      <c r="X568" t="s">
        <v>925</v>
      </c>
      <c r="Y568" t="s">
        <v>204</v>
      </c>
      <c r="AD568">
        <f t="shared" si="62"/>
        <v>1700</v>
      </c>
      <c r="AE568">
        <v>567</v>
      </c>
      <c r="AF568" t="str">
        <f t="shared" ca="1" si="56"/>
        <v>95-0.6</v>
      </c>
      <c r="AG568">
        <f t="shared" ca="1" si="57"/>
        <v>200</v>
      </c>
      <c r="AH568">
        <f t="shared" ca="1" si="58"/>
        <v>976</v>
      </c>
      <c r="AI568" s="105">
        <f t="shared" ca="1" si="59"/>
        <v>-8.0584000000000006E-6</v>
      </c>
      <c r="AJ568" s="105">
        <f t="shared" ca="1" si="60"/>
        <v>-5.6189999999999997E-7</v>
      </c>
      <c r="AK568" s="105">
        <f ca="1">AVERAGE(INDIRECT("K"&amp;AD568):INDIRECT("K"&amp;AD569-1))</f>
        <v>2.0657666666666669E-3</v>
      </c>
      <c r="AL568" s="105">
        <f ca="1">AVERAGE(INDIRECT("L"&amp;AD568):INDIRECT("L"&amp;AD569-1))</f>
        <v>6.4833333333333342E-5</v>
      </c>
      <c r="AM568" s="105">
        <f t="shared" ca="1" si="61"/>
        <v>2.066783801519216E-3</v>
      </c>
      <c r="AO568" s="105">
        <f ca="1">STDEV(INDIRECT("K"&amp;AD568):INDIRECT("K"&amp;AD569-1))</f>
        <v>1.5275252316518655E-7</v>
      </c>
    </row>
    <row r="569" spans="1:41" ht="14.25" customHeight="1">
      <c r="A569" t="s">
        <v>960</v>
      </c>
      <c r="B569" t="s">
        <v>200</v>
      </c>
      <c r="C569">
        <v>0</v>
      </c>
      <c r="D569">
        <v>200</v>
      </c>
      <c r="E569">
        <v>976</v>
      </c>
      <c r="F569" t="s">
        <v>201</v>
      </c>
      <c r="G569" s="105">
        <v>1.1636999999999999E-3</v>
      </c>
      <c r="H569" s="105">
        <v>3.1099999999999997E-5</v>
      </c>
      <c r="I569" s="105">
        <v>-8.1211999999999994E-6</v>
      </c>
      <c r="J569" s="105">
        <v>-2.0809999999999999E-7</v>
      </c>
      <c r="K569" s="105">
        <v>1.1718E-3</v>
      </c>
      <c r="L569" s="105">
        <v>3.1300000000000002E-5</v>
      </c>
      <c r="M569" s="132">
        <v>1.53</v>
      </c>
      <c r="N569">
        <v>0</v>
      </c>
      <c r="O569">
        <v>0</v>
      </c>
      <c r="P569">
        <v>0</v>
      </c>
      <c r="Q569">
        <v>1</v>
      </c>
      <c r="R569">
        <v>1.1718E-5</v>
      </c>
      <c r="S569">
        <v>3.1300000000000001E-7</v>
      </c>
      <c r="T569">
        <v>3</v>
      </c>
      <c r="U569">
        <v>0</v>
      </c>
      <c r="V569">
        <v>0</v>
      </c>
      <c r="W569" s="133" t="s">
        <v>961</v>
      </c>
      <c r="X569" t="s">
        <v>925</v>
      </c>
      <c r="Y569" t="s">
        <v>204</v>
      </c>
      <c r="AD569">
        <f t="shared" si="62"/>
        <v>1703</v>
      </c>
      <c r="AE569">
        <v>568</v>
      </c>
      <c r="AF569" t="str">
        <f t="shared" ca="1" si="56"/>
        <v>95-0.4</v>
      </c>
      <c r="AG569">
        <f t="shared" ca="1" si="57"/>
        <v>200</v>
      </c>
      <c r="AH569">
        <f t="shared" ca="1" si="58"/>
        <v>976</v>
      </c>
      <c r="AI569" s="105">
        <f t="shared" ca="1" si="59"/>
        <v>-8.0584000000000006E-6</v>
      </c>
      <c r="AJ569" s="105">
        <f t="shared" ca="1" si="60"/>
        <v>-5.6189999999999997E-7</v>
      </c>
      <c r="AK569" s="105">
        <f ca="1">AVERAGE(INDIRECT("K"&amp;AD569):INDIRECT("K"&amp;AD570-1))</f>
        <v>9.6039000000000009E-4</v>
      </c>
      <c r="AL569" s="105">
        <f ca="1">AVERAGE(INDIRECT("L"&amp;AD569):INDIRECT("L"&amp;AD570-1))</f>
        <v>3.3297666666666665E-5</v>
      </c>
      <c r="AM569" s="105">
        <f t="shared" ca="1" si="61"/>
        <v>9.6096705807506458E-4</v>
      </c>
      <c r="AO569" s="105">
        <f ca="1">STDEV(INDIRECT("K"&amp;AD569):INDIRECT("K"&amp;AD570-1))</f>
        <v>1.0816653826389373E-7</v>
      </c>
    </row>
    <row r="570" spans="1:41" ht="14.25" customHeight="1">
      <c r="A570" t="s">
        <v>960</v>
      </c>
      <c r="B570" t="s">
        <v>200</v>
      </c>
      <c r="C570">
        <v>0</v>
      </c>
      <c r="D570">
        <v>200</v>
      </c>
      <c r="E570">
        <v>976</v>
      </c>
      <c r="F570" t="s">
        <v>201</v>
      </c>
      <c r="G570" s="105">
        <v>1.1640000000000001E-3</v>
      </c>
      <c r="H570" s="105">
        <v>3.1199999999999999E-5</v>
      </c>
      <c r="I570" s="105">
        <v>-8.1211999999999994E-6</v>
      </c>
      <c r="J570" s="105">
        <v>-2.0809999999999999E-7</v>
      </c>
      <c r="K570" s="105">
        <v>1.1720999999999999E-3</v>
      </c>
      <c r="L570" s="105">
        <v>3.1399999999999998E-5</v>
      </c>
      <c r="M570" s="132">
        <v>1.53</v>
      </c>
      <c r="N570">
        <v>0</v>
      </c>
      <c r="O570">
        <v>0</v>
      </c>
      <c r="P570">
        <v>0</v>
      </c>
      <c r="Q570">
        <v>1</v>
      </c>
      <c r="R570">
        <v>1.1721E-5</v>
      </c>
      <c r="S570">
        <v>3.1380000000000002E-7</v>
      </c>
      <c r="T570">
        <v>3</v>
      </c>
      <c r="U570">
        <v>0</v>
      </c>
      <c r="V570">
        <v>0</v>
      </c>
      <c r="W570" s="133" t="s">
        <v>962</v>
      </c>
      <c r="X570" t="s">
        <v>925</v>
      </c>
      <c r="Y570" t="s">
        <v>204</v>
      </c>
      <c r="AD570">
        <f t="shared" si="62"/>
        <v>1706</v>
      </c>
      <c r="AE570">
        <v>569</v>
      </c>
      <c r="AF570" t="str">
        <f t="shared" ca="1" si="56"/>
        <v>95-0.2</v>
      </c>
      <c r="AG570">
        <f t="shared" ca="1" si="57"/>
        <v>200</v>
      </c>
      <c r="AH570">
        <f t="shared" ca="1" si="58"/>
        <v>976</v>
      </c>
      <c r="AI570" s="105">
        <f t="shared" ca="1" si="59"/>
        <v>-8.0584000000000006E-6</v>
      </c>
      <c r="AJ570" s="105">
        <f t="shared" ca="1" si="60"/>
        <v>-5.6189999999999997E-7</v>
      </c>
      <c r="AK570" s="105">
        <f ca="1">AVERAGE(INDIRECT("K"&amp;AD570):INDIRECT("K"&amp;AD571-1))</f>
        <v>8.9841666666666672E-4</v>
      </c>
      <c r="AL570" s="105">
        <f ca="1">AVERAGE(INDIRECT("L"&amp;AD570):INDIRECT("L"&amp;AD571-1))</f>
        <v>3.2892333333333337E-5</v>
      </c>
      <c r="AM570" s="105">
        <f t="shared" ca="1" si="61"/>
        <v>8.990185829762117E-4</v>
      </c>
      <c r="AO570" s="105">
        <f ca="1">STDEV(INDIRECT("K"&amp;AD570):INDIRECT("K"&amp;AD571-1))</f>
        <v>1.1503622617827144E-7</v>
      </c>
    </row>
    <row r="571" spans="1:41" ht="14.25" customHeight="1">
      <c r="A571" t="s">
        <v>960</v>
      </c>
      <c r="B571" t="s">
        <v>200</v>
      </c>
      <c r="C571">
        <v>0</v>
      </c>
      <c r="D571">
        <v>200</v>
      </c>
      <c r="E571">
        <v>976</v>
      </c>
      <c r="F571" t="s">
        <v>201</v>
      </c>
      <c r="G571" s="105">
        <v>1.1631E-3</v>
      </c>
      <c r="H571" s="105">
        <v>3.0800000000000003E-5</v>
      </c>
      <c r="I571" s="105">
        <v>-8.1211999999999994E-6</v>
      </c>
      <c r="J571" s="105">
        <v>-2.0809999999999999E-7</v>
      </c>
      <c r="K571" s="105">
        <v>1.1712000000000001E-3</v>
      </c>
      <c r="L571" s="105">
        <v>3.1000000000000001E-5</v>
      </c>
      <c r="M571" s="132">
        <v>1.51</v>
      </c>
      <c r="N571">
        <v>0</v>
      </c>
      <c r="O571">
        <v>0</v>
      </c>
      <c r="P571">
        <v>0</v>
      </c>
      <c r="Q571">
        <v>1</v>
      </c>
      <c r="R571">
        <v>1.1712000000000001E-5</v>
      </c>
      <c r="S571">
        <v>3.0960000000000002E-7</v>
      </c>
      <c r="T571">
        <v>3</v>
      </c>
      <c r="U571">
        <v>0</v>
      </c>
      <c r="V571">
        <v>0</v>
      </c>
      <c r="W571" s="133" t="s">
        <v>963</v>
      </c>
      <c r="X571" t="s">
        <v>925</v>
      </c>
      <c r="Y571" t="s">
        <v>204</v>
      </c>
      <c r="AD571">
        <f t="shared" si="62"/>
        <v>1709</v>
      </c>
      <c r="AE571">
        <v>570</v>
      </c>
      <c r="AF571" t="str">
        <f t="shared" ca="1" si="56"/>
        <v>95-&lt;0.2</v>
      </c>
      <c r="AG571">
        <f t="shared" ca="1" si="57"/>
        <v>200</v>
      </c>
      <c r="AH571">
        <f t="shared" ca="1" si="58"/>
        <v>976</v>
      </c>
      <c r="AI571" s="105">
        <f t="shared" ca="1" si="59"/>
        <v>-8.0584000000000006E-6</v>
      </c>
      <c r="AJ571" s="105">
        <f t="shared" ca="1" si="60"/>
        <v>-5.6189999999999997E-7</v>
      </c>
      <c r="AK571" s="105">
        <f ca="1">AVERAGE(INDIRECT("K"&amp;AD571):INDIRECT("K"&amp;AD572-1))</f>
        <v>1.9100333333333334E-3</v>
      </c>
      <c r="AL571" s="105">
        <f ca="1">AVERAGE(INDIRECT("L"&amp;AD571):INDIRECT("L"&amp;AD572-1))</f>
        <v>6.6066666666666669E-5</v>
      </c>
      <c r="AM571" s="105">
        <f t="shared" ca="1" si="61"/>
        <v>1.9111755908050125E-3</v>
      </c>
      <c r="AO571" s="105">
        <f ca="1">STDEV(INDIRECT("K"&amp;AD571):INDIRECT("K"&amp;AD572-1))</f>
        <v>1.0856027511632985E-5</v>
      </c>
    </row>
    <row r="572" spans="1:41" ht="14.25" customHeight="1">
      <c r="A572" t="s">
        <v>964</v>
      </c>
      <c r="B572" t="s">
        <v>200</v>
      </c>
      <c r="C572">
        <v>0</v>
      </c>
      <c r="D572">
        <v>200</v>
      </c>
      <c r="E572">
        <v>976</v>
      </c>
      <c r="F572" t="s">
        <v>201</v>
      </c>
      <c r="G572" s="105">
        <v>1.4025999999999999E-3</v>
      </c>
      <c r="H572" s="105">
        <v>3.6300000000000001E-5</v>
      </c>
      <c r="I572" s="105">
        <v>-8.1211999999999994E-6</v>
      </c>
      <c r="J572" s="105">
        <v>-2.0809999999999999E-7</v>
      </c>
      <c r="K572" s="105">
        <v>1.4107E-3</v>
      </c>
      <c r="L572" s="105">
        <v>3.65E-5</v>
      </c>
      <c r="M572" s="132">
        <v>1.48</v>
      </c>
      <c r="N572">
        <v>0</v>
      </c>
      <c r="O572">
        <v>0</v>
      </c>
      <c r="P572">
        <v>0</v>
      </c>
      <c r="Q572">
        <v>1</v>
      </c>
      <c r="R572">
        <v>1.4107000000000001E-5</v>
      </c>
      <c r="S572">
        <v>3.6460000000000002E-7</v>
      </c>
      <c r="T572">
        <v>3</v>
      </c>
      <c r="U572">
        <v>0</v>
      </c>
      <c r="V572">
        <v>0</v>
      </c>
      <c r="W572" s="133" t="s">
        <v>965</v>
      </c>
      <c r="X572" t="s">
        <v>925</v>
      </c>
      <c r="Y572" t="s">
        <v>204</v>
      </c>
      <c r="AD572">
        <f t="shared" si="62"/>
        <v>1712</v>
      </c>
      <c r="AE572">
        <v>571</v>
      </c>
      <c r="AF572" t="str">
        <f t="shared" ca="1" si="56"/>
        <v>96-ALL</v>
      </c>
      <c r="AG572">
        <f t="shared" ca="1" si="57"/>
        <v>200</v>
      </c>
      <c r="AH572">
        <f t="shared" ca="1" si="58"/>
        <v>976</v>
      </c>
      <c r="AI572" s="105">
        <f t="shared" ca="1" si="59"/>
        <v>-8.0584000000000006E-6</v>
      </c>
      <c r="AJ572" s="105">
        <f t="shared" ca="1" si="60"/>
        <v>-5.6189999999999997E-7</v>
      </c>
      <c r="AK572" s="105">
        <f ca="1">AVERAGE(INDIRECT("K"&amp;AD572):INDIRECT("K"&amp;AD573-1))</f>
        <v>2.2425000000000001E-3</v>
      </c>
      <c r="AL572" s="105">
        <f ca="1">AVERAGE(INDIRECT("L"&amp;AD572):INDIRECT("L"&amp;AD573-1))</f>
        <v>8.156666666666668E-5</v>
      </c>
      <c r="AM572" s="105">
        <f t="shared" ca="1" si="61"/>
        <v>2.2439829257619392E-3</v>
      </c>
      <c r="AO572" s="105">
        <f ca="1">STDEV(INDIRECT("K"&amp;AD572):INDIRECT("K"&amp;AD573-1))</f>
        <v>4.3588989435401579E-7</v>
      </c>
    </row>
    <row r="573" spans="1:41" ht="14.25" customHeight="1">
      <c r="A573" t="s">
        <v>964</v>
      </c>
      <c r="B573" t="s">
        <v>200</v>
      </c>
      <c r="C573">
        <v>0</v>
      </c>
      <c r="D573">
        <v>200</v>
      </c>
      <c r="E573">
        <v>976</v>
      </c>
      <c r="F573" t="s">
        <v>201</v>
      </c>
      <c r="G573" s="105">
        <v>1.4025999999999999E-3</v>
      </c>
      <c r="H573" s="105">
        <v>3.6100000000000003E-5</v>
      </c>
      <c r="I573" s="105">
        <v>-8.1211999999999994E-6</v>
      </c>
      <c r="J573" s="105">
        <v>-2.0809999999999999E-7</v>
      </c>
      <c r="K573" s="105">
        <v>1.4107E-3</v>
      </c>
      <c r="L573" s="105">
        <v>3.6300000000000001E-5</v>
      </c>
      <c r="M573" s="132">
        <v>1.47</v>
      </c>
      <c r="N573">
        <v>0</v>
      </c>
      <c r="O573">
        <v>0</v>
      </c>
      <c r="P573">
        <v>0</v>
      </c>
      <c r="Q573">
        <v>1</v>
      </c>
      <c r="R573">
        <v>1.4107000000000001E-5</v>
      </c>
      <c r="S573">
        <v>3.6310000000000002E-7</v>
      </c>
      <c r="T573">
        <v>3</v>
      </c>
      <c r="U573">
        <v>0</v>
      </c>
      <c r="V573">
        <v>0</v>
      </c>
      <c r="W573" s="133" t="s">
        <v>966</v>
      </c>
      <c r="X573" t="s">
        <v>925</v>
      </c>
      <c r="Y573" t="s">
        <v>204</v>
      </c>
      <c r="AD573">
        <f t="shared" si="62"/>
        <v>1715</v>
      </c>
      <c r="AE573">
        <v>572</v>
      </c>
      <c r="AF573" t="str">
        <f t="shared" ca="1" si="56"/>
        <v>96-0.8</v>
      </c>
      <c r="AG573">
        <f t="shared" ca="1" si="57"/>
        <v>200</v>
      </c>
      <c r="AH573">
        <f t="shared" ca="1" si="58"/>
        <v>976</v>
      </c>
      <c r="AI573" s="105">
        <f t="shared" ca="1" si="59"/>
        <v>-8.0584000000000006E-6</v>
      </c>
      <c r="AJ573" s="105">
        <f t="shared" ca="1" si="60"/>
        <v>-5.6189999999999997E-7</v>
      </c>
      <c r="AK573" s="105">
        <f ca="1">AVERAGE(INDIRECT("K"&amp;AD573):INDIRECT("K"&amp;AD574-1))</f>
        <v>4.0263666666666663E-3</v>
      </c>
      <c r="AL573" s="105">
        <f ca="1">AVERAGE(INDIRECT("L"&amp;AD573):INDIRECT("L"&amp;AD574-1))</f>
        <v>1.4326666666666666E-4</v>
      </c>
      <c r="AM573" s="105">
        <f t="shared" ca="1" si="61"/>
        <v>4.0289147263527711E-3</v>
      </c>
      <c r="AO573" s="105">
        <f ca="1">STDEV(INDIRECT("K"&amp;AD573):INDIRECT("K"&amp;AD574-1))</f>
        <v>2.8571547618799521E-6</v>
      </c>
    </row>
    <row r="574" spans="1:41" ht="14.25" customHeight="1">
      <c r="A574" t="s">
        <v>964</v>
      </c>
      <c r="B574" t="s">
        <v>200</v>
      </c>
      <c r="C574">
        <v>0</v>
      </c>
      <c r="D574">
        <v>200</v>
      </c>
      <c r="E574">
        <v>976</v>
      </c>
      <c r="F574" t="s">
        <v>201</v>
      </c>
      <c r="G574" s="105">
        <v>1.4025000000000001E-3</v>
      </c>
      <c r="H574" s="105">
        <v>3.5899999999999998E-5</v>
      </c>
      <c r="I574" s="105">
        <v>-8.1211999999999994E-6</v>
      </c>
      <c r="J574" s="105">
        <v>-2.0809999999999999E-7</v>
      </c>
      <c r="K574" s="105">
        <v>1.4105999999999999E-3</v>
      </c>
      <c r="L574" s="105">
        <v>3.6100000000000003E-5</v>
      </c>
      <c r="M574" s="132">
        <v>1.47</v>
      </c>
      <c r="N574">
        <v>0</v>
      </c>
      <c r="O574">
        <v>0</v>
      </c>
      <c r="P574">
        <v>0</v>
      </c>
      <c r="Q574">
        <v>1</v>
      </c>
      <c r="R574">
        <v>1.4106E-5</v>
      </c>
      <c r="S574">
        <v>3.6090000000000001E-7</v>
      </c>
      <c r="T574">
        <v>3</v>
      </c>
      <c r="U574">
        <v>0</v>
      </c>
      <c r="V574">
        <v>0</v>
      </c>
      <c r="W574" s="133" t="s">
        <v>967</v>
      </c>
      <c r="X574" t="s">
        <v>925</v>
      </c>
      <c r="Y574" t="s">
        <v>204</v>
      </c>
      <c r="AD574">
        <f t="shared" si="62"/>
        <v>1718</v>
      </c>
      <c r="AE574">
        <v>573</v>
      </c>
      <c r="AF574" t="str">
        <f t="shared" ca="1" si="56"/>
        <v>96-0.6</v>
      </c>
      <c r="AG574">
        <f t="shared" ca="1" si="57"/>
        <v>200</v>
      </c>
      <c r="AH574">
        <f t="shared" ca="1" si="58"/>
        <v>976</v>
      </c>
      <c r="AI574" s="105">
        <f t="shared" ca="1" si="59"/>
        <v>-8.0584000000000006E-6</v>
      </c>
      <c r="AJ574" s="105">
        <f t="shared" ca="1" si="60"/>
        <v>-5.6189999999999997E-7</v>
      </c>
      <c r="AK574" s="105">
        <f ca="1">AVERAGE(INDIRECT("K"&amp;AD574):INDIRECT("K"&amp;AD575-1))</f>
        <v>2.7971999999999997E-3</v>
      </c>
      <c r="AL574" s="105">
        <f ca="1">AVERAGE(INDIRECT("L"&amp;AD574):INDIRECT("L"&amp;AD575-1))</f>
        <v>9.8900000000000005E-5</v>
      </c>
      <c r="AM574" s="105">
        <f t="shared" ca="1" si="61"/>
        <v>2.7989478469596391E-3</v>
      </c>
      <c r="AO574" s="105">
        <f ca="1">STDEV(INDIRECT("K"&amp;AD574):INDIRECT("K"&amp;AD575-1))</f>
        <v>4.0000000000000972E-7</v>
      </c>
    </row>
    <row r="575" spans="1:41" ht="14.25" customHeight="1">
      <c r="A575" t="s">
        <v>968</v>
      </c>
      <c r="B575" t="s">
        <v>200</v>
      </c>
      <c r="C575">
        <v>0</v>
      </c>
      <c r="D575">
        <v>200</v>
      </c>
      <c r="E575">
        <v>976</v>
      </c>
      <c r="F575" t="s">
        <v>201</v>
      </c>
      <c r="G575" s="105">
        <v>2.1392999999999998E-3</v>
      </c>
      <c r="H575" s="105">
        <v>5.2200000000000002E-5</v>
      </c>
      <c r="I575" s="105">
        <v>-8.1211999999999994E-6</v>
      </c>
      <c r="J575" s="105">
        <v>-2.0809999999999999E-7</v>
      </c>
      <c r="K575" s="105">
        <v>2.1473999999999998E-3</v>
      </c>
      <c r="L575" s="105">
        <v>5.24E-5</v>
      </c>
      <c r="M575" s="132">
        <v>1.4</v>
      </c>
      <c r="N575">
        <v>0</v>
      </c>
      <c r="O575">
        <v>0</v>
      </c>
      <c r="P575">
        <v>0</v>
      </c>
      <c r="Q575">
        <v>1</v>
      </c>
      <c r="R575">
        <v>2.1474000000000001E-5</v>
      </c>
      <c r="S575">
        <v>5.2409999999999999E-7</v>
      </c>
      <c r="T575">
        <v>3</v>
      </c>
      <c r="U575">
        <v>0</v>
      </c>
      <c r="V575">
        <v>0</v>
      </c>
      <c r="W575" s="133" t="s">
        <v>969</v>
      </c>
      <c r="X575" t="s">
        <v>925</v>
      </c>
      <c r="Y575" t="s">
        <v>204</v>
      </c>
      <c r="AD575">
        <f t="shared" si="62"/>
        <v>1721</v>
      </c>
      <c r="AE575">
        <v>574</v>
      </c>
      <c r="AF575" t="str">
        <f t="shared" ca="1" si="56"/>
        <v>96-0.4</v>
      </c>
      <c r="AG575">
        <f t="shared" ca="1" si="57"/>
        <v>200</v>
      </c>
      <c r="AH575">
        <f t="shared" ca="1" si="58"/>
        <v>976</v>
      </c>
      <c r="AI575" s="105">
        <f t="shared" ca="1" si="59"/>
        <v>-8.0584000000000006E-6</v>
      </c>
      <c r="AJ575" s="105">
        <f t="shared" ca="1" si="60"/>
        <v>-5.6189999999999997E-7</v>
      </c>
      <c r="AK575" s="105">
        <f ca="1">AVERAGE(INDIRECT("K"&amp;AD575):INDIRECT("K"&amp;AD576-1))</f>
        <v>1.647E-3</v>
      </c>
      <c r="AL575" s="105">
        <f ca="1">AVERAGE(INDIRECT("L"&amp;AD575):INDIRECT("L"&amp;AD576-1))</f>
        <v>5.9833333333333335E-5</v>
      </c>
      <c r="AM575" s="105">
        <f t="shared" ca="1" si="61"/>
        <v>1.6480864746055584E-3</v>
      </c>
      <c r="AO575" s="105">
        <f ca="1">STDEV(INDIRECT("K"&amp;AD575):INDIRECT("K"&amp;AD576-1))</f>
        <v>1.0000000000005664E-7</v>
      </c>
    </row>
    <row r="576" spans="1:41" ht="14.25" customHeight="1">
      <c r="A576" t="s">
        <v>968</v>
      </c>
      <c r="B576" t="s">
        <v>200</v>
      </c>
      <c r="C576">
        <v>0</v>
      </c>
      <c r="D576">
        <v>200</v>
      </c>
      <c r="E576">
        <v>976</v>
      </c>
      <c r="F576" t="s">
        <v>201</v>
      </c>
      <c r="G576" s="105">
        <v>2.1394999999999999E-3</v>
      </c>
      <c r="H576" s="105">
        <v>5.24E-5</v>
      </c>
      <c r="I576" s="105">
        <v>-8.1211999999999994E-6</v>
      </c>
      <c r="J576" s="105">
        <v>-2.0809999999999999E-7</v>
      </c>
      <c r="K576" s="105">
        <v>2.1475999999999999E-3</v>
      </c>
      <c r="L576" s="105">
        <v>5.2599999999999998E-5</v>
      </c>
      <c r="M576" s="132">
        <v>1.4</v>
      </c>
      <c r="N576">
        <v>0</v>
      </c>
      <c r="O576">
        <v>0</v>
      </c>
      <c r="P576">
        <v>0</v>
      </c>
      <c r="Q576">
        <v>1</v>
      </c>
      <c r="R576">
        <v>2.1475999999999999E-5</v>
      </c>
      <c r="S576">
        <v>5.2610000000000003E-7</v>
      </c>
      <c r="T576">
        <v>3</v>
      </c>
      <c r="U576">
        <v>0</v>
      </c>
      <c r="V576">
        <v>0</v>
      </c>
      <c r="W576" s="133" t="s">
        <v>970</v>
      </c>
      <c r="X576" t="s">
        <v>925</v>
      </c>
      <c r="Y576" t="s">
        <v>204</v>
      </c>
      <c r="AD576">
        <f t="shared" si="62"/>
        <v>1724</v>
      </c>
      <c r="AE576">
        <v>575</v>
      </c>
      <c r="AF576" t="str">
        <f t="shared" ca="1" si="56"/>
        <v>96-0.2</v>
      </c>
      <c r="AG576">
        <f t="shared" ca="1" si="57"/>
        <v>200</v>
      </c>
      <c r="AH576">
        <f t="shared" ca="1" si="58"/>
        <v>976</v>
      </c>
      <c r="AI576" s="105">
        <f t="shared" ca="1" si="59"/>
        <v>-8.0584000000000006E-6</v>
      </c>
      <c r="AJ576" s="105">
        <f t="shared" ca="1" si="60"/>
        <v>-5.6189999999999997E-7</v>
      </c>
      <c r="AK576" s="105">
        <f ca="1">AVERAGE(INDIRECT("K"&amp;AD576):INDIRECT("K"&amp;AD577-1))</f>
        <v>1.9534333333333332E-3</v>
      </c>
      <c r="AL576" s="105">
        <f ca="1">AVERAGE(INDIRECT("L"&amp;AD576):INDIRECT("L"&amp;AD577-1))</f>
        <v>6.9966666666666669E-5</v>
      </c>
      <c r="AM576" s="105">
        <f t="shared" ca="1" si="61"/>
        <v>1.9546859395366358E-3</v>
      </c>
      <c r="AO576" s="105">
        <f ca="1">STDEV(INDIRECT("K"&amp;AD576):INDIRECT("K"&amp;AD577-1))</f>
        <v>4.1633319989337558E-7</v>
      </c>
    </row>
    <row r="577" spans="1:41" ht="14.25" customHeight="1">
      <c r="A577" t="s">
        <v>968</v>
      </c>
      <c r="B577" t="s">
        <v>200</v>
      </c>
      <c r="C577">
        <v>0</v>
      </c>
      <c r="D577">
        <v>200</v>
      </c>
      <c r="E577">
        <v>976</v>
      </c>
      <c r="F577" t="s">
        <v>201</v>
      </c>
      <c r="G577" s="105">
        <v>2.1397E-3</v>
      </c>
      <c r="H577" s="105">
        <v>5.2299999999999997E-5</v>
      </c>
      <c r="I577" s="105">
        <v>-8.1211999999999994E-6</v>
      </c>
      <c r="J577" s="105">
        <v>-2.0809999999999999E-7</v>
      </c>
      <c r="K577" s="105">
        <v>2.1478000000000001E-3</v>
      </c>
      <c r="L577" s="105">
        <v>5.2500000000000002E-5</v>
      </c>
      <c r="M577" s="132">
        <v>1.4</v>
      </c>
      <c r="N577">
        <v>0</v>
      </c>
      <c r="O577">
        <v>0</v>
      </c>
      <c r="P577">
        <v>0</v>
      </c>
      <c r="Q577">
        <v>1</v>
      </c>
      <c r="R577">
        <v>2.1478E-5</v>
      </c>
      <c r="S577">
        <v>5.2519999999999996E-7</v>
      </c>
      <c r="T577">
        <v>3</v>
      </c>
      <c r="U577">
        <v>0</v>
      </c>
      <c r="V577">
        <v>0</v>
      </c>
      <c r="W577" s="133" t="s">
        <v>971</v>
      </c>
      <c r="X577" t="s">
        <v>925</v>
      </c>
      <c r="Y577" t="s">
        <v>204</v>
      </c>
      <c r="AD577">
        <f t="shared" si="62"/>
        <v>1727</v>
      </c>
      <c r="AE577">
        <v>576</v>
      </c>
      <c r="AF577" t="str">
        <f t="shared" ca="1" si="56"/>
        <v>96-&lt;0.2</v>
      </c>
      <c r="AG577">
        <f t="shared" ca="1" si="57"/>
        <v>200</v>
      </c>
      <c r="AH577">
        <f t="shared" ca="1" si="58"/>
        <v>976</v>
      </c>
      <c r="AI577" s="105">
        <f t="shared" ca="1" si="59"/>
        <v>-8.0584000000000006E-6</v>
      </c>
      <c r="AJ577" s="105">
        <f t="shared" ca="1" si="60"/>
        <v>-5.6189999999999997E-7</v>
      </c>
      <c r="AK577" s="105">
        <f ca="1">AVERAGE(INDIRECT("K"&amp;AD577):INDIRECT("K"&amp;AD578-1))</f>
        <v>2.9154333333333334E-3</v>
      </c>
      <c r="AL577" s="105">
        <f ca="1">AVERAGE(INDIRECT("L"&amp;AD577):INDIRECT("L"&amp;AD578-1))</f>
        <v>1.0553333333333333E-4</v>
      </c>
      <c r="AM577" s="105">
        <f t="shared" ca="1" si="61"/>
        <v>2.9173427644957248E-3</v>
      </c>
      <c r="AO577" s="105">
        <f ca="1">STDEV(INDIRECT("K"&amp;AD577):INDIRECT("K"&amp;AD578-1))</f>
        <v>8.0829037686550471E-7</v>
      </c>
    </row>
    <row r="578" spans="1:41" ht="14.25" customHeight="1">
      <c r="A578" t="s">
        <v>972</v>
      </c>
      <c r="B578" t="s">
        <v>200</v>
      </c>
      <c r="C578">
        <v>0</v>
      </c>
      <c r="D578">
        <v>200</v>
      </c>
      <c r="E578">
        <v>976</v>
      </c>
      <c r="F578" t="s">
        <v>201</v>
      </c>
      <c r="G578" s="105">
        <v>3.2429999999999998E-3</v>
      </c>
      <c r="H578" s="105">
        <v>6.4700000000000001E-5</v>
      </c>
      <c r="I578" s="105">
        <v>-8.1211999999999994E-6</v>
      </c>
      <c r="J578" s="105">
        <v>-2.0809999999999999E-7</v>
      </c>
      <c r="K578" s="105">
        <v>3.2512000000000001E-3</v>
      </c>
      <c r="L578" s="105">
        <v>6.4900000000000005E-5</v>
      </c>
      <c r="M578" s="132">
        <v>1.1399999999999999</v>
      </c>
      <c r="N578">
        <v>0</v>
      </c>
      <c r="O578">
        <v>0</v>
      </c>
      <c r="P578">
        <v>0</v>
      </c>
      <c r="Q578">
        <v>1</v>
      </c>
      <c r="R578">
        <v>3.2512000000000003E-5</v>
      </c>
      <c r="S578">
        <v>6.4899999999999995E-7</v>
      </c>
      <c r="T578">
        <v>4</v>
      </c>
      <c r="U578">
        <v>0</v>
      </c>
      <c r="V578">
        <v>0</v>
      </c>
      <c r="W578" s="133" t="s">
        <v>973</v>
      </c>
      <c r="X578" t="s">
        <v>925</v>
      </c>
      <c r="Y578" t="s">
        <v>204</v>
      </c>
      <c r="AD578">
        <f t="shared" si="62"/>
        <v>1730</v>
      </c>
      <c r="AE578">
        <v>577</v>
      </c>
      <c r="AF578" t="str">
        <f t="shared" ref="AF578:AF644" ca="1" si="63">INDIRECT("A"&amp;AD578)</f>
        <v>97-ALL</v>
      </c>
      <c r="AG578">
        <f t="shared" ref="AG578:AG644" ca="1" si="64">INDIRECT("D"&amp;AD578)</f>
        <v>200</v>
      </c>
      <c r="AH578">
        <f t="shared" ref="AH578:AH644" ca="1" si="65">INDIRECT("E"&amp;AD578)</f>
        <v>976</v>
      </c>
      <c r="AI578" s="105">
        <f t="shared" ref="AI578:AI644" ca="1" si="66">INDIRECT("I"&amp;AD578)</f>
        <v>-8.0584000000000006E-6</v>
      </c>
      <c r="AJ578" s="105">
        <f t="shared" ref="AJ578:AJ644" ca="1" si="67">INDIRECT("J"&amp;AD578)</f>
        <v>-5.6189999999999997E-7</v>
      </c>
      <c r="AK578" s="105">
        <f ca="1">AVERAGE(INDIRECT("K"&amp;AD578):INDIRECT("K"&amp;AD579-1))</f>
        <v>1.9984333333333336E-3</v>
      </c>
      <c r="AL578" s="105">
        <f ca="1">AVERAGE(INDIRECT("L"&amp;AD578):INDIRECT("L"&amp;AD579-1))</f>
        <v>6.97E-5</v>
      </c>
      <c r="AM578" s="105">
        <f t="shared" ref="AM578:AM641" ca="1" si="68">(ABS(AK578)/AK578*SQRT((AK578)^2+(AL578)^2))</f>
        <v>1.9996484385455806E-3</v>
      </c>
      <c r="AO578" s="105">
        <f ca="1">STDEV(INDIRECT("K"&amp;AD578):INDIRECT("K"&amp;AD579-1))</f>
        <v>4.7258156262523791E-7</v>
      </c>
    </row>
    <row r="579" spans="1:41" ht="14.25" customHeight="1">
      <c r="A579" t="s">
        <v>972</v>
      </c>
      <c r="B579" t="s">
        <v>200</v>
      </c>
      <c r="C579">
        <v>0</v>
      </c>
      <c r="D579">
        <v>200</v>
      </c>
      <c r="E579">
        <v>976</v>
      </c>
      <c r="F579" t="s">
        <v>201</v>
      </c>
      <c r="G579" s="105">
        <v>3.2434999999999999E-3</v>
      </c>
      <c r="H579" s="105">
        <v>6.5099999999999997E-5</v>
      </c>
      <c r="I579" s="105">
        <v>-8.1211999999999994E-6</v>
      </c>
      <c r="J579" s="105">
        <v>-2.0809999999999999E-7</v>
      </c>
      <c r="K579" s="105">
        <v>3.2515999999999999E-3</v>
      </c>
      <c r="L579" s="105">
        <v>6.5300000000000002E-5</v>
      </c>
      <c r="M579" s="132">
        <v>1.1499999999999999</v>
      </c>
      <c r="N579">
        <v>0</v>
      </c>
      <c r="O579">
        <v>0</v>
      </c>
      <c r="P579">
        <v>0</v>
      </c>
      <c r="Q579">
        <v>1</v>
      </c>
      <c r="R579">
        <v>3.2515999999999998E-5</v>
      </c>
      <c r="S579">
        <v>6.5329999999999995E-7</v>
      </c>
      <c r="T579">
        <v>4</v>
      </c>
      <c r="U579">
        <v>0</v>
      </c>
      <c r="V579">
        <v>0</v>
      </c>
      <c r="W579" s="133" t="s">
        <v>974</v>
      </c>
      <c r="X579" t="s">
        <v>925</v>
      </c>
      <c r="Y579" t="s">
        <v>204</v>
      </c>
      <c r="AD579">
        <f t="shared" ref="AD579:AD644" si="69">AD578+3</f>
        <v>1733</v>
      </c>
      <c r="AE579">
        <v>578</v>
      </c>
      <c r="AF579" t="str">
        <f t="shared" ca="1" si="63"/>
        <v>97-0.8</v>
      </c>
      <c r="AG579">
        <f t="shared" ca="1" si="64"/>
        <v>200</v>
      </c>
      <c r="AH579">
        <f t="shared" ca="1" si="65"/>
        <v>976</v>
      </c>
      <c r="AI579" s="105">
        <f t="shared" ca="1" si="66"/>
        <v>-8.0584000000000006E-6</v>
      </c>
      <c r="AJ579" s="105">
        <f t="shared" ca="1" si="67"/>
        <v>-5.6189999999999997E-7</v>
      </c>
      <c r="AK579" s="105">
        <f ca="1">AVERAGE(INDIRECT("K"&amp;AD579):INDIRECT("K"&amp;AD580-1))</f>
        <v>3.6143999999999998E-3</v>
      </c>
      <c r="AL579" s="105">
        <f ca="1">AVERAGE(INDIRECT("L"&amp;AD579):INDIRECT("L"&amp;AD580-1))</f>
        <v>1.2430000000000001E-4</v>
      </c>
      <c r="AM579" s="105">
        <f t="shared" ca="1" si="68"/>
        <v>3.6165367203997803E-3</v>
      </c>
      <c r="AO579" s="105">
        <f ca="1">STDEV(INDIRECT("K"&amp;AD579):INDIRECT("K"&amp;AD580-1))</f>
        <v>9.5393920141680405E-7</v>
      </c>
    </row>
    <row r="580" spans="1:41" ht="14.25" customHeight="1">
      <c r="A580" t="s">
        <v>972</v>
      </c>
      <c r="B580" t="s">
        <v>200</v>
      </c>
      <c r="C580">
        <v>0</v>
      </c>
      <c r="D580">
        <v>200</v>
      </c>
      <c r="E580">
        <v>976</v>
      </c>
      <c r="F580" t="s">
        <v>201</v>
      </c>
      <c r="G580" s="105">
        <v>3.2439000000000001E-3</v>
      </c>
      <c r="H580" s="105">
        <v>6.5400000000000004E-5</v>
      </c>
      <c r="I580" s="105">
        <v>-8.1211999999999994E-6</v>
      </c>
      <c r="J580" s="105">
        <v>-2.0809999999999999E-7</v>
      </c>
      <c r="K580" s="105">
        <v>3.2520000000000001E-3</v>
      </c>
      <c r="L580" s="105">
        <v>6.5699999999999998E-5</v>
      </c>
      <c r="M580" s="132">
        <v>1.1599999999999999</v>
      </c>
      <c r="N580">
        <v>0</v>
      </c>
      <c r="O580">
        <v>0</v>
      </c>
      <c r="P580">
        <v>0</v>
      </c>
      <c r="Q580">
        <v>1</v>
      </c>
      <c r="R580">
        <v>3.252E-5</v>
      </c>
      <c r="S580">
        <v>6.5659999999999999E-7</v>
      </c>
      <c r="T580">
        <v>4</v>
      </c>
      <c r="U580">
        <v>0</v>
      </c>
      <c r="V580">
        <v>0</v>
      </c>
      <c r="W580" s="133" t="s">
        <v>975</v>
      </c>
      <c r="X580" t="s">
        <v>925</v>
      </c>
      <c r="Y580" t="s">
        <v>204</v>
      </c>
      <c r="AD580">
        <f t="shared" si="69"/>
        <v>1736</v>
      </c>
      <c r="AE580">
        <v>579</v>
      </c>
      <c r="AF580" t="str">
        <f t="shared" ca="1" si="63"/>
        <v>97-0.6</v>
      </c>
      <c r="AG580">
        <f t="shared" ca="1" si="64"/>
        <v>200</v>
      </c>
      <c r="AH580">
        <f t="shared" ca="1" si="65"/>
        <v>976</v>
      </c>
      <c r="AI580" s="105">
        <f t="shared" ca="1" si="66"/>
        <v>-8.0584000000000006E-6</v>
      </c>
      <c r="AJ580" s="105">
        <f t="shared" ca="1" si="67"/>
        <v>-5.6189999999999997E-7</v>
      </c>
      <c r="AK580" s="105">
        <f ca="1">AVERAGE(INDIRECT("K"&amp;AD580):INDIRECT("K"&amp;AD581-1))</f>
        <v>2.3413333333333337E-3</v>
      </c>
      <c r="AL580" s="105">
        <f ca="1">AVERAGE(INDIRECT("L"&amp;AD580):INDIRECT("L"&amp;AD581-1))</f>
        <v>7.6200000000000009E-5</v>
      </c>
      <c r="AM580" s="105">
        <f t="shared" ca="1" si="68"/>
        <v>2.3425729909178454E-3</v>
      </c>
      <c r="AO580" s="105">
        <f ca="1">STDEV(INDIRECT("K"&amp;AD580):INDIRECT("K"&amp;AD581-1))</f>
        <v>8.0208062770107704E-7</v>
      </c>
    </row>
    <row r="581" spans="1:41" ht="14.25" customHeight="1">
      <c r="A581" t="s">
        <v>976</v>
      </c>
      <c r="B581" t="s">
        <v>200</v>
      </c>
      <c r="C581">
        <v>0</v>
      </c>
      <c r="D581">
        <v>200</v>
      </c>
      <c r="E581">
        <v>976</v>
      </c>
      <c r="F581" t="s">
        <v>201</v>
      </c>
      <c r="G581" s="105">
        <v>2.2664999999999999E-3</v>
      </c>
      <c r="H581" s="105">
        <v>5.0099999999999998E-5</v>
      </c>
      <c r="I581" s="105">
        <v>-8.1211999999999994E-6</v>
      </c>
      <c r="J581" s="105">
        <v>-2.0809999999999999E-7</v>
      </c>
      <c r="K581" s="105">
        <v>2.2745999999999999E-3</v>
      </c>
      <c r="L581" s="105">
        <v>5.0399999999999999E-5</v>
      </c>
      <c r="M581" s="132">
        <v>1.27</v>
      </c>
      <c r="N581">
        <v>0</v>
      </c>
      <c r="O581">
        <v>0</v>
      </c>
      <c r="P581">
        <v>0</v>
      </c>
      <c r="Q581">
        <v>1</v>
      </c>
      <c r="R581">
        <v>2.2745999999999999E-5</v>
      </c>
      <c r="S581">
        <v>5.0360000000000004E-7</v>
      </c>
      <c r="T581">
        <v>3</v>
      </c>
      <c r="U581">
        <v>0</v>
      </c>
      <c r="V581">
        <v>0</v>
      </c>
      <c r="W581" s="133" t="s">
        <v>977</v>
      </c>
      <c r="X581" t="s">
        <v>925</v>
      </c>
      <c r="Y581" t="s">
        <v>204</v>
      </c>
      <c r="AD581">
        <f t="shared" si="69"/>
        <v>1739</v>
      </c>
      <c r="AE581">
        <v>580</v>
      </c>
      <c r="AF581" t="str">
        <f t="shared" ca="1" si="63"/>
        <v>97-0.4</v>
      </c>
      <c r="AG581">
        <f t="shared" ca="1" si="64"/>
        <v>200</v>
      </c>
      <c r="AH581">
        <f t="shared" ca="1" si="65"/>
        <v>976</v>
      </c>
      <c r="AI581" s="105">
        <f t="shared" ca="1" si="66"/>
        <v>-8.0584000000000006E-6</v>
      </c>
      <c r="AJ581" s="105">
        <f t="shared" ca="1" si="67"/>
        <v>-5.6189999999999997E-7</v>
      </c>
      <c r="AK581" s="105">
        <f ca="1">AVERAGE(INDIRECT("K"&amp;AD581):INDIRECT("K"&amp;AD582-1))</f>
        <v>1.6395333333333335E-3</v>
      </c>
      <c r="AL581" s="105">
        <f ca="1">AVERAGE(INDIRECT("L"&amp;AD581):INDIRECT("L"&amp;AD582-1))</f>
        <v>5.7166666666666663E-5</v>
      </c>
      <c r="AM581" s="105">
        <f t="shared" ca="1" si="68"/>
        <v>1.640529664129512E-3</v>
      </c>
      <c r="AO581" s="105">
        <f ca="1">STDEV(INDIRECT("K"&amp;AD581):INDIRECT("K"&amp;AD582-1))</f>
        <v>4.1633319989321931E-7</v>
      </c>
    </row>
    <row r="582" spans="1:41" ht="14.25" customHeight="1">
      <c r="A582" t="s">
        <v>976</v>
      </c>
      <c r="B582" t="s">
        <v>200</v>
      </c>
      <c r="C582">
        <v>0</v>
      </c>
      <c r="D582">
        <v>200</v>
      </c>
      <c r="E582">
        <v>976</v>
      </c>
      <c r="F582" t="s">
        <v>201</v>
      </c>
      <c r="G582" s="105">
        <v>2.2672E-3</v>
      </c>
      <c r="H582" s="105">
        <v>4.99E-5</v>
      </c>
      <c r="I582" s="105">
        <v>-8.1211999999999994E-6</v>
      </c>
      <c r="J582" s="105">
        <v>-2.0809999999999999E-7</v>
      </c>
      <c r="K582" s="105">
        <v>2.2753000000000001E-3</v>
      </c>
      <c r="L582" s="105">
        <v>5.0099999999999998E-5</v>
      </c>
      <c r="M582" s="132">
        <v>1.26</v>
      </c>
      <c r="N582">
        <v>0</v>
      </c>
      <c r="O582">
        <v>0</v>
      </c>
      <c r="P582">
        <v>0</v>
      </c>
      <c r="Q582">
        <v>1</v>
      </c>
      <c r="R582">
        <v>2.2753000000000001E-5</v>
      </c>
      <c r="S582">
        <v>5.0139999999999998E-7</v>
      </c>
      <c r="T582">
        <v>3</v>
      </c>
      <c r="U582">
        <v>0</v>
      </c>
      <c r="V582">
        <v>0</v>
      </c>
      <c r="W582" s="133" t="s">
        <v>978</v>
      </c>
      <c r="X582" t="s">
        <v>925</v>
      </c>
      <c r="Y582" t="s">
        <v>204</v>
      </c>
      <c r="AD582">
        <f t="shared" si="69"/>
        <v>1742</v>
      </c>
      <c r="AE582">
        <v>581</v>
      </c>
      <c r="AF582" t="str">
        <f t="shared" ca="1" si="63"/>
        <v>97-0.2</v>
      </c>
      <c r="AG582">
        <f t="shared" ca="1" si="64"/>
        <v>200</v>
      </c>
      <c r="AH582">
        <f t="shared" ca="1" si="65"/>
        <v>976</v>
      </c>
      <c r="AI582" s="105">
        <f t="shared" ca="1" si="66"/>
        <v>-8.0584000000000006E-6</v>
      </c>
      <c r="AJ582" s="105">
        <f t="shared" ca="1" si="67"/>
        <v>-5.6189999999999997E-7</v>
      </c>
      <c r="AK582" s="105">
        <f ca="1">AVERAGE(INDIRECT("K"&amp;AD582):INDIRECT("K"&amp;AD583-1))</f>
        <v>1.4511000000000001E-3</v>
      </c>
      <c r="AL582" s="105">
        <f ca="1">AVERAGE(INDIRECT("L"&amp;AD582):INDIRECT("L"&amp;AD583-1))</f>
        <v>4.9566666666666661E-5</v>
      </c>
      <c r="AM582" s="105">
        <f t="shared" ca="1" si="68"/>
        <v>1.4519463021904235E-3</v>
      </c>
      <c r="AO582" s="105">
        <f ca="1">STDEV(INDIRECT("K"&amp;AD582):INDIRECT("K"&amp;AD583-1))</f>
        <v>4.9999999999995794E-7</v>
      </c>
    </row>
    <row r="583" spans="1:41" ht="14.25" customHeight="1">
      <c r="A583" t="s">
        <v>976</v>
      </c>
      <c r="B583" t="s">
        <v>200</v>
      </c>
      <c r="C583">
        <v>0</v>
      </c>
      <c r="D583">
        <v>200</v>
      </c>
      <c r="E583">
        <v>976</v>
      </c>
      <c r="F583" t="s">
        <v>201</v>
      </c>
      <c r="G583" s="105">
        <v>2.2663000000000002E-3</v>
      </c>
      <c r="H583" s="105">
        <v>4.57E-5</v>
      </c>
      <c r="I583" s="105">
        <v>-8.1211999999999994E-6</v>
      </c>
      <c r="J583" s="105">
        <v>-2.0809999999999999E-7</v>
      </c>
      <c r="K583" s="105">
        <v>2.2744000000000002E-3</v>
      </c>
      <c r="L583" s="105">
        <v>4.5899999999999998E-5</v>
      </c>
      <c r="M583" s="132">
        <v>1.1599999999999999</v>
      </c>
      <c r="N583">
        <v>0</v>
      </c>
      <c r="O583">
        <v>0</v>
      </c>
      <c r="P583">
        <v>0</v>
      </c>
      <c r="Q583">
        <v>1</v>
      </c>
      <c r="R583">
        <v>2.2744000000000001E-5</v>
      </c>
      <c r="S583">
        <v>4.594E-7</v>
      </c>
      <c r="T583">
        <v>3</v>
      </c>
      <c r="U583">
        <v>0</v>
      </c>
      <c r="V583">
        <v>0</v>
      </c>
      <c r="W583" s="133" t="s">
        <v>979</v>
      </c>
      <c r="X583" t="s">
        <v>925</v>
      </c>
      <c r="Y583" t="s">
        <v>204</v>
      </c>
      <c r="AD583">
        <f t="shared" si="69"/>
        <v>1745</v>
      </c>
      <c r="AE583">
        <v>582</v>
      </c>
      <c r="AF583" t="str">
        <f t="shared" ca="1" si="63"/>
        <v>97-&lt;0.2</v>
      </c>
      <c r="AG583">
        <f t="shared" ca="1" si="64"/>
        <v>200</v>
      </c>
      <c r="AH583">
        <f t="shared" ca="1" si="65"/>
        <v>976</v>
      </c>
      <c r="AI583" s="105">
        <f t="shared" ca="1" si="66"/>
        <v>-8.0584000000000006E-6</v>
      </c>
      <c r="AJ583" s="105">
        <f t="shared" ca="1" si="67"/>
        <v>-5.6189999999999997E-7</v>
      </c>
      <c r="AK583" s="105">
        <f ca="1">AVERAGE(INDIRECT("K"&amp;AD583):INDIRECT("K"&amp;AD584-1))</f>
        <v>3.5285333333333335E-3</v>
      </c>
      <c r="AL583" s="105">
        <f ca="1">AVERAGE(INDIRECT("L"&amp;AD583):INDIRECT("L"&amp;AD584-1))</f>
        <v>1.1326666666666668E-4</v>
      </c>
      <c r="AM583" s="105">
        <f t="shared" ca="1" si="68"/>
        <v>3.530350807245963E-3</v>
      </c>
      <c r="AO583" s="105">
        <f ca="1">STDEV(INDIRECT("K"&amp;AD583):INDIRECT("K"&amp;AD584-1))</f>
        <v>5.7735026918970244E-7</v>
      </c>
    </row>
    <row r="584" spans="1:41" ht="14.25" customHeight="1">
      <c r="A584" t="s">
        <v>980</v>
      </c>
      <c r="B584" t="s">
        <v>200</v>
      </c>
      <c r="C584">
        <v>0</v>
      </c>
      <c r="D584">
        <v>200</v>
      </c>
      <c r="E584">
        <v>976</v>
      </c>
      <c r="F584" t="s">
        <v>201</v>
      </c>
      <c r="G584" s="105">
        <v>1.6165000000000001E-3</v>
      </c>
      <c r="H584" s="105">
        <v>4.2500000000000003E-5</v>
      </c>
      <c r="I584" s="105">
        <v>-8.1211999999999994E-6</v>
      </c>
      <c r="J584" s="105">
        <v>-2.0809999999999999E-7</v>
      </c>
      <c r="K584" s="105">
        <v>1.6247E-3</v>
      </c>
      <c r="L584" s="105">
        <v>4.2700000000000001E-5</v>
      </c>
      <c r="M584" s="132">
        <v>1.51</v>
      </c>
      <c r="N584">
        <v>0</v>
      </c>
      <c r="O584">
        <v>0</v>
      </c>
      <c r="P584">
        <v>0</v>
      </c>
      <c r="Q584">
        <v>1</v>
      </c>
      <c r="R584">
        <v>1.6246999999999999E-5</v>
      </c>
      <c r="S584">
        <v>4.2730000000000002E-7</v>
      </c>
      <c r="T584">
        <v>3</v>
      </c>
      <c r="U584">
        <v>0</v>
      </c>
      <c r="V584">
        <v>0</v>
      </c>
      <c r="W584" s="133" t="s">
        <v>981</v>
      </c>
      <c r="X584" t="s">
        <v>925</v>
      </c>
      <c r="Y584" t="s">
        <v>204</v>
      </c>
      <c r="AD584">
        <f t="shared" si="69"/>
        <v>1748</v>
      </c>
      <c r="AE584">
        <v>583</v>
      </c>
      <c r="AF584" t="str">
        <f t="shared" ca="1" si="63"/>
        <v>98-ALL</v>
      </c>
      <c r="AG584">
        <f t="shared" ca="1" si="64"/>
        <v>200</v>
      </c>
      <c r="AH584">
        <f t="shared" ca="1" si="65"/>
        <v>976</v>
      </c>
      <c r="AI584" s="105">
        <f t="shared" ca="1" si="66"/>
        <v>-8.0584000000000006E-6</v>
      </c>
      <c r="AJ584" s="105">
        <f t="shared" ca="1" si="67"/>
        <v>-5.6189999999999997E-7</v>
      </c>
      <c r="AK584" s="105">
        <f ca="1">AVERAGE(INDIRECT("K"&amp;AD584):INDIRECT("K"&amp;AD585-1))</f>
        <v>1.3799666666666668E-3</v>
      </c>
      <c r="AL584" s="105">
        <f ca="1">AVERAGE(INDIRECT("L"&amp;AD584):INDIRECT("L"&amp;AD585-1))</f>
        <v>4.6433333333333342E-5</v>
      </c>
      <c r="AM584" s="105">
        <f t="shared" ca="1" si="68"/>
        <v>1.380747643690025E-3</v>
      </c>
      <c r="AO584" s="105">
        <f ca="1">STDEV(INDIRECT("K"&amp;AD584):INDIRECT("K"&amp;AD585-1))</f>
        <v>5.7735026918870085E-8</v>
      </c>
    </row>
    <row r="585" spans="1:41" ht="14.25" customHeight="1">
      <c r="A585" t="s">
        <v>980</v>
      </c>
      <c r="B585" t="s">
        <v>200</v>
      </c>
      <c r="C585">
        <v>0</v>
      </c>
      <c r="D585">
        <v>200</v>
      </c>
      <c r="E585">
        <v>976</v>
      </c>
      <c r="F585" t="s">
        <v>201</v>
      </c>
      <c r="G585" s="105">
        <v>1.6134000000000001E-3</v>
      </c>
      <c r="H585" s="105">
        <v>3.9400000000000002E-5</v>
      </c>
      <c r="I585" s="105">
        <v>-8.1211999999999994E-6</v>
      </c>
      <c r="J585" s="105">
        <v>-2.0809999999999999E-7</v>
      </c>
      <c r="K585" s="105">
        <v>1.6214999999999999E-3</v>
      </c>
      <c r="L585" s="105">
        <v>3.96E-5</v>
      </c>
      <c r="M585" s="132">
        <v>1.4</v>
      </c>
      <c r="N585">
        <v>0</v>
      </c>
      <c r="O585">
        <v>0</v>
      </c>
      <c r="P585">
        <v>0</v>
      </c>
      <c r="Q585">
        <v>1</v>
      </c>
      <c r="R585">
        <v>1.6215E-5</v>
      </c>
      <c r="S585">
        <v>3.9639999999999998E-7</v>
      </c>
      <c r="T585">
        <v>3</v>
      </c>
      <c r="U585">
        <v>0</v>
      </c>
      <c r="V585">
        <v>0</v>
      </c>
      <c r="W585" s="133" t="s">
        <v>982</v>
      </c>
      <c r="X585" t="s">
        <v>925</v>
      </c>
      <c r="Y585" t="s">
        <v>204</v>
      </c>
      <c r="AD585">
        <f t="shared" si="69"/>
        <v>1751</v>
      </c>
      <c r="AE585">
        <v>584</v>
      </c>
      <c r="AF585" t="str">
        <f t="shared" ca="1" si="63"/>
        <v>98-0.8</v>
      </c>
      <c r="AG585">
        <f t="shared" ca="1" si="64"/>
        <v>200</v>
      </c>
      <c r="AH585">
        <f t="shared" ca="1" si="65"/>
        <v>976</v>
      </c>
      <c r="AI585" s="105">
        <f t="shared" ca="1" si="66"/>
        <v>-8.0584000000000006E-6</v>
      </c>
      <c r="AJ585" s="105">
        <f t="shared" ca="1" si="67"/>
        <v>-5.6189999999999997E-7</v>
      </c>
      <c r="AK585" s="105">
        <f ca="1">AVERAGE(INDIRECT("K"&amp;AD585):INDIRECT("K"&amp;AD586-1))</f>
        <v>1.0953E-3</v>
      </c>
      <c r="AL585" s="105">
        <f ca="1">AVERAGE(INDIRECT("L"&amp;AD585):INDIRECT("L"&amp;AD586-1))</f>
        <v>3.8000000000000002E-5</v>
      </c>
      <c r="AM585" s="105">
        <f t="shared" ca="1" si="68"/>
        <v>1.0959589818966766E-3</v>
      </c>
      <c r="AO585" s="105">
        <f ca="1">STDEV(INDIRECT("K"&amp;AD585):INDIRECT("K"&amp;AD586-1))</f>
        <v>1.0000000000005664E-7</v>
      </c>
    </row>
    <row r="586" spans="1:41" ht="14.25" customHeight="1">
      <c r="A586" t="s">
        <v>980</v>
      </c>
      <c r="B586" t="s">
        <v>200</v>
      </c>
      <c r="C586">
        <v>0</v>
      </c>
      <c r="D586">
        <v>200</v>
      </c>
      <c r="E586">
        <v>976</v>
      </c>
      <c r="F586" t="s">
        <v>201</v>
      </c>
      <c r="G586" s="105">
        <v>1.6134999999999999E-3</v>
      </c>
      <c r="H586" s="105">
        <v>3.9700000000000003E-5</v>
      </c>
      <c r="I586" s="105">
        <v>-8.1211999999999994E-6</v>
      </c>
      <c r="J586" s="105">
        <v>-2.0809999999999999E-7</v>
      </c>
      <c r="K586" s="105">
        <v>1.6216E-3</v>
      </c>
      <c r="L586" s="105">
        <v>3.9900000000000001E-5</v>
      </c>
      <c r="M586" s="132">
        <v>1.41</v>
      </c>
      <c r="N586">
        <v>0</v>
      </c>
      <c r="O586">
        <v>0</v>
      </c>
      <c r="P586">
        <v>0</v>
      </c>
      <c r="Q586">
        <v>1</v>
      </c>
      <c r="R586">
        <v>1.6215999999999999E-5</v>
      </c>
      <c r="S586">
        <v>3.988E-7</v>
      </c>
      <c r="T586">
        <v>3</v>
      </c>
      <c r="U586">
        <v>0</v>
      </c>
      <c r="V586">
        <v>0</v>
      </c>
      <c r="W586" s="133" t="s">
        <v>983</v>
      </c>
      <c r="X586" t="s">
        <v>925</v>
      </c>
      <c r="Y586" t="s">
        <v>204</v>
      </c>
      <c r="AD586">
        <f t="shared" si="69"/>
        <v>1754</v>
      </c>
      <c r="AE586">
        <v>585</v>
      </c>
      <c r="AF586" t="str">
        <f t="shared" ca="1" si="63"/>
        <v>98-0.6</v>
      </c>
      <c r="AG586">
        <f t="shared" ca="1" si="64"/>
        <v>200</v>
      </c>
      <c r="AH586">
        <f t="shared" ca="1" si="65"/>
        <v>976</v>
      </c>
      <c r="AI586" s="105">
        <f t="shared" ca="1" si="66"/>
        <v>-8.0584000000000006E-6</v>
      </c>
      <c r="AJ586" s="105">
        <f t="shared" ca="1" si="67"/>
        <v>-5.6189999999999997E-7</v>
      </c>
      <c r="AK586" s="105">
        <f ca="1">AVERAGE(INDIRECT("K"&amp;AD586):INDIRECT("K"&amp;AD587-1))</f>
        <v>1.2331666666666665E-3</v>
      </c>
      <c r="AL586" s="105">
        <f ca="1">AVERAGE(INDIRECT("L"&amp;AD586):INDIRECT("L"&amp;AD587-1))</f>
        <v>3.9233333333333336E-5</v>
      </c>
      <c r="AM586" s="105">
        <f t="shared" ca="1" si="68"/>
        <v>1.2337906152270011E-3</v>
      </c>
      <c r="AO586" s="105">
        <f ca="1">STDEV(INDIRECT("K"&amp;AD586):INDIRECT("K"&amp;AD587-1))</f>
        <v>1.5275252316528118E-7</v>
      </c>
    </row>
    <row r="587" spans="1:41" ht="14.25" customHeight="1">
      <c r="A587" t="s">
        <v>984</v>
      </c>
      <c r="B587" t="s">
        <v>200</v>
      </c>
      <c r="C587">
        <v>0</v>
      </c>
      <c r="D587">
        <v>200</v>
      </c>
      <c r="E587">
        <v>976</v>
      </c>
      <c r="F587" t="s">
        <v>201</v>
      </c>
      <c r="G587" s="105">
        <v>1.0827E-3</v>
      </c>
      <c r="H587" s="105">
        <v>2.65E-5</v>
      </c>
      <c r="I587" s="105">
        <v>-8.1211999999999994E-6</v>
      </c>
      <c r="J587" s="105">
        <v>-2.0809999999999999E-7</v>
      </c>
      <c r="K587" s="105">
        <v>1.0908000000000001E-3</v>
      </c>
      <c r="L587" s="105">
        <v>2.6699999999999998E-5</v>
      </c>
      <c r="M587" s="132">
        <v>1.4</v>
      </c>
      <c r="N587">
        <v>0</v>
      </c>
      <c r="O587">
        <v>0</v>
      </c>
      <c r="P587">
        <v>0</v>
      </c>
      <c r="Q587">
        <v>1</v>
      </c>
      <c r="R587">
        <v>1.0908E-5</v>
      </c>
      <c r="S587">
        <v>2.6730000000000002E-7</v>
      </c>
      <c r="T587">
        <v>3</v>
      </c>
      <c r="U587">
        <v>0</v>
      </c>
      <c r="V587">
        <v>0</v>
      </c>
      <c r="W587" s="133" t="s">
        <v>985</v>
      </c>
      <c r="X587" t="s">
        <v>925</v>
      </c>
      <c r="Y587" t="s">
        <v>204</v>
      </c>
      <c r="AD587">
        <f t="shared" si="69"/>
        <v>1757</v>
      </c>
      <c r="AE587">
        <v>586</v>
      </c>
      <c r="AF587" t="str">
        <f t="shared" ca="1" si="63"/>
        <v>98-0.4</v>
      </c>
      <c r="AG587">
        <f t="shared" ca="1" si="64"/>
        <v>200</v>
      </c>
      <c r="AH587">
        <f t="shared" ca="1" si="65"/>
        <v>976</v>
      </c>
      <c r="AI587" s="105">
        <f t="shared" ca="1" si="66"/>
        <v>-8.0584000000000006E-6</v>
      </c>
      <c r="AJ587" s="105">
        <f t="shared" ca="1" si="67"/>
        <v>-5.6189999999999997E-7</v>
      </c>
      <c r="AK587" s="105">
        <f ca="1">AVERAGE(INDIRECT("K"&amp;AD587):INDIRECT("K"&amp;AD588-1))</f>
        <v>9.3714333333333336E-4</v>
      </c>
      <c r="AL587" s="105">
        <f ca="1">AVERAGE(INDIRECT("L"&amp;AD587):INDIRECT("L"&amp;AD588-1))</f>
        <v>3.3433999999999999E-5</v>
      </c>
      <c r="AM587" s="105">
        <f t="shared" ca="1" si="68"/>
        <v>9.3773954783143868E-4</v>
      </c>
      <c r="AO587" s="105">
        <f ca="1">STDEV(INDIRECT("K"&amp;AD587):INDIRECT("K"&amp;AD588-1))</f>
        <v>9.5887086374197494E-7</v>
      </c>
    </row>
    <row r="588" spans="1:41" ht="14.25" customHeight="1">
      <c r="A588" t="s">
        <v>984</v>
      </c>
      <c r="B588" t="s">
        <v>200</v>
      </c>
      <c r="C588">
        <v>0</v>
      </c>
      <c r="D588">
        <v>200</v>
      </c>
      <c r="E588">
        <v>976</v>
      </c>
      <c r="F588" t="s">
        <v>201</v>
      </c>
      <c r="G588" s="105">
        <v>1.0824999999999999E-3</v>
      </c>
      <c r="H588" s="105">
        <v>2.6400000000000001E-5</v>
      </c>
      <c r="I588" s="105">
        <v>-8.1211999999999994E-6</v>
      </c>
      <c r="J588" s="105">
        <v>-2.0809999999999999E-7</v>
      </c>
      <c r="K588" s="105">
        <v>1.0905999999999999E-3</v>
      </c>
      <c r="L588" s="105">
        <v>2.6599999999999999E-5</v>
      </c>
      <c r="M588" s="132">
        <v>1.4</v>
      </c>
      <c r="N588">
        <v>0</v>
      </c>
      <c r="O588">
        <v>0</v>
      </c>
      <c r="P588">
        <v>0</v>
      </c>
      <c r="Q588">
        <v>1</v>
      </c>
      <c r="R588">
        <v>1.0906E-5</v>
      </c>
      <c r="S588">
        <v>2.657E-7</v>
      </c>
      <c r="T588">
        <v>3</v>
      </c>
      <c r="U588">
        <v>0</v>
      </c>
      <c r="V588">
        <v>0</v>
      </c>
      <c r="W588" s="133" t="s">
        <v>986</v>
      </c>
      <c r="X588" t="s">
        <v>925</v>
      </c>
      <c r="Y588" t="s">
        <v>204</v>
      </c>
      <c r="AD588">
        <f t="shared" si="69"/>
        <v>1760</v>
      </c>
      <c r="AE588">
        <v>587</v>
      </c>
      <c r="AF588" t="str">
        <f t="shared" ca="1" si="63"/>
        <v>98-0.2</v>
      </c>
      <c r="AG588">
        <f t="shared" ca="1" si="64"/>
        <v>200</v>
      </c>
      <c r="AH588">
        <f t="shared" ca="1" si="65"/>
        <v>976</v>
      </c>
      <c r="AI588" s="105">
        <f t="shared" ca="1" si="66"/>
        <v>-8.0584000000000006E-6</v>
      </c>
      <c r="AJ588" s="105">
        <f t="shared" ca="1" si="67"/>
        <v>-5.6189999999999997E-7</v>
      </c>
      <c r="AK588" s="105">
        <f ca="1">AVERAGE(INDIRECT("K"&amp;AD588):INDIRECT("K"&amp;AD589-1))</f>
        <v>1.1628333333333334E-3</v>
      </c>
      <c r="AL588" s="105">
        <f ca="1">AVERAGE(INDIRECT("L"&amp;AD588):INDIRECT("L"&amp;AD589-1))</f>
        <v>4.0000000000000003E-5</v>
      </c>
      <c r="AM588" s="105">
        <f t="shared" ca="1" si="68"/>
        <v>1.1635211047123775E-3</v>
      </c>
      <c r="AO588" s="105">
        <f ca="1">STDEV(INDIRECT("K"&amp;AD588):INDIRECT("K"&amp;AD589-1))</f>
        <v>5.7735026918870085E-8</v>
      </c>
    </row>
    <row r="589" spans="1:41" ht="14.25" customHeight="1">
      <c r="A589" t="s">
        <v>984</v>
      </c>
      <c r="B589" t="s">
        <v>200</v>
      </c>
      <c r="C589">
        <v>0</v>
      </c>
      <c r="D589">
        <v>200</v>
      </c>
      <c r="E589">
        <v>976</v>
      </c>
      <c r="F589" t="s">
        <v>201</v>
      </c>
      <c r="G589" s="105">
        <v>1.0803E-3</v>
      </c>
      <c r="H589" s="105">
        <v>2.4899999999999999E-5</v>
      </c>
      <c r="I589" s="105">
        <v>-8.1211999999999994E-6</v>
      </c>
      <c r="J589" s="105">
        <v>-2.0809999999999999E-7</v>
      </c>
      <c r="K589" s="105">
        <v>1.0884E-3</v>
      </c>
      <c r="L589" s="105">
        <v>2.51E-5</v>
      </c>
      <c r="M589" s="132">
        <v>1.32</v>
      </c>
      <c r="N589">
        <v>0</v>
      </c>
      <c r="O589">
        <v>0</v>
      </c>
      <c r="P589">
        <v>0</v>
      </c>
      <c r="Q589">
        <v>1</v>
      </c>
      <c r="R589">
        <v>1.0883999999999999E-5</v>
      </c>
      <c r="S589">
        <v>2.508E-7</v>
      </c>
      <c r="T589">
        <v>3</v>
      </c>
      <c r="U589">
        <v>0</v>
      </c>
      <c r="V589">
        <v>0</v>
      </c>
      <c r="W589" s="133" t="s">
        <v>987</v>
      </c>
      <c r="X589" t="s">
        <v>925</v>
      </c>
      <c r="Y589" t="s">
        <v>204</v>
      </c>
      <c r="AD589">
        <f t="shared" si="69"/>
        <v>1763</v>
      </c>
      <c r="AE589">
        <v>588</v>
      </c>
      <c r="AF589" t="str">
        <f t="shared" ca="1" si="63"/>
        <v>98-&lt;0.2</v>
      </c>
      <c r="AG589">
        <f t="shared" ca="1" si="64"/>
        <v>200</v>
      </c>
      <c r="AH589">
        <f t="shared" ca="1" si="65"/>
        <v>976</v>
      </c>
      <c r="AI589" s="105">
        <f t="shared" ca="1" si="66"/>
        <v>-8.0584000000000006E-6</v>
      </c>
      <c r="AJ589" s="105">
        <f t="shared" ca="1" si="67"/>
        <v>-5.6189999999999997E-7</v>
      </c>
      <c r="AK589" s="105">
        <f ca="1">AVERAGE(INDIRECT("K"&amp;AD589):INDIRECT("K"&amp;AD590-1))</f>
        <v>1.8193333333333332E-3</v>
      </c>
      <c r="AL589" s="105">
        <f ca="1">AVERAGE(INDIRECT("L"&amp;AD589):INDIRECT("L"&amp;AD590-1))</f>
        <v>6.1400000000000002E-5</v>
      </c>
      <c r="AM589" s="105">
        <f t="shared" ca="1" si="68"/>
        <v>1.8203691212986934E-3</v>
      </c>
      <c r="AO589" s="105">
        <f ca="1">STDEV(INDIRECT("K"&amp;AD589):INDIRECT("K"&amp;AD590-1))</f>
        <v>8.1445278152472084E-7</v>
      </c>
    </row>
    <row r="590" spans="1:41" ht="14.25" customHeight="1">
      <c r="A590" t="s">
        <v>988</v>
      </c>
      <c r="B590" t="s">
        <v>200</v>
      </c>
      <c r="C590">
        <v>0</v>
      </c>
      <c r="D590">
        <v>200</v>
      </c>
      <c r="E590">
        <v>976</v>
      </c>
      <c r="F590" t="s">
        <v>201</v>
      </c>
      <c r="G590" s="105">
        <v>1.5834E-3</v>
      </c>
      <c r="H590" s="105">
        <v>3.4999999999999997E-5</v>
      </c>
      <c r="I590" s="105">
        <v>-8.1211999999999994E-6</v>
      </c>
      <c r="J590" s="105">
        <v>-2.0809999999999999E-7</v>
      </c>
      <c r="K590" s="105">
        <v>1.5916000000000001E-3</v>
      </c>
      <c r="L590" s="105">
        <v>3.5200000000000002E-5</v>
      </c>
      <c r="M590" s="132">
        <v>1.27</v>
      </c>
      <c r="N590">
        <v>0</v>
      </c>
      <c r="O590">
        <v>0</v>
      </c>
      <c r="P590">
        <v>0</v>
      </c>
      <c r="Q590">
        <v>1</v>
      </c>
      <c r="R590">
        <v>1.5916000000000001E-5</v>
      </c>
      <c r="S590">
        <v>3.5209999999999998E-7</v>
      </c>
      <c r="T590">
        <v>3</v>
      </c>
      <c r="U590">
        <v>0</v>
      </c>
      <c r="V590">
        <v>0</v>
      </c>
      <c r="W590" s="133" t="s">
        <v>989</v>
      </c>
      <c r="X590" t="s">
        <v>925</v>
      </c>
      <c r="Y590" t="s">
        <v>204</v>
      </c>
      <c r="AD590">
        <f t="shared" si="69"/>
        <v>1766</v>
      </c>
      <c r="AE590">
        <v>589</v>
      </c>
      <c r="AF590" t="str">
        <f t="shared" ca="1" si="63"/>
        <v>99-ALL</v>
      </c>
      <c r="AG590">
        <f t="shared" ca="1" si="64"/>
        <v>200</v>
      </c>
      <c r="AH590">
        <f t="shared" ca="1" si="65"/>
        <v>976</v>
      </c>
      <c r="AI590" s="105">
        <f t="shared" ca="1" si="66"/>
        <v>-8.0584000000000006E-6</v>
      </c>
      <c r="AJ590" s="105">
        <f t="shared" ca="1" si="67"/>
        <v>-5.6189999999999997E-7</v>
      </c>
      <c r="AK590" s="105">
        <f ca="1">AVERAGE(INDIRECT("K"&amp;AD590):INDIRECT("K"&amp;AD591-1))</f>
        <v>2.0126666666666665E-3</v>
      </c>
      <c r="AL590" s="105">
        <f ca="1">AVERAGE(INDIRECT("L"&amp;AD590):INDIRECT("L"&amp;AD591-1))</f>
        <v>8.1399999999999986E-5</v>
      </c>
      <c r="AM590" s="105">
        <f t="shared" ca="1" si="68"/>
        <v>2.0143120590194337E-3</v>
      </c>
      <c r="AO590" s="105">
        <f ca="1">STDEV(INDIRECT("K"&amp;AD590):INDIRECT("K"&amp;AD591-1))</f>
        <v>3.0550504633037309E-7</v>
      </c>
    </row>
    <row r="591" spans="1:41" ht="14.25" customHeight="1">
      <c r="A591" t="s">
        <v>988</v>
      </c>
      <c r="B591" t="s">
        <v>200</v>
      </c>
      <c r="C591">
        <v>0</v>
      </c>
      <c r="D591">
        <v>200</v>
      </c>
      <c r="E591">
        <v>976</v>
      </c>
      <c r="F591" t="s">
        <v>201</v>
      </c>
      <c r="G591" s="105">
        <v>1.5831E-3</v>
      </c>
      <c r="H591" s="105">
        <v>3.4700000000000003E-5</v>
      </c>
      <c r="I591" s="105">
        <v>-8.1211999999999994E-6</v>
      </c>
      <c r="J591" s="105">
        <v>-2.0809999999999999E-7</v>
      </c>
      <c r="K591" s="105">
        <v>1.5912000000000001E-3</v>
      </c>
      <c r="L591" s="105">
        <v>3.4900000000000001E-5</v>
      </c>
      <c r="M591" s="132">
        <v>1.26</v>
      </c>
      <c r="N591">
        <v>0</v>
      </c>
      <c r="O591">
        <v>0</v>
      </c>
      <c r="P591">
        <v>0</v>
      </c>
      <c r="Q591">
        <v>1</v>
      </c>
      <c r="R591">
        <v>1.5911999999999999E-5</v>
      </c>
      <c r="S591">
        <v>3.495E-7</v>
      </c>
      <c r="T591">
        <v>3</v>
      </c>
      <c r="U591">
        <v>0</v>
      </c>
      <c r="V591">
        <v>0</v>
      </c>
      <c r="W591" s="133" t="s">
        <v>990</v>
      </c>
      <c r="X591" t="s">
        <v>925</v>
      </c>
      <c r="Y591" t="s">
        <v>204</v>
      </c>
      <c r="AD591">
        <f t="shared" si="69"/>
        <v>1769</v>
      </c>
      <c r="AE591">
        <v>590</v>
      </c>
      <c r="AF591" t="str">
        <f t="shared" ca="1" si="63"/>
        <v>99-0.8</v>
      </c>
      <c r="AG591">
        <f t="shared" ca="1" si="64"/>
        <v>200</v>
      </c>
      <c r="AH591">
        <f t="shared" ca="1" si="65"/>
        <v>976</v>
      </c>
      <c r="AI591" s="105">
        <f t="shared" ca="1" si="66"/>
        <v>-8.0584000000000006E-6</v>
      </c>
      <c r="AJ591" s="105">
        <f t="shared" ca="1" si="67"/>
        <v>-5.6189999999999997E-7</v>
      </c>
      <c r="AK591" s="105">
        <f ca="1">AVERAGE(INDIRECT("K"&amp;AD591):INDIRECT("K"&amp;AD592-1))</f>
        <v>1.4340333333333333E-3</v>
      </c>
      <c r="AL591" s="105">
        <f ca="1">AVERAGE(INDIRECT("L"&amp;AD591):INDIRECT("L"&amp;AD592-1))</f>
        <v>7.0033333333333333E-5</v>
      </c>
      <c r="AM591" s="105">
        <f t="shared" ca="1" si="68"/>
        <v>1.4357424103539217E-3</v>
      </c>
      <c r="AO591" s="105">
        <f ca="1">STDEV(INDIRECT("K"&amp;AD591):INDIRECT("K"&amp;AD592-1))</f>
        <v>1.5275252316518655E-7</v>
      </c>
    </row>
    <row r="592" spans="1:41" ht="14.25" customHeight="1">
      <c r="A592" t="s">
        <v>988</v>
      </c>
      <c r="B592" t="s">
        <v>200</v>
      </c>
      <c r="C592">
        <v>0</v>
      </c>
      <c r="D592">
        <v>200</v>
      </c>
      <c r="E592">
        <v>976</v>
      </c>
      <c r="F592" t="s">
        <v>201</v>
      </c>
      <c r="G592" s="105">
        <v>1.5832000000000001E-3</v>
      </c>
      <c r="H592" s="105">
        <v>3.4900000000000001E-5</v>
      </c>
      <c r="I592" s="105">
        <v>-8.1211999999999994E-6</v>
      </c>
      <c r="J592" s="105">
        <v>-2.0809999999999999E-7</v>
      </c>
      <c r="K592" s="105">
        <v>1.5912999999999999E-3</v>
      </c>
      <c r="L592" s="105">
        <v>3.5099999999999999E-5</v>
      </c>
      <c r="M592" s="132">
        <v>1.26</v>
      </c>
      <c r="N592">
        <v>0</v>
      </c>
      <c r="O592">
        <v>0</v>
      </c>
      <c r="P592">
        <v>0</v>
      </c>
      <c r="Q592">
        <v>1</v>
      </c>
      <c r="R592">
        <v>1.5913000000000002E-5</v>
      </c>
      <c r="S592">
        <v>3.5100000000000001E-7</v>
      </c>
      <c r="T592">
        <v>3</v>
      </c>
      <c r="U592">
        <v>0</v>
      </c>
      <c r="V592">
        <v>0</v>
      </c>
      <c r="W592" s="133" t="s">
        <v>991</v>
      </c>
      <c r="X592" t="s">
        <v>925</v>
      </c>
      <c r="Y592" t="s">
        <v>204</v>
      </c>
      <c r="AD592">
        <f t="shared" si="69"/>
        <v>1772</v>
      </c>
      <c r="AE592">
        <v>591</v>
      </c>
      <c r="AF592" t="str">
        <f t="shared" ca="1" si="63"/>
        <v>99-0.6</v>
      </c>
      <c r="AG592">
        <f t="shared" ca="1" si="64"/>
        <v>200</v>
      </c>
      <c r="AH592">
        <f t="shared" ca="1" si="65"/>
        <v>976</v>
      </c>
      <c r="AI592" s="105">
        <f t="shared" ca="1" si="66"/>
        <v>-8.0584000000000006E-6</v>
      </c>
      <c r="AJ592" s="105">
        <f t="shared" ca="1" si="67"/>
        <v>-5.6189999999999997E-7</v>
      </c>
      <c r="AK592" s="105">
        <f ca="1">AVERAGE(INDIRECT("K"&amp;AD592):INDIRECT("K"&amp;AD593-1))</f>
        <v>1.1684666666666665E-3</v>
      </c>
      <c r="AL592" s="105">
        <f ca="1">AVERAGE(INDIRECT("L"&amp;AD592):INDIRECT("L"&amp;AD593-1))</f>
        <v>5.0966666666666668E-5</v>
      </c>
      <c r="AM592" s="105">
        <f t="shared" ca="1" si="68"/>
        <v>1.1695776811405994E-3</v>
      </c>
      <c r="AO592" s="105">
        <f ca="1">STDEV(INDIRECT("K"&amp;AD592):INDIRECT("K"&amp;AD593-1))</f>
        <v>7.7827394491485619E-5</v>
      </c>
    </row>
    <row r="593" spans="1:41" ht="14.25" customHeight="1">
      <c r="A593" t="s">
        <v>992</v>
      </c>
      <c r="B593" t="s">
        <v>200</v>
      </c>
      <c r="C593">
        <v>0</v>
      </c>
      <c r="D593">
        <v>200</v>
      </c>
      <c r="E593">
        <v>976</v>
      </c>
      <c r="F593" t="s">
        <v>201</v>
      </c>
      <c r="G593" s="105">
        <v>4.7146999999999996E-3</v>
      </c>
      <c r="H593" s="105">
        <v>9.2700000000000004E-5</v>
      </c>
      <c r="I593" s="105">
        <v>-8.1211999999999994E-6</v>
      </c>
      <c r="J593" s="105">
        <v>-2.0809999999999999E-7</v>
      </c>
      <c r="K593" s="105">
        <v>4.7228000000000001E-3</v>
      </c>
      <c r="L593" s="105">
        <v>9.2899999999999995E-5</v>
      </c>
      <c r="M593" s="132">
        <v>1.1299999999999999</v>
      </c>
      <c r="N593">
        <v>0</v>
      </c>
      <c r="O593">
        <v>0</v>
      </c>
      <c r="P593">
        <v>0</v>
      </c>
      <c r="Q593">
        <v>1</v>
      </c>
      <c r="R593">
        <v>4.7228000000000003E-5</v>
      </c>
      <c r="S593">
        <v>9.2940000000000005E-7</v>
      </c>
      <c r="T593">
        <v>4</v>
      </c>
      <c r="U593">
        <v>0</v>
      </c>
      <c r="V593">
        <v>0</v>
      </c>
      <c r="W593" s="133" t="s">
        <v>993</v>
      </c>
      <c r="X593" t="s">
        <v>925</v>
      </c>
      <c r="Y593" t="s">
        <v>204</v>
      </c>
      <c r="AD593">
        <f t="shared" si="69"/>
        <v>1775</v>
      </c>
      <c r="AE593">
        <v>592</v>
      </c>
      <c r="AF593" t="str">
        <f t="shared" ca="1" si="63"/>
        <v>99-0.4</v>
      </c>
      <c r="AG593">
        <f t="shared" ca="1" si="64"/>
        <v>200</v>
      </c>
      <c r="AH593">
        <f t="shared" ca="1" si="65"/>
        <v>976</v>
      </c>
      <c r="AI593" s="105">
        <f t="shared" ca="1" si="66"/>
        <v>-8.0584000000000006E-6</v>
      </c>
      <c r="AJ593" s="105">
        <f t="shared" ca="1" si="67"/>
        <v>-5.6189999999999997E-7</v>
      </c>
      <c r="AK593" s="105">
        <f ca="1">AVERAGE(INDIRECT("K"&amp;AD593):INDIRECT("K"&amp;AD594-1))</f>
        <v>1.2393666666666667E-3</v>
      </c>
      <c r="AL593" s="105">
        <f ca="1">AVERAGE(INDIRECT("L"&amp;AD593):INDIRECT("L"&amp;AD594-1))</f>
        <v>5.0500000000000001E-5</v>
      </c>
      <c r="AM593" s="105">
        <f t="shared" ca="1" si="68"/>
        <v>1.2403950920752808E-3</v>
      </c>
      <c r="AO593" s="105">
        <f ca="1">STDEV(INDIRECT("K"&amp;AD593):INDIRECT("K"&amp;AD594-1))</f>
        <v>2.7854267775932176E-4</v>
      </c>
    </row>
    <row r="594" spans="1:41" ht="14.25" customHeight="1">
      <c r="A594" t="s">
        <v>992</v>
      </c>
      <c r="B594" t="s">
        <v>200</v>
      </c>
      <c r="C594">
        <v>0</v>
      </c>
      <c r="D594">
        <v>200</v>
      </c>
      <c r="E594">
        <v>976</v>
      </c>
      <c r="F594" t="s">
        <v>201</v>
      </c>
      <c r="G594" s="105">
        <v>4.7152000000000001E-3</v>
      </c>
      <c r="H594" s="105">
        <v>9.1799999999999995E-5</v>
      </c>
      <c r="I594" s="105">
        <v>-8.1211999999999994E-6</v>
      </c>
      <c r="J594" s="105">
        <v>-2.0809999999999999E-7</v>
      </c>
      <c r="K594" s="105">
        <v>4.7232999999999997E-3</v>
      </c>
      <c r="L594" s="105">
        <v>9.2E-5</v>
      </c>
      <c r="M594" s="132">
        <v>1.1200000000000001</v>
      </c>
      <c r="N594">
        <v>0</v>
      </c>
      <c r="O594">
        <v>0</v>
      </c>
      <c r="P594">
        <v>0</v>
      </c>
      <c r="Q594">
        <v>1</v>
      </c>
      <c r="R594">
        <v>4.7233E-5</v>
      </c>
      <c r="S594">
        <v>9.2019999999999999E-7</v>
      </c>
      <c r="T594">
        <v>4</v>
      </c>
      <c r="U594">
        <v>0</v>
      </c>
      <c r="V594">
        <v>0</v>
      </c>
      <c r="W594" s="133" t="s">
        <v>994</v>
      </c>
      <c r="X594" t="s">
        <v>925</v>
      </c>
      <c r="Y594" t="s">
        <v>204</v>
      </c>
      <c r="AD594">
        <f t="shared" si="69"/>
        <v>1778</v>
      </c>
      <c r="AE594">
        <v>593</v>
      </c>
      <c r="AF594" t="str">
        <f t="shared" ca="1" si="63"/>
        <v>99-0.2</v>
      </c>
      <c r="AG594">
        <f t="shared" ca="1" si="64"/>
        <v>200</v>
      </c>
      <c r="AH594">
        <f t="shared" ca="1" si="65"/>
        <v>976</v>
      </c>
      <c r="AI594" s="105">
        <f t="shared" ca="1" si="66"/>
        <v>-8.0584000000000006E-6</v>
      </c>
      <c r="AJ594" s="105">
        <f t="shared" ca="1" si="67"/>
        <v>-5.6189999999999997E-7</v>
      </c>
      <c r="AK594" s="105">
        <f ca="1">AVERAGE(INDIRECT("K"&amp;AD594):INDIRECT("K"&amp;AD595-1))</f>
        <v>2.007766666666667E-3</v>
      </c>
      <c r="AL594" s="105">
        <f ca="1">AVERAGE(INDIRECT("L"&amp;AD594):INDIRECT("L"&amp;AD595-1))</f>
        <v>7.7700000000000005E-5</v>
      </c>
      <c r="AM594" s="105">
        <f t="shared" ca="1" si="68"/>
        <v>2.0092695881284272E-3</v>
      </c>
      <c r="AO594" s="105">
        <f ca="1">STDEV(INDIRECT("K"&amp;AD594):INDIRECT("K"&amp;AD595-1))</f>
        <v>7.7295677326311943E-4</v>
      </c>
    </row>
    <row r="595" spans="1:41" ht="14.25" customHeight="1">
      <c r="A595" t="s">
        <v>992</v>
      </c>
      <c r="B595" t="s">
        <v>200</v>
      </c>
      <c r="C595">
        <v>0</v>
      </c>
      <c r="D595">
        <v>200</v>
      </c>
      <c r="E595">
        <v>976</v>
      </c>
      <c r="F595" t="s">
        <v>201</v>
      </c>
      <c r="G595" s="105">
        <v>4.7165999999999996E-3</v>
      </c>
      <c r="H595" s="105">
        <v>9.2899999999999995E-5</v>
      </c>
      <c r="I595" s="105">
        <v>-8.1211999999999994E-6</v>
      </c>
      <c r="J595" s="105">
        <v>-2.0809999999999999E-7</v>
      </c>
      <c r="K595" s="105">
        <v>4.7247000000000001E-3</v>
      </c>
      <c r="L595" s="105">
        <v>9.31E-5</v>
      </c>
      <c r="M595" s="132">
        <v>1.1299999999999999</v>
      </c>
      <c r="N595">
        <v>0</v>
      </c>
      <c r="O595">
        <v>0</v>
      </c>
      <c r="P595">
        <v>0</v>
      </c>
      <c r="Q595">
        <v>1</v>
      </c>
      <c r="R595">
        <v>4.7246999999999997E-5</v>
      </c>
      <c r="S595">
        <v>9.3060000000000003E-7</v>
      </c>
      <c r="T595">
        <v>4</v>
      </c>
      <c r="U595">
        <v>0</v>
      </c>
      <c r="V595">
        <v>0</v>
      </c>
      <c r="W595" s="133" t="s">
        <v>995</v>
      </c>
      <c r="X595" t="s">
        <v>925</v>
      </c>
      <c r="Y595" t="s">
        <v>204</v>
      </c>
      <c r="AD595">
        <f t="shared" si="69"/>
        <v>1781</v>
      </c>
      <c r="AE595">
        <v>594</v>
      </c>
      <c r="AF595" t="str">
        <f t="shared" ca="1" si="63"/>
        <v>99-&lt;0.2</v>
      </c>
      <c r="AG595">
        <f t="shared" ca="1" si="64"/>
        <v>200</v>
      </c>
      <c r="AH595">
        <f t="shared" ca="1" si="65"/>
        <v>976</v>
      </c>
      <c r="AI595" s="105">
        <f t="shared" ca="1" si="66"/>
        <v>-8.0584000000000006E-6</v>
      </c>
      <c r="AJ595" s="105">
        <f t="shared" ca="1" si="67"/>
        <v>-5.6189999999999997E-7</v>
      </c>
      <c r="AK595" s="105">
        <f ca="1">AVERAGE(INDIRECT("K"&amp;AD595):INDIRECT("K"&amp;AD596-1))</f>
        <v>2.6114666666666665E-3</v>
      </c>
      <c r="AL595" s="105">
        <f ca="1">AVERAGE(INDIRECT("L"&amp;AD595):INDIRECT("L"&amp;AD596-1))</f>
        <v>9.4066666666666658E-5</v>
      </c>
      <c r="AM595" s="105">
        <f t="shared" ca="1" si="68"/>
        <v>2.6131602876381097E-3</v>
      </c>
      <c r="AO595" s="105">
        <f ca="1">STDEV(INDIRECT("K"&amp;AD595):INDIRECT("K"&amp;AD596-1))</f>
        <v>4.9768036261573878E-4</v>
      </c>
    </row>
    <row r="596" spans="1:41" ht="14.25" customHeight="1">
      <c r="A596" t="s">
        <v>996</v>
      </c>
      <c r="B596" t="s">
        <v>200</v>
      </c>
      <c r="C596">
        <v>0</v>
      </c>
      <c r="D596">
        <v>200</v>
      </c>
      <c r="E596">
        <v>976</v>
      </c>
      <c r="F596" t="s">
        <v>201</v>
      </c>
      <c r="G596" s="105">
        <v>1.9732E-3</v>
      </c>
      <c r="H596" s="105">
        <v>4.7899999999999999E-5</v>
      </c>
      <c r="I596" s="105">
        <v>-8.1211999999999994E-6</v>
      </c>
      <c r="J596" s="105">
        <v>-2.0809999999999999E-7</v>
      </c>
      <c r="K596" s="105">
        <v>1.9813000000000001E-3</v>
      </c>
      <c r="L596" s="105">
        <v>4.8099999999999997E-5</v>
      </c>
      <c r="M596" s="132">
        <v>1.39</v>
      </c>
      <c r="N596">
        <v>0</v>
      </c>
      <c r="O596">
        <v>0</v>
      </c>
      <c r="P596">
        <v>0</v>
      </c>
      <c r="Q596">
        <v>1</v>
      </c>
      <c r="R596">
        <v>1.9813000000000002E-5</v>
      </c>
      <c r="S596">
        <v>4.8139999999999996E-7</v>
      </c>
      <c r="T596">
        <v>3</v>
      </c>
      <c r="U596">
        <v>0</v>
      </c>
      <c r="V596">
        <v>0</v>
      </c>
      <c r="W596" s="133" t="s">
        <v>997</v>
      </c>
      <c r="X596" t="s">
        <v>925</v>
      </c>
      <c r="Y596" t="s">
        <v>204</v>
      </c>
      <c r="AD596">
        <f t="shared" si="69"/>
        <v>1784</v>
      </c>
      <c r="AE596">
        <v>595</v>
      </c>
      <c r="AF596" t="str">
        <f t="shared" ca="1" si="63"/>
        <v>100-ALL</v>
      </c>
      <c r="AG596">
        <f t="shared" ca="1" si="64"/>
        <v>200</v>
      </c>
      <c r="AH596">
        <f t="shared" ca="1" si="65"/>
        <v>976</v>
      </c>
      <c r="AI596" s="105">
        <f t="shared" ca="1" si="66"/>
        <v>-8.0584000000000006E-6</v>
      </c>
      <c r="AJ596" s="105">
        <f t="shared" ca="1" si="67"/>
        <v>-5.6189999999999997E-7</v>
      </c>
      <c r="AK596" s="105">
        <f ca="1">AVERAGE(INDIRECT("K"&amp;AD596):INDIRECT("K"&amp;AD597-1))</f>
        <v>1.8821666666666665E-3</v>
      </c>
      <c r="AL596" s="105">
        <f ca="1">AVERAGE(INDIRECT("L"&amp;AD596):INDIRECT("L"&amp;AD597-1))</f>
        <v>6.6533333333333342E-5</v>
      </c>
      <c r="AM596" s="105">
        <f t="shared" ca="1" si="68"/>
        <v>1.883342253961174E-3</v>
      </c>
      <c r="AO596" s="105">
        <f ca="1">STDEV(INDIRECT("K"&amp;AD596):INDIRECT("K"&amp;AD597-1))</f>
        <v>2.6791977032935307E-4</v>
      </c>
    </row>
    <row r="597" spans="1:41" ht="14.25" customHeight="1">
      <c r="A597" t="s">
        <v>996</v>
      </c>
      <c r="B597" t="s">
        <v>200</v>
      </c>
      <c r="C597">
        <v>0</v>
      </c>
      <c r="D597">
        <v>200</v>
      </c>
      <c r="E597">
        <v>976</v>
      </c>
      <c r="F597" t="s">
        <v>201</v>
      </c>
      <c r="G597" s="105">
        <v>1.9726000000000001E-3</v>
      </c>
      <c r="H597" s="105">
        <v>4.7500000000000003E-5</v>
      </c>
      <c r="I597" s="105">
        <v>-8.1211999999999994E-6</v>
      </c>
      <c r="J597" s="105">
        <v>-2.0809999999999999E-7</v>
      </c>
      <c r="K597" s="105">
        <v>1.9808E-3</v>
      </c>
      <c r="L597" s="105">
        <v>4.7800000000000003E-5</v>
      </c>
      <c r="M597" s="132">
        <v>1.38</v>
      </c>
      <c r="N597">
        <v>0</v>
      </c>
      <c r="O597">
        <v>0</v>
      </c>
      <c r="P597">
        <v>0</v>
      </c>
      <c r="Q597">
        <v>1</v>
      </c>
      <c r="R597">
        <v>1.9808000000000001E-5</v>
      </c>
      <c r="S597">
        <v>4.7759999999999999E-7</v>
      </c>
      <c r="T597">
        <v>3</v>
      </c>
      <c r="U597">
        <v>0</v>
      </c>
      <c r="V597">
        <v>0</v>
      </c>
      <c r="W597" s="133" t="s">
        <v>998</v>
      </c>
      <c r="X597" t="s">
        <v>925</v>
      </c>
      <c r="Y597" t="s">
        <v>204</v>
      </c>
      <c r="AD597">
        <f t="shared" si="69"/>
        <v>1787</v>
      </c>
      <c r="AE597">
        <v>596</v>
      </c>
      <c r="AF597" t="str">
        <f t="shared" ca="1" si="63"/>
        <v>100-0.8</v>
      </c>
      <c r="AG597">
        <f t="shared" ca="1" si="64"/>
        <v>200</v>
      </c>
      <c r="AH597">
        <f t="shared" ca="1" si="65"/>
        <v>976</v>
      </c>
      <c r="AI597" s="105">
        <f t="shared" ca="1" si="66"/>
        <v>-8.0584000000000006E-6</v>
      </c>
      <c r="AJ597" s="105">
        <f t="shared" ca="1" si="67"/>
        <v>-5.6189999999999997E-7</v>
      </c>
      <c r="AK597" s="105">
        <f ca="1">AVERAGE(INDIRECT("K"&amp;AD597):INDIRECT("K"&amp;AD598-1))</f>
        <v>1.4209333333333335E-3</v>
      </c>
      <c r="AL597" s="105">
        <f ca="1">AVERAGE(INDIRECT("L"&amp;AD597):INDIRECT("L"&amp;AD598-1))</f>
        <v>5.2166666666666663E-5</v>
      </c>
      <c r="AM597" s="105">
        <f t="shared" ca="1" si="68"/>
        <v>1.4218906072159311E-3</v>
      </c>
      <c r="AO597" s="105">
        <f ca="1">STDEV(INDIRECT("K"&amp;AD597):INDIRECT("K"&amp;AD598-1))</f>
        <v>2.6139572171964351E-4</v>
      </c>
    </row>
    <row r="598" spans="1:41" ht="14.25" customHeight="1">
      <c r="A598" t="s">
        <v>996</v>
      </c>
      <c r="B598" t="s">
        <v>200</v>
      </c>
      <c r="C598">
        <v>0</v>
      </c>
      <c r="D598">
        <v>200</v>
      </c>
      <c r="E598">
        <v>976</v>
      </c>
      <c r="F598" t="s">
        <v>201</v>
      </c>
      <c r="G598" s="105">
        <v>1.9724E-3</v>
      </c>
      <c r="H598" s="105">
        <v>4.7500000000000003E-5</v>
      </c>
      <c r="I598" s="105">
        <v>-8.1211999999999994E-6</v>
      </c>
      <c r="J598" s="105">
        <v>-2.0809999999999999E-7</v>
      </c>
      <c r="K598" s="105">
        <v>1.9805000000000001E-3</v>
      </c>
      <c r="L598" s="105">
        <v>4.7700000000000001E-5</v>
      </c>
      <c r="M598" s="132">
        <v>1.38</v>
      </c>
      <c r="N598">
        <v>0</v>
      </c>
      <c r="O598">
        <v>0</v>
      </c>
      <c r="P598">
        <v>0</v>
      </c>
      <c r="Q598">
        <v>1</v>
      </c>
      <c r="R598">
        <v>1.9805000000000001E-5</v>
      </c>
      <c r="S598">
        <v>4.7669999999999997E-7</v>
      </c>
      <c r="T598">
        <v>3</v>
      </c>
      <c r="U598">
        <v>0</v>
      </c>
      <c r="V598">
        <v>0</v>
      </c>
      <c r="W598" s="133" t="s">
        <v>999</v>
      </c>
      <c r="X598" t="s">
        <v>925</v>
      </c>
      <c r="Y598" t="s">
        <v>204</v>
      </c>
      <c r="AD598">
        <f t="shared" si="69"/>
        <v>1790</v>
      </c>
      <c r="AE598">
        <v>597</v>
      </c>
      <c r="AF598" t="str">
        <f t="shared" ca="1" si="63"/>
        <v>100-0.6</v>
      </c>
      <c r="AG598">
        <f t="shared" ca="1" si="64"/>
        <v>200</v>
      </c>
      <c r="AH598">
        <f t="shared" ca="1" si="65"/>
        <v>976</v>
      </c>
      <c r="AI598" s="105">
        <f t="shared" ca="1" si="66"/>
        <v>-8.0584000000000006E-6</v>
      </c>
      <c r="AJ598" s="105">
        <f t="shared" ca="1" si="67"/>
        <v>-5.6189999999999997E-7</v>
      </c>
      <c r="AK598" s="105">
        <f ca="1">AVERAGE(INDIRECT("K"&amp;AD598):INDIRECT("K"&amp;AD599-1))</f>
        <v>9.8967999999999994E-4</v>
      </c>
      <c r="AL598" s="105">
        <f ca="1">AVERAGE(INDIRECT("L"&amp;AD598):INDIRECT("L"&amp;AD599-1))</f>
        <v>3.6288666666666664E-5</v>
      </c>
      <c r="AM598" s="105">
        <f t="shared" ca="1" si="68"/>
        <v>9.9034507608633266E-4</v>
      </c>
      <c r="AO598" s="105">
        <f ca="1">STDEV(INDIRECT("K"&amp;AD598):INDIRECT("K"&amp;AD599-1))</f>
        <v>2.231235917602619E-4</v>
      </c>
    </row>
    <row r="599" spans="1:41" ht="14.25" customHeight="1">
      <c r="A599" t="s">
        <v>1000</v>
      </c>
      <c r="B599" t="s">
        <v>200</v>
      </c>
      <c r="C599">
        <v>0</v>
      </c>
      <c r="D599">
        <v>200</v>
      </c>
      <c r="E599">
        <v>976</v>
      </c>
      <c r="F599" t="s">
        <v>201</v>
      </c>
      <c r="G599" s="105">
        <v>1.3033000000000001E-3</v>
      </c>
      <c r="H599" s="105">
        <v>2.8799999999999999E-5</v>
      </c>
      <c r="I599" s="105">
        <v>-8.1211999999999994E-6</v>
      </c>
      <c r="J599" s="105">
        <v>-2.0809999999999999E-7</v>
      </c>
      <c r="K599" s="105">
        <v>1.3113999999999999E-3</v>
      </c>
      <c r="L599" s="105">
        <v>2.9E-5</v>
      </c>
      <c r="M599" s="132">
        <v>1.27</v>
      </c>
      <c r="N599">
        <v>0</v>
      </c>
      <c r="O599">
        <v>0</v>
      </c>
      <c r="P599">
        <v>0</v>
      </c>
      <c r="Q599">
        <v>1</v>
      </c>
      <c r="R599">
        <v>1.3114E-5</v>
      </c>
      <c r="S599">
        <v>2.9040000000000001E-7</v>
      </c>
      <c r="T599">
        <v>3</v>
      </c>
      <c r="U599">
        <v>0</v>
      </c>
      <c r="V599">
        <v>0</v>
      </c>
      <c r="W599" s="133" t="s">
        <v>1001</v>
      </c>
      <c r="X599" t="s">
        <v>925</v>
      </c>
      <c r="Y599" t="s">
        <v>204</v>
      </c>
      <c r="AD599">
        <f t="shared" si="69"/>
        <v>1793</v>
      </c>
      <c r="AE599">
        <v>598</v>
      </c>
      <c r="AF599" t="str">
        <f t="shared" ca="1" si="63"/>
        <v>100-0.4</v>
      </c>
      <c r="AG599">
        <f t="shared" ca="1" si="64"/>
        <v>200</v>
      </c>
      <c r="AH599">
        <f t="shared" ca="1" si="65"/>
        <v>976</v>
      </c>
      <c r="AI599" s="105">
        <f t="shared" ca="1" si="66"/>
        <v>-8.0584000000000006E-6</v>
      </c>
      <c r="AJ599" s="105">
        <f t="shared" ca="1" si="67"/>
        <v>-5.6189999999999997E-7</v>
      </c>
      <c r="AK599" s="105">
        <f ca="1">AVERAGE(INDIRECT("K"&amp;AD599):INDIRECT("K"&amp;AD600-1))</f>
        <v>7.9124000000000002E-4</v>
      </c>
      <c r="AL599" s="105">
        <f ca="1">AVERAGE(INDIRECT("L"&amp;AD599):INDIRECT("L"&amp;AD600-1))</f>
        <v>2.9847666666666669E-5</v>
      </c>
      <c r="AM599" s="105">
        <f t="shared" ca="1" si="68"/>
        <v>7.9180276635374574E-4</v>
      </c>
      <c r="AO599" s="105">
        <f ca="1">STDEV(INDIRECT("K"&amp;AD599):INDIRECT("K"&amp;AD600-1))</f>
        <v>1.0302246405517584E-4</v>
      </c>
    </row>
    <row r="600" spans="1:41" ht="14.25" customHeight="1">
      <c r="A600" t="s">
        <v>1000</v>
      </c>
      <c r="B600" t="s">
        <v>200</v>
      </c>
      <c r="C600">
        <v>0</v>
      </c>
      <c r="D600">
        <v>200</v>
      </c>
      <c r="E600">
        <v>976</v>
      </c>
      <c r="F600" t="s">
        <v>201</v>
      </c>
      <c r="G600" s="105">
        <v>1.3025999999999999E-3</v>
      </c>
      <c r="H600" s="105">
        <v>2.7699999999999999E-5</v>
      </c>
      <c r="I600" s="105">
        <v>-8.1211999999999994E-6</v>
      </c>
      <c r="J600" s="105">
        <v>-2.0809999999999999E-7</v>
      </c>
      <c r="K600" s="105">
        <v>1.3106999999999999E-3</v>
      </c>
      <c r="L600" s="105">
        <v>2.7900000000000001E-5</v>
      </c>
      <c r="M600" s="132">
        <v>1.22</v>
      </c>
      <c r="N600">
        <v>0</v>
      </c>
      <c r="O600">
        <v>0</v>
      </c>
      <c r="P600">
        <v>0</v>
      </c>
      <c r="Q600">
        <v>1</v>
      </c>
      <c r="R600">
        <v>1.3107E-5</v>
      </c>
      <c r="S600">
        <v>2.7939999999999997E-7</v>
      </c>
      <c r="T600">
        <v>3</v>
      </c>
      <c r="U600">
        <v>0</v>
      </c>
      <c r="V600">
        <v>0</v>
      </c>
      <c r="W600" s="133" t="s">
        <v>1002</v>
      </c>
      <c r="X600" t="s">
        <v>925</v>
      </c>
      <c r="Y600" t="s">
        <v>204</v>
      </c>
      <c r="AD600">
        <f t="shared" si="69"/>
        <v>1796</v>
      </c>
      <c r="AE600">
        <v>599</v>
      </c>
      <c r="AF600" t="str">
        <f t="shared" ca="1" si="63"/>
        <v>100-0.2</v>
      </c>
      <c r="AG600">
        <f t="shared" ca="1" si="64"/>
        <v>200</v>
      </c>
      <c r="AH600">
        <f t="shared" ca="1" si="65"/>
        <v>976</v>
      </c>
      <c r="AI600" s="105">
        <f t="shared" ca="1" si="66"/>
        <v>-8.0584000000000006E-6</v>
      </c>
      <c r="AJ600" s="105">
        <f t="shared" ca="1" si="67"/>
        <v>-5.6189999999999997E-7</v>
      </c>
      <c r="AK600" s="105">
        <f ca="1">AVERAGE(INDIRECT("K"&amp;AD600):INDIRECT("K"&amp;AD601-1))</f>
        <v>1.6795266666666667E-3</v>
      </c>
      <c r="AL600" s="105">
        <f ca="1">AVERAGE(INDIRECT("L"&amp;AD600):INDIRECT("L"&amp;AD601-1))</f>
        <v>5.7205333333333333E-5</v>
      </c>
      <c r="AM600" s="105">
        <f t="shared" ca="1" si="68"/>
        <v>1.6805006022629751E-3</v>
      </c>
      <c r="AO600" s="105">
        <f ca="1">STDEV(INDIRECT("K"&amp;AD600):INDIRECT("K"&amp;AD601-1))</f>
        <v>1.3334828236739062E-3</v>
      </c>
    </row>
    <row r="601" spans="1:41" ht="14.25" customHeight="1">
      <c r="A601" t="s">
        <v>1000</v>
      </c>
      <c r="B601" t="s">
        <v>200</v>
      </c>
      <c r="C601">
        <v>0</v>
      </c>
      <c r="D601">
        <v>200</v>
      </c>
      <c r="E601">
        <v>976</v>
      </c>
      <c r="F601" t="s">
        <v>201</v>
      </c>
      <c r="G601" s="105">
        <v>1.3044E-3</v>
      </c>
      <c r="H601" s="105">
        <v>2.9300000000000001E-5</v>
      </c>
      <c r="I601" s="105">
        <v>-8.1211999999999994E-6</v>
      </c>
      <c r="J601" s="105">
        <v>-2.0809999999999999E-7</v>
      </c>
      <c r="K601" s="105">
        <v>1.3125000000000001E-3</v>
      </c>
      <c r="L601" s="105">
        <v>2.9499999999999999E-5</v>
      </c>
      <c r="M601" s="132">
        <v>1.29</v>
      </c>
      <c r="N601">
        <v>0</v>
      </c>
      <c r="O601">
        <v>0</v>
      </c>
      <c r="P601">
        <v>0</v>
      </c>
      <c r="Q601">
        <v>1</v>
      </c>
      <c r="R601">
        <v>1.3125000000000001E-5</v>
      </c>
      <c r="S601">
        <v>2.946E-7</v>
      </c>
      <c r="T601">
        <v>3</v>
      </c>
      <c r="U601">
        <v>0</v>
      </c>
      <c r="V601">
        <v>0</v>
      </c>
      <c r="W601" s="133" t="s">
        <v>1003</v>
      </c>
      <c r="X601" t="s">
        <v>925</v>
      </c>
      <c r="Y601" t="s">
        <v>204</v>
      </c>
      <c r="AD601">
        <f t="shared" si="69"/>
        <v>1799</v>
      </c>
      <c r="AE601">
        <v>600</v>
      </c>
      <c r="AF601" t="str">
        <f t="shared" ca="1" si="63"/>
        <v>100-&lt;0.2</v>
      </c>
      <c r="AG601">
        <f t="shared" ca="1" si="64"/>
        <v>200</v>
      </c>
      <c r="AH601">
        <f t="shared" ca="1" si="65"/>
        <v>976</v>
      </c>
      <c r="AI601" s="105">
        <f t="shared" ca="1" si="66"/>
        <v>-8.0584000000000006E-6</v>
      </c>
      <c r="AJ601" s="105">
        <f t="shared" ca="1" si="67"/>
        <v>-5.6189999999999997E-7</v>
      </c>
      <c r="AK601" s="105">
        <f ca="1">AVERAGE(INDIRECT("K"&amp;AD601):INDIRECT("K"&amp;AD602-1))</f>
        <v>3.2204E-3</v>
      </c>
      <c r="AL601" s="105">
        <f ca="1">AVERAGE(INDIRECT("L"&amp;AD601):INDIRECT("L"&amp;AD602-1))</f>
        <v>1.0525E-4</v>
      </c>
      <c r="AM601" s="105">
        <f t="shared" ca="1" si="68"/>
        <v>3.2221194457220234E-3</v>
      </c>
      <c r="AO601" s="105">
        <f ca="1">STDEV(INDIRECT("K"&amp;AD601):INDIRECT("K"&amp;AD602-1))</f>
        <v>2.8284271247477923E-7</v>
      </c>
    </row>
    <row r="602" spans="1:41" ht="14.25" customHeight="1">
      <c r="A602" t="s">
        <v>1004</v>
      </c>
      <c r="B602" t="s">
        <v>200</v>
      </c>
      <c r="C602">
        <v>0</v>
      </c>
      <c r="D602">
        <v>200</v>
      </c>
      <c r="E602">
        <v>976</v>
      </c>
      <c r="F602" t="s">
        <v>201</v>
      </c>
      <c r="G602" s="105">
        <v>7.8465999999999996E-4</v>
      </c>
      <c r="H602" s="105">
        <v>1.8272999999999999E-5</v>
      </c>
      <c r="I602" s="105">
        <v>-8.1211999999999994E-6</v>
      </c>
      <c r="J602" s="105">
        <v>-2.0809999999999999E-7</v>
      </c>
      <c r="K602" s="105">
        <v>7.9277999999999998E-4</v>
      </c>
      <c r="L602" s="105">
        <v>1.8481000000000001E-5</v>
      </c>
      <c r="M602" s="132">
        <v>1.34</v>
      </c>
      <c r="N602">
        <v>0</v>
      </c>
      <c r="O602">
        <v>0</v>
      </c>
      <c r="P602">
        <v>0</v>
      </c>
      <c r="Q602">
        <v>1</v>
      </c>
      <c r="R602">
        <v>7.9278000000000006E-6</v>
      </c>
      <c r="S602">
        <v>1.8479999999999999E-7</v>
      </c>
      <c r="T602">
        <v>3</v>
      </c>
      <c r="U602">
        <v>0</v>
      </c>
      <c r="V602">
        <v>0</v>
      </c>
      <c r="W602" s="133" t="s">
        <v>1005</v>
      </c>
      <c r="X602" t="s">
        <v>925</v>
      </c>
      <c r="Y602" t="s">
        <v>204</v>
      </c>
      <c r="AD602">
        <f t="shared" si="69"/>
        <v>1802</v>
      </c>
      <c r="AE602">
        <v>601</v>
      </c>
      <c r="AF602">
        <f t="shared" ca="1" si="63"/>
        <v>0</v>
      </c>
      <c r="AG602">
        <f t="shared" ca="1" si="64"/>
        <v>0</v>
      </c>
      <c r="AH602">
        <f t="shared" ca="1" si="65"/>
        <v>0</v>
      </c>
      <c r="AI602" s="105">
        <f t="shared" ca="1" si="66"/>
        <v>0</v>
      </c>
      <c r="AJ602" s="105">
        <f t="shared" ca="1" si="67"/>
        <v>0</v>
      </c>
      <c r="AK602" s="105" t="e">
        <f ca="1">AVERAGE(INDIRECT("K"&amp;AD602):INDIRECT("K"&amp;AD603-1))</f>
        <v>#DIV/0!</v>
      </c>
      <c r="AL602" s="105" t="e">
        <f ca="1">AVERAGE(INDIRECT("L"&amp;AD602):INDIRECT("L"&amp;AD603-1))</f>
        <v>#DIV/0!</v>
      </c>
      <c r="AM602" s="105" t="e">
        <f t="shared" ca="1" si="68"/>
        <v>#DIV/0!</v>
      </c>
      <c r="AO602" s="105" t="e">
        <f ca="1">STDEV(INDIRECT("K"&amp;AD602):INDIRECT("K"&amp;AD603-1))</f>
        <v>#DIV/0!</v>
      </c>
    </row>
    <row r="603" spans="1:41" ht="14.25" customHeight="1">
      <c r="A603" t="s">
        <v>1004</v>
      </c>
      <c r="B603" t="s">
        <v>200</v>
      </c>
      <c r="C603">
        <v>0</v>
      </c>
      <c r="D603">
        <v>200</v>
      </c>
      <c r="E603">
        <v>976</v>
      </c>
      <c r="F603" t="s">
        <v>201</v>
      </c>
      <c r="G603" s="105">
        <v>7.8503000000000004E-4</v>
      </c>
      <c r="H603" s="105">
        <v>1.8745000000000001E-5</v>
      </c>
      <c r="I603" s="105">
        <v>-8.1211999999999994E-6</v>
      </c>
      <c r="J603" s="105">
        <v>-2.0809999999999999E-7</v>
      </c>
      <c r="K603" s="105">
        <v>7.9314999999999995E-4</v>
      </c>
      <c r="L603" s="105">
        <v>1.8953E-5</v>
      </c>
      <c r="M603" s="132">
        <v>1.37</v>
      </c>
      <c r="N603">
        <v>0</v>
      </c>
      <c r="O603">
        <v>0</v>
      </c>
      <c r="P603">
        <v>0</v>
      </c>
      <c r="Q603">
        <v>1</v>
      </c>
      <c r="R603">
        <v>7.9315000000000002E-6</v>
      </c>
      <c r="S603">
        <v>1.895E-7</v>
      </c>
      <c r="T603">
        <v>3</v>
      </c>
      <c r="U603">
        <v>0</v>
      </c>
      <c r="V603">
        <v>0</v>
      </c>
      <c r="W603" s="133" t="s">
        <v>1006</v>
      </c>
      <c r="X603" t="s">
        <v>925</v>
      </c>
      <c r="Y603" t="s">
        <v>204</v>
      </c>
      <c r="AD603">
        <f t="shared" si="69"/>
        <v>1805</v>
      </c>
      <c r="AE603">
        <v>602</v>
      </c>
      <c r="AF603">
        <f t="shared" ca="1" si="63"/>
        <v>0</v>
      </c>
      <c r="AG603">
        <f t="shared" ca="1" si="64"/>
        <v>0</v>
      </c>
      <c r="AH603">
        <f t="shared" ca="1" si="65"/>
        <v>0</v>
      </c>
      <c r="AI603" s="105">
        <f t="shared" ca="1" si="66"/>
        <v>0</v>
      </c>
      <c r="AJ603" s="105">
        <f t="shared" ca="1" si="67"/>
        <v>0</v>
      </c>
      <c r="AK603" s="105" t="e">
        <f ca="1">AVERAGE(INDIRECT("K"&amp;AD603):INDIRECT("K"&amp;AD604-1))</f>
        <v>#DIV/0!</v>
      </c>
      <c r="AL603" s="105" t="e">
        <f ca="1">AVERAGE(INDIRECT("L"&amp;AD603):INDIRECT("L"&amp;AD604-1))</f>
        <v>#DIV/0!</v>
      </c>
      <c r="AM603" s="105" t="e">
        <f t="shared" ca="1" si="68"/>
        <v>#DIV/0!</v>
      </c>
      <c r="AO603" s="105" t="e">
        <f ca="1">STDEV(INDIRECT("K"&amp;AD603):INDIRECT("K"&amp;AD604-1))</f>
        <v>#DIV/0!</v>
      </c>
    </row>
    <row r="604" spans="1:41" ht="14.25" customHeight="1">
      <c r="A604" t="s">
        <v>1004</v>
      </c>
      <c r="B604" t="s">
        <v>200</v>
      </c>
      <c r="C604">
        <v>0</v>
      </c>
      <c r="D604">
        <v>200</v>
      </c>
      <c r="E604">
        <v>976</v>
      </c>
      <c r="F604" t="s">
        <v>201</v>
      </c>
      <c r="G604" s="105">
        <v>7.8571999999999995E-4</v>
      </c>
      <c r="H604" s="105">
        <v>1.8811E-5</v>
      </c>
      <c r="I604" s="105">
        <v>-8.1211999999999994E-6</v>
      </c>
      <c r="J604" s="105">
        <v>-2.0809999999999999E-7</v>
      </c>
      <c r="K604" s="105">
        <v>7.9383999999999998E-4</v>
      </c>
      <c r="L604" s="105">
        <v>1.9018999999999999E-5</v>
      </c>
      <c r="M604" s="132">
        <v>1.37</v>
      </c>
      <c r="N604">
        <v>0</v>
      </c>
      <c r="O604">
        <v>0</v>
      </c>
      <c r="P604">
        <v>0</v>
      </c>
      <c r="Q604">
        <v>1</v>
      </c>
      <c r="R604">
        <v>7.9384000000000001E-6</v>
      </c>
      <c r="S604">
        <v>1.902E-7</v>
      </c>
      <c r="T604">
        <v>3</v>
      </c>
      <c r="U604">
        <v>0</v>
      </c>
      <c r="V604">
        <v>0</v>
      </c>
      <c r="W604" s="133" t="s">
        <v>1007</v>
      </c>
      <c r="X604" t="s">
        <v>925</v>
      </c>
      <c r="Y604" t="s">
        <v>204</v>
      </c>
      <c r="AD604">
        <f t="shared" si="69"/>
        <v>1808</v>
      </c>
      <c r="AE604">
        <v>603</v>
      </c>
      <c r="AF604">
        <f t="shared" ca="1" si="63"/>
        <v>0</v>
      </c>
      <c r="AG604">
        <f t="shared" ca="1" si="64"/>
        <v>0</v>
      </c>
      <c r="AH604">
        <f t="shared" ca="1" si="65"/>
        <v>0</v>
      </c>
      <c r="AI604" s="105">
        <f t="shared" ca="1" si="66"/>
        <v>0</v>
      </c>
      <c r="AJ604" s="105">
        <f t="shared" ca="1" si="67"/>
        <v>0</v>
      </c>
      <c r="AK604" s="105" t="e">
        <f ca="1">AVERAGE(INDIRECT("K"&amp;AD604):INDIRECT("K"&amp;AD605-1))</f>
        <v>#DIV/0!</v>
      </c>
      <c r="AL604" s="105" t="e">
        <f ca="1">AVERAGE(INDIRECT("L"&amp;AD604):INDIRECT("L"&amp;AD605-1))</f>
        <v>#DIV/0!</v>
      </c>
      <c r="AM604" s="105" t="e">
        <f t="shared" ca="1" si="68"/>
        <v>#DIV/0!</v>
      </c>
      <c r="AO604" s="105" t="e">
        <f ca="1">STDEV(INDIRECT("K"&amp;AD604):INDIRECT("K"&amp;AD605-1))</f>
        <v>#DIV/0!</v>
      </c>
    </row>
    <row r="605" spans="1:41" ht="14.25" customHeight="1">
      <c r="A605" t="s">
        <v>1008</v>
      </c>
      <c r="B605" t="s">
        <v>200</v>
      </c>
      <c r="C605">
        <v>0</v>
      </c>
      <c r="D605">
        <v>200</v>
      </c>
      <c r="E605">
        <v>976</v>
      </c>
      <c r="F605" t="s">
        <v>201</v>
      </c>
      <c r="G605" s="105">
        <v>7.5031999999999996E-4</v>
      </c>
      <c r="H605" s="105">
        <v>1.9819000000000001E-5</v>
      </c>
      <c r="I605" s="105">
        <v>-8.1211999999999994E-6</v>
      </c>
      <c r="J605" s="105">
        <v>-2.0809999999999999E-7</v>
      </c>
      <c r="K605" s="105">
        <v>7.5843999999999998E-4</v>
      </c>
      <c r="L605" s="105">
        <v>2.0027E-5</v>
      </c>
      <c r="M605" s="132">
        <v>1.51</v>
      </c>
      <c r="N605">
        <v>0</v>
      </c>
      <c r="O605">
        <v>0</v>
      </c>
      <c r="P605">
        <v>0</v>
      </c>
      <c r="Q605">
        <v>1</v>
      </c>
      <c r="R605">
        <v>7.5843999999999998E-6</v>
      </c>
      <c r="S605">
        <v>2.0029999999999999E-7</v>
      </c>
      <c r="T605">
        <v>3</v>
      </c>
      <c r="U605">
        <v>0</v>
      </c>
      <c r="V605">
        <v>0</v>
      </c>
      <c r="W605" s="133" t="s">
        <v>1009</v>
      </c>
      <c r="X605" t="s">
        <v>925</v>
      </c>
      <c r="Y605" t="s">
        <v>204</v>
      </c>
      <c r="AD605">
        <f t="shared" si="69"/>
        <v>1811</v>
      </c>
      <c r="AE605">
        <v>604</v>
      </c>
      <c r="AF605">
        <f t="shared" ca="1" si="63"/>
        <v>0</v>
      </c>
      <c r="AG605">
        <f t="shared" ca="1" si="64"/>
        <v>0</v>
      </c>
      <c r="AH605">
        <f t="shared" ca="1" si="65"/>
        <v>0</v>
      </c>
      <c r="AI605" s="105">
        <f t="shared" ca="1" si="66"/>
        <v>0</v>
      </c>
      <c r="AJ605" s="105">
        <f t="shared" ca="1" si="67"/>
        <v>0</v>
      </c>
      <c r="AK605" s="105" t="e">
        <f ca="1">AVERAGE(INDIRECT("K"&amp;AD605):INDIRECT("K"&amp;AD606-1))</f>
        <v>#DIV/0!</v>
      </c>
      <c r="AL605" s="105" t="e">
        <f ca="1">AVERAGE(INDIRECT("L"&amp;AD605):INDIRECT("L"&amp;AD606-1))</f>
        <v>#DIV/0!</v>
      </c>
      <c r="AM605" s="105" t="e">
        <f t="shared" ca="1" si="68"/>
        <v>#DIV/0!</v>
      </c>
      <c r="AO605" s="105" t="e">
        <f ca="1">STDEV(INDIRECT("K"&amp;AD605):INDIRECT("K"&amp;AD606-1))</f>
        <v>#DIV/0!</v>
      </c>
    </row>
    <row r="606" spans="1:41" ht="14.25" customHeight="1">
      <c r="A606" t="s">
        <v>1008</v>
      </c>
      <c r="B606" t="s">
        <v>200</v>
      </c>
      <c r="C606">
        <v>0</v>
      </c>
      <c r="D606">
        <v>200</v>
      </c>
      <c r="E606">
        <v>976</v>
      </c>
      <c r="F606" t="s">
        <v>201</v>
      </c>
      <c r="G606" s="105">
        <v>7.5042000000000001E-4</v>
      </c>
      <c r="H606" s="105">
        <v>1.9641E-5</v>
      </c>
      <c r="I606" s="105">
        <v>-8.1211999999999994E-6</v>
      </c>
      <c r="J606" s="105">
        <v>-2.0809999999999999E-7</v>
      </c>
      <c r="K606" s="105">
        <v>7.5854000000000004E-4</v>
      </c>
      <c r="L606" s="105">
        <v>1.9848999999999999E-5</v>
      </c>
      <c r="M606" s="132">
        <v>1.5</v>
      </c>
      <c r="N606">
        <v>0</v>
      </c>
      <c r="O606">
        <v>0</v>
      </c>
      <c r="P606">
        <v>0</v>
      </c>
      <c r="Q606">
        <v>1</v>
      </c>
      <c r="R606">
        <v>7.5854000000000003E-6</v>
      </c>
      <c r="S606">
        <v>1.9850000000000001E-7</v>
      </c>
      <c r="T606">
        <v>3</v>
      </c>
      <c r="U606">
        <v>0</v>
      </c>
      <c r="V606">
        <v>0</v>
      </c>
      <c r="W606" s="133" t="s">
        <v>1010</v>
      </c>
      <c r="X606" t="s">
        <v>925</v>
      </c>
      <c r="Y606" t="s">
        <v>204</v>
      </c>
      <c r="AD606">
        <f t="shared" si="69"/>
        <v>1814</v>
      </c>
      <c r="AE606">
        <v>605</v>
      </c>
      <c r="AF606">
        <f t="shared" ca="1" si="63"/>
        <v>0</v>
      </c>
      <c r="AG606">
        <f t="shared" ca="1" si="64"/>
        <v>0</v>
      </c>
      <c r="AH606">
        <f t="shared" ca="1" si="65"/>
        <v>0</v>
      </c>
      <c r="AI606" s="105">
        <f t="shared" ca="1" si="66"/>
        <v>0</v>
      </c>
      <c r="AJ606" s="105">
        <f t="shared" ca="1" si="67"/>
        <v>0</v>
      </c>
      <c r="AK606" s="105" t="e">
        <f ca="1">AVERAGE(INDIRECT("K"&amp;AD606):INDIRECT("K"&amp;AD607-1))</f>
        <v>#DIV/0!</v>
      </c>
      <c r="AL606" s="105" t="e">
        <f ca="1">AVERAGE(INDIRECT("L"&amp;AD606):INDIRECT("L"&amp;AD607-1))</f>
        <v>#DIV/0!</v>
      </c>
      <c r="AM606" s="105" t="e">
        <f t="shared" ca="1" si="68"/>
        <v>#DIV/0!</v>
      </c>
      <c r="AO606" s="105" t="e">
        <f ca="1">STDEV(INDIRECT("K"&amp;AD606):INDIRECT("K"&amp;AD607-1))</f>
        <v>#DIV/0!</v>
      </c>
    </row>
    <row r="607" spans="1:41" ht="14.25" customHeight="1">
      <c r="A607" t="s">
        <v>1008</v>
      </c>
      <c r="B607" t="s">
        <v>200</v>
      </c>
      <c r="C607">
        <v>0</v>
      </c>
      <c r="D607">
        <v>200</v>
      </c>
      <c r="E607">
        <v>976</v>
      </c>
      <c r="F607" t="s">
        <v>201</v>
      </c>
      <c r="G607" s="105">
        <v>7.5016999999999998E-4</v>
      </c>
      <c r="H607" s="105">
        <v>1.9522E-5</v>
      </c>
      <c r="I607" s="105">
        <v>-8.1211999999999994E-6</v>
      </c>
      <c r="J607" s="105">
        <v>-2.0809999999999999E-7</v>
      </c>
      <c r="K607" s="105">
        <v>7.5829000000000001E-4</v>
      </c>
      <c r="L607" s="105">
        <v>1.9729999999999999E-5</v>
      </c>
      <c r="M607" s="132">
        <v>1.49</v>
      </c>
      <c r="N607">
        <v>0</v>
      </c>
      <c r="O607">
        <v>0</v>
      </c>
      <c r="P607">
        <v>0</v>
      </c>
      <c r="Q607">
        <v>1</v>
      </c>
      <c r="R607">
        <v>7.5828999999999999E-6</v>
      </c>
      <c r="S607">
        <v>1.973E-7</v>
      </c>
      <c r="T607">
        <v>3</v>
      </c>
      <c r="U607">
        <v>0</v>
      </c>
      <c r="V607">
        <v>0</v>
      </c>
      <c r="W607" s="133" t="s">
        <v>1011</v>
      </c>
      <c r="X607" t="s">
        <v>925</v>
      </c>
      <c r="Y607" t="s">
        <v>204</v>
      </c>
      <c r="AD607">
        <f t="shared" si="69"/>
        <v>1817</v>
      </c>
      <c r="AE607">
        <v>606</v>
      </c>
      <c r="AF607">
        <f t="shared" ca="1" si="63"/>
        <v>0</v>
      </c>
      <c r="AG607">
        <f t="shared" ca="1" si="64"/>
        <v>0</v>
      </c>
      <c r="AH607">
        <f t="shared" ca="1" si="65"/>
        <v>0</v>
      </c>
      <c r="AI607" s="105">
        <f t="shared" ca="1" si="66"/>
        <v>0</v>
      </c>
      <c r="AJ607" s="105">
        <f t="shared" ca="1" si="67"/>
        <v>0</v>
      </c>
      <c r="AK607" s="105" t="e">
        <f ca="1">AVERAGE(INDIRECT("K"&amp;AD607):INDIRECT("K"&amp;AD608-1))</f>
        <v>#DIV/0!</v>
      </c>
      <c r="AL607" s="105" t="e">
        <f ca="1">AVERAGE(INDIRECT("L"&amp;AD607):INDIRECT("L"&amp;AD608-1))</f>
        <v>#DIV/0!</v>
      </c>
      <c r="AM607" s="105" t="e">
        <f t="shared" ca="1" si="68"/>
        <v>#DIV/0!</v>
      </c>
      <c r="AO607" s="105" t="e">
        <f ca="1">STDEV(INDIRECT("K"&amp;AD607):INDIRECT("K"&amp;AD608-1))</f>
        <v>#DIV/0!</v>
      </c>
    </row>
    <row r="608" spans="1:41" ht="14.25" customHeight="1">
      <c r="A608" t="s">
        <v>1012</v>
      </c>
      <c r="B608" t="s">
        <v>200</v>
      </c>
      <c r="C608">
        <v>0</v>
      </c>
      <c r="D608">
        <v>200</v>
      </c>
      <c r="E608">
        <v>976</v>
      </c>
      <c r="F608" t="s">
        <v>201</v>
      </c>
      <c r="G608" s="105">
        <v>1.0111E-3</v>
      </c>
      <c r="H608" s="105">
        <v>2.3900000000000002E-5</v>
      </c>
      <c r="I608" s="105">
        <v>-8.1211999999999994E-6</v>
      </c>
      <c r="J608" s="105">
        <v>-2.0809999999999999E-7</v>
      </c>
      <c r="K608" s="105">
        <v>1.0192000000000001E-3</v>
      </c>
      <c r="L608" s="105">
        <v>2.4199999999999999E-5</v>
      </c>
      <c r="M608" s="132">
        <v>1.36</v>
      </c>
      <c r="N608">
        <v>0</v>
      </c>
      <c r="O608">
        <v>0</v>
      </c>
      <c r="P608">
        <v>0</v>
      </c>
      <c r="Q608">
        <v>1</v>
      </c>
      <c r="R608">
        <v>1.0192E-5</v>
      </c>
      <c r="S608">
        <v>2.4159999999999999E-7</v>
      </c>
      <c r="T608">
        <v>3</v>
      </c>
      <c r="U608">
        <v>0</v>
      </c>
      <c r="V608">
        <v>0</v>
      </c>
      <c r="W608" s="133" t="s">
        <v>1013</v>
      </c>
      <c r="X608" t="s">
        <v>925</v>
      </c>
      <c r="Y608" t="s">
        <v>204</v>
      </c>
      <c r="AD608">
        <f t="shared" si="69"/>
        <v>1820</v>
      </c>
      <c r="AE608">
        <v>607</v>
      </c>
      <c r="AF608">
        <f t="shared" ca="1" si="63"/>
        <v>0</v>
      </c>
      <c r="AG608">
        <f t="shared" ca="1" si="64"/>
        <v>0</v>
      </c>
      <c r="AH608">
        <f t="shared" ca="1" si="65"/>
        <v>0</v>
      </c>
      <c r="AI608" s="105">
        <f t="shared" ca="1" si="66"/>
        <v>0</v>
      </c>
      <c r="AJ608" s="105">
        <f t="shared" ca="1" si="67"/>
        <v>0</v>
      </c>
      <c r="AK608" s="105" t="e">
        <f ca="1">AVERAGE(INDIRECT("K"&amp;AD608):INDIRECT("K"&amp;AD609-1))</f>
        <v>#DIV/0!</v>
      </c>
      <c r="AL608" s="105" t="e">
        <f ca="1">AVERAGE(INDIRECT("L"&amp;AD608):INDIRECT("L"&amp;AD609-1))</f>
        <v>#DIV/0!</v>
      </c>
      <c r="AM608" s="105" t="e">
        <f t="shared" ca="1" si="68"/>
        <v>#DIV/0!</v>
      </c>
      <c r="AO608" s="105" t="e">
        <f ca="1">STDEV(INDIRECT("K"&amp;AD608):INDIRECT("K"&amp;AD609-1))</f>
        <v>#DIV/0!</v>
      </c>
    </row>
    <row r="609" spans="1:41" ht="14.25" customHeight="1">
      <c r="A609" t="s">
        <v>1012</v>
      </c>
      <c r="B609" t="s">
        <v>200</v>
      </c>
      <c r="C609">
        <v>0</v>
      </c>
      <c r="D609">
        <v>200</v>
      </c>
      <c r="E609">
        <v>976</v>
      </c>
      <c r="F609" t="s">
        <v>201</v>
      </c>
      <c r="G609" s="105">
        <v>1.0112000000000001E-3</v>
      </c>
      <c r="H609" s="105">
        <v>2.3499999999999999E-5</v>
      </c>
      <c r="I609" s="105">
        <v>-8.1211999999999994E-6</v>
      </c>
      <c r="J609" s="105">
        <v>-2.0809999999999999E-7</v>
      </c>
      <c r="K609" s="105">
        <v>1.0192999999999999E-3</v>
      </c>
      <c r="L609" s="105">
        <v>2.37E-5</v>
      </c>
      <c r="M609" s="132">
        <v>1.33</v>
      </c>
      <c r="N609">
        <v>0</v>
      </c>
      <c r="O609">
        <v>0</v>
      </c>
      <c r="P609">
        <v>0</v>
      </c>
      <c r="Q609">
        <v>1</v>
      </c>
      <c r="R609">
        <v>1.0193E-5</v>
      </c>
      <c r="S609">
        <v>2.3690000000000001E-7</v>
      </c>
      <c r="T609">
        <v>3</v>
      </c>
      <c r="U609">
        <v>0</v>
      </c>
      <c r="V609">
        <v>0</v>
      </c>
      <c r="W609" s="133" t="s">
        <v>1014</v>
      </c>
      <c r="X609" t="s">
        <v>925</v>
      </c>
      <c r="Y609" t="s">
        <v>204</v>
      </c>
      <c r="AD609">
        <f t="shared" si="69"/>
        <v>1823</v>
      </c>
      <c r="AE609">
        <v>608</v>
      </c>
      <c r="AF609">
        <f t="shared" ca="1" si="63"/>
        <v>0</v>
      </c>
      <c r="AG609">
        <f t="shared" ca="1" si="64"/>
        <v>0</v>
      </c>
      <c r="AH609">
        <f t="shared" ca="1" si="65"/>
        <v>0</v>
      </c>
      <c r="AI609" s="105">
        <f t="shared" ca="1" si="66"/>
        <v>0</v>
      </c>
      <c r="AJ609" s="105">
        <f t="shared" ca="1" si="67"/>
        <v>0</v>
      </c>
      <c r="AK609" s="105" t="e">
        <f ca="1">AVERAGE(INDIRECT("K"&amp;AD609):INDIRECT("K"&amp;AD610-1))</f>
        <v>#DIV/0!</v>
      </c>
      <c r="AL609" s="105" t="e">
        <f ca="1">AVERAGE(INDIRECT("L"&amp;AD609):INDIRECT("L"&amp;AD610-1))</f>
        <v>#DIV/0!</v>
      </c>
      <c r="AM609" s="105" t="e">
        <f t="shared" ca="1" si="68"/>
        <v>#DIV/0!</v>
      </c>
      <c r="AO609" s="105" t="e">
        <f ca="1">STDEV(INDIRECT("K"&amp;AD609):INDIRECT("K"&amp;AD610-1))</f>
        <v>#DIV/0!</v>
      </c>
    </row>
    <row r="610" spans="1:41" ht="14.25" customHeight="1">
      <c r="A610" t="s">
        <v>1012</v>
      </c>
      <c r="B610" t="s">
        <v>200</v>
      </c>
      <c r="C610">
        <v>0</v>
      </c>
      <c r="D610">
        <v>200</v>
      </c>
      <c r="E610">
        <v>976</v>
      </c>
      <c r="F610" t="s">
        <v>201</v>
      </c>
      <c r="G610" s="105">
        <v>1.0112000000000001E-3</v>
      </c>
      <c r="H610" s="105">
        <v>2.3499999999999999E-5</v>
      </c>
      <c r="I610" s="105">
        <v>-8.1211999999999994E-6</v>
      </c>
      <c r="J610" s="105">
        <v>-2.0809999999999999E-7</v>
      </c>
      <c r="K610" s="105">
        <v>1.0194E-3</v>
      </c>
      <c r="L610" s="105">
        <v>2.37E-5</v>
      </c>
      <c r="M610" s="132">
        <v>1.33</v>
      </c>
      <c r="N610">
        <v>0</v>
      </c>
      <c r="O610">
        <v>0</v>
      </c>
      <c r="P610">
        <v>0</v>
      </c>
      <c r="Q610">
        <v>1</v>
      </c>
      <c r="R610">
        <v>1.0193999999999999E-5</v>
      </c>
      <c r="S610">
        <v>2.3729999999999999E-7</v>
      </c>
      <c r="T610">
        <v>3</v>
      </c>
      <c r="U610">
        <v>0</v>
      </c>
      <c r="V610">
        <v>0</v>
      </c>
      <c r="W610" s="133" t="s">
        <v>1015</v>
      </c>
      <c r="X610" t="s">
        <v>925</v>
      </c>
      <c r="Y610" t="s">
        <v>204</v>
      </c>
      <c r="AD610">
        <f t="shared" si="69"/>
        <v>1826</v>
      </c>
      <c r="AE610">
        <v>609</v>
      </c>
      <c r="AF610">
        <f t="shared" ca="1" si="63"/>
        <v>0</v>
      </c>
      <c r="AG610">
        <f t="shared" ca="1" si="64"/>
        <v>0</v>
      </c>
      <c r="AH610">
        <f t="shared" ca="1" si="65"/>
        <v>0</v>
      </c>
      <c r="AI610" s="105">
        <f t="shared" ca="1" si="66"/>
        <v>0</v>
      </c>
      <c r="AJ610" s="105">
        <f t="shared" ca="1" si="67"/>
        <v>0</v>
      </c>
      <c r="AK610" s="105" t="e">
        <f ca="1">AVERAGE(INDIRECT("K"&amp;AD610):INDIRECT("K"&amp;AD611-1))</f>
        <v>#DIV/0!</v>
      </c>
      <c r="AL610" s="105" t="e">
        <f ca="1">AVERAGE(INDIRECT("L"&amp;AD610):INDIRECT("L"&amp;AD611-1))</f>
        <v>#DIV/0!</v>
      </c>
      <c r="AM610" s="105" t="e">
        <f t="shared" ca="1" si="68"/>
        <v>#DIV/0!</v>
      </c>
      <c r="AO610" s="105" t="e">
        <f ca="1">STDEV(INDIRECT("K"&amp;AD610):INDIRECT("K"&amp;AD611-1))</f>
        <v>#DIV/0!</v>
      </c>
    </row>
    <row r="611" spans="1:41" ht="14.25" customHeight="1">
      <c r="A611" t="s">
        <v>1016</v>
      </c>
      <c r="B611" t="s">
        <v>200</v>
      </c>
      <c r="C611">
        <v>0</v>
      </c>
      <c r="D611">
        <v>200</v>
      </c>
      <c r="E611">
        <v>976</v>
      </c>
      <c r="F611" t="s">
        <v>201</v>
      </c>
      <c r="G611" s="105">
        <v>3.7850000000000002E-3</v>
      </c>
      <c r="H611" s="105">
        <v>8.4699999999999999E-5</v>
      </c>
      <c r="I611" s="105">
        <v>-8.1211999999999994E-6</v>
      </c>
      <c r="J611" s="105">
        <v>-2.0809999999999999E-7</v>
      </c>
      <c r="K611" s="105">
        <v>3.7932E-3</v>
      </c>
      <c r="L611" s="105">
        <v>8.4900000000000004E-5</v>
      </c>
      <c r="M611" s="132">
        <v>1.28</v>
      </c>
      <c r="N611">
        <v>0</v>
      </c>
      <c r="O611">
        <v>0</v>
      </c>
      <c r="P611">
        <v>0</v>
      </c>
      <c r="Q611">
        <v>1</v>
      </c>
      <c r="R611">
        <v>3.7932000000000002E-5</v>
      </c>
      <c r="S611">
        <v>8.4870000000000002E-7</v>
      </c>
      <c r="T611">
        <v>4</v>
      </c>
      <c r="U611">
        <v>0</v>
      </c>
      <c r="V611">
        <v>0</v>
      </c>
      <c r="W611" s="133" t="s">
        <v>1017</v>
      </c>
      <c r="X611" t="s">
        <v>925</v>
      </c>
      <c r="Y611" t="s">
        <v>204</v>
      </c>
      <c r="AD611">
        <f t="shared" si="69"/>
        <v>1829</v>
      </c>
      <c r="AE611">
        <v>610</v>
      </c>
      <c r="AF611">
        <f t="shared" ca="1" si="63"/>
        <v>0</v>
      </c>
      <c r="AG611">
        <f t="shared" ca="1" si="64"/>
        <v>0</v>
      </c>
      <c r="AH611">
        <f t="shared" ca="1" si="65"/>
        <v>0</v>
      </c>
      <c r="AI611" s="105">
        <f t="shared" ca="1" si="66"/>
        <v>0</v>
      </c>
      <c r="AJ611" s="105">
        <f t="shared" ca="1" si="67"/>
        <v>0</v>
      </c>
      <c r="AK611" s="105" t="e">
        <f ca="1">AVERAGE(INDIRECT("K"&amp;AD611):INDIRECT("K"&amp;AD612-1))</f>
        <v>#DIV/0!</v>
      </c>
      <c r="AL611" s="105" t="e">
        <f ca="1">AVERAGE(INDIRECT("L"&amp;AD611):INDIRECT("L"&amp;AD612-1))</f>
        <v>#DIV/0!</v>
      </c>
      <c r="AM611" s="105" t="e">
        <f t="shared" ca="1" si="68"/>
        <v>#DIV/0!</v>
      </c>
      <c r="AO611" s="105" t="e">
        <f ca="1">STDEV(INDIRECT("K"&amp;AD611):INDIRECT("K"&amp;AD612-1))</f>
        <v>#DIV/0!</v>
      </c>
    </row>
    <row r="612" spans="1:41" ht="14.25" customHeight="1">
      <c r="A612" t="s">
        <v>1016</v>
      </c>
      <c r="B612" t="s">
        <v>200</v>
      </c>
      <c r="C612">
        <v>0</v>
      </c>
      <c r="D612">
        <v>200</v>
      </c>
      <c r="E612">
        <v>976</v>
      </c>
      <c r="F612" t="s">
        <v>201</v>
      </c>
      <c r="G612" s="105">
        <v>3.7854999999999998E-3</v>
      </c>
      <c r="H612" s="105">
        <v>8.5500000000000005E-5</v>
      </c>
      <c r="I612" s="105">
        <v>-8.1211999999999994E-6</v>
      </c>
      <c r="J612" s="105">
        <v>-2.0809999999999999E-7</v>
      </c>
      <c r="K612" s="105">
        <v>3.7937000000000001E-3</v>
      </c>
      <c r="L612" s="105">
        <v>8.5699999999999996E-5</v>
      </c>
      <c r="M612" s="132">
        <v>1.29</v>
      </c>
      <c r="N612">
        <v>0</v>
      </c>
      <c r="O612">
        <v>0</v>
      </c>
      <c r="P612">
        <v>0</v>
      </c>
      <c r="Q612">
        <v>1</v>
      </c>
      <c r="R612">
        <v>3.7936999999999999E-5</v>
      </c>
      <c r="S612">
        <v>8.5659999999999998E-7</v>
      </c>
      <c r="T612">
        <v>4</v>
      </c>
      <c r="U612">
        <v>0</v>
      </c>
      <c r="V612">
        <v>0</v>
      </c>
      <c r="W612" s="133" t="s">
        <v>1018</v>
      </c>
      <c r="X612" t="s">
        <v>925</v>
      </c>
      <c r="Y612" t="s">
        <v>204</v>
      </c>
      <c r="AD612">
        <f t="shared" si="69"/>
        <v>1832</v>
      </c>
      <c r="AE612">
        <v>611</v>
      </c>
      <c r="AF612">
        <f t="shared" ca="1" si="63"/>
        <v>0</v>
      </c>
      <c r="AG612">
        <f t="shared" ca="1" si="64"/>
        <v>0</v>
      </c>
      <c r="AH612">
        <f t="shared" ca="1" si="65"/>
        <v>0</v>
      </c>
      <c r="AI612" s="105">
        <f t="shared" ca="1" si="66"/>
        <v>0</v>
      </c>
      <c r="AJ612" s="105">
        <f t="shared" ca="1" si="67"/>
        <v>0</v>
      </c>
      <c r="AK612" s="105" t="e">
        <f ca="1">AVERAGE(INDIRECT("K"&amp;AD612):INDIRECT("K"&amp;AD613-1))</f>
        <v>#DIV/0!</v>
      </c>
      <c r="AL612" s="105" t="e">
        <f ca="1">AVERAGE(INDIRECT("L"&amp;AD612):INDIRECT("L"&amp;AD613-1))</f>
        <v>#DIV/0!</v>
      </c>
      <c r="AM612" s="105" t="e">
        <f t="shared" ca="1" si="68"/>
        <v>#DIV/0!</v>
      </c>
      <c r="AO612" s="105" t="e">
        <f ca="1">STDEV(INDIRECT("K"&amp;AD612):INDIRECT("K"&amp;AD613-1))</f>
        <v>#DIV/0!</v>
      </c>
    </row>
    <row r="613" spans="1:41" ht="14.25" customHeight="1">
      <c r="A613" t="s">
        <v>1016</v>
      </c>
      <c r="B613" t="s">
        <v>200</v>
      </c>
      <c r="C613">
        <v>0</v>
      </c>
      <c r="D613">
        <v>200</v>
      </c>
      <c r="E613">
        <v>976</v>
      </c>
      <c r="F613" t="s">
        <v>201</v>
      </c>
      <c r="G613" s="105">
        <v>3.7850000000000002E-3</v>
      </c>
      <c r="H613" s="105">
        <v>8.6000000000000003E-5</v>
      </c>
      <c r="I613" s="105">
        <v>-8.1211999999999994E-6</v>
      </c>
      <c r="J613" s="105">
        <v>-2.0809999999999999E-7</v>
      </c>
      <c r="K613" s="105">
        <v>3.7931000000000002E-3</v>
      </c>
      <c r="L613" s="105">
        <v>8.6199999999999995E-5</v>
      </c>
      <c r="M613" s="132">
        <v>1.3</v>
      </c>
      <c r="N613">
        <v>0</v>
      </c>
      <c r="O613">
        <v>0</v>
      </c>
      <c r="P613">
        <v>0</v>
      </c>
      <c r="Q613">
        <v>1</v>
      </c>
      <c r="R613">
        <v>3.7931E-5</v>
      </c>
      <c r="S613">
        <v>8.6219999999999998E-7</v>
      </c>
      <c r="T613">
        <v>4</v>
      </c>
      <c r="U613">
        <v>0</v>
      </c>
      <c r="V613">
        <v>0</v>
      </c>
      <c r="W613" s="133" t="s">
        <v>1019</v>
      </c>
      <c r="X613" t="s">
        <v>925</v>
      </c>
      <c r="Y613" t="s">
        <v>204</v>
      </c>
      <c r="AD613">
        <f t="shared" si="69"/>
        <v>1835</v>
      </c>
      <c r="AE613">
        <v>612</v>
      </c>
      <c r="AF613">
        <f t="shared" ca="1" si="63"/>
        <v>0</v>
      </c>
      <c r="AG613">
        <f t="shared" ca="1" si="64"/>
        <v>0</v>
      </c>
      <c r="AH613">
        <f t="shared" ca="1" si="65"/>
        <v>0</v>
      </c>
      <c r="AI613" s="105">
        <f t="shared" ca="1" si="66"/>
        <v>0</v>
      </c>
      <c r="AJ613" s="105">
        <f t="shared" ca="1" si="67"/>
        <v>0</v>
      </c>
      <c r="AK613" s="105" t="e">
        <f ca="1">AVERAGE(INDIRECT("K"&amp;AD613):INDIRECT("K"&amp;AD614-1))</f>
        <v>#DIV/0!</v>
      </c>
      <c r="AL613" s="105" t="e">
        <f ca="1">AVERAGE(INDIRECT("L"&amp;AD613):INDIRECT("L"&amp;AD614-1))</f>
        <v>#DIV/0!</v>
      </c>
      <c r="AM613" s="105" t="e">
        <f t="shared" ca="1" si="68"/>
        <v>#DIV/0!</v>
      </c>
      <c r="AO613" s="105" t="e">
        <f ca="1">STDEV(INDIRECT("K"&amp;AD613):INDIRECT("K"&amp;AD614-1))</f>
        <v>#DIV/0!</v>
      </c>
    </row>
    <row r="614" spans="1:41" ht="14.25" customHeight="1">
      <c r="A614" t="s">
        <v>1020</v>
      </c>
      <c r="B614" t="s">
        <v>200</v>
      </c>
      <c r="C614">
        <v>0</v>
      </c>
      <c r="D614">
        <v>200</v>
      </c>
      <c r="E614">
        <v>976</v>
      </c>
      <c r="F614" t="s">
        <v>201</v>
      </c>
      <c r="G614" s="105">
        <v>8.5579000000000004E-4</v>
      </c>
      <c r="H614" s="105">
        <v>1.9165999999999999E-5</v>
      </c>
      <c r="I614" s="105">
        <v>-8.1211999999999994E-6</v>
      </c>
      <c r="J614" s="105">
        <v>-2.0809999999999999E-7</v>
      </c>
      <c r="K614" s="105">
        <v>8.6390999999999996E-4</v>
      </c>
      <c r="L614" s="105">
        <v>1.9374000000000001E-5</v>
      </c>
      <c r="M614" s="132">
        <v>1.28</v>
      </c>
      <c r="N614">
        <v>0</v>
      </c>
      <c r="O614">
        <v>0</v>
      </c>
      <c r="P614">
        <v>0</v>
      </c>
      <c r="Q614">
        <v>1</v>
      </c>
      <c r="R614">
        <v>8.6391E-6</v>
      </c>
      <c r="S614">
        <v>1.9369999999999999E-7</v>
      </c>
      <c r="T614">
        <v>3</v>
      </c>
      <c r="U614">
        <v>0</v>
      </c>
      <c r="V614">
        <v>0</v>
      </c>
      <c r="W614" s="133" t="s">
        <v>1021</v>
      </c>
      <c r="X614" t="s">
        <v>925</v>
      </c>
      <c r="Y614" t="s">
        <v>204</v>
      </c>
      <c r="AD614">
        <f t="shared" si="69"/>
        <v>1838</v>
      </c>
      <c r="AE614">
        <v>613</v>
      </c>
      <c r="AF614">
        <f t="shared" ca="1" si="63"/>
        <v>0</v>
      </c>
      <c r="AG614">
        <f t="shared" ca="1" si="64"/>
        <v>0</v>
      </c>
      <c r="AH614">
        <f t="shared" ca="1" si="65"/>
        <v>0</v>
      </c>
      <c r="AI614" s="105">
        <f t="shared" ca="1" si="66"/>
        <v>0</v>
      </c>
      <c r="AJ614" s="105">
        <f t="shared" ca="1" si="67"/>
        <v>0</v>
      </c>
      <c r="AK614" s="105" t="e">
        <f ca="1">AVERAGE(INDIRECT("K"&amp;AD614):INDIRECT("K"&amp;AD615-1))</f>
        <v>#DIV/0!</v>
      </c>
      <c r="AL614" s="105" t="e">
        <f ca="1">AVERAGE(INDIRECT("L"&amp;AD614):INDIRECT("L"&amp;AD615-1))</f>
        <v>#DIV/0!</v>
      </c>
      <c r="AM614" s="105" t="e">
        <f t="shared" ca="1" si="68"/>
        <v>#DIV/0!</v>
      </c>
      <c r="AO614" s="105" t="e">
        <f ca="1">STDEV(INDIRECT("K"&amp;AD614):INDIRECT("K"&amp;AD615-1))</f>
        <v>#DIV/0!</v>
      </c>
    </row>
    <row r="615" spans="1:41" ht="14.25" customHeight="1">
      <c r="A615" t="s">
        <v>1020</v>
      </c>
      <c r="B615" t="s">
        <v>200</v>
      </c>
      <c r="C615">
        <v>0</v>
      </c>
      <c r="D615">
        <v>200</v>
      </c>
      <c r="E615">
        <v>976</v>
      </c>
      <c r="F615" t="s">
        <v>201</v>
      </c>
      <c r="G615" s="105">
        <v>8.5563000000000002E-4</v>
      </c>
      <c r="H615" s="105">
        <v>1.9094E-5</v>
      </c>
      <c r="I615" s="105">
        <v>-8.1211999999999994E-6</v>
      </c>
      <c r="J615" s="105">
        <v>-2.0809999999999999E-7</v>
      </c>
      <c r="K615" s="105">
        <v>8.6375000000000004E-4</v>
      </c>
      <c r="L615" s="105">
        <v>1.9301999999999999E-5</v>
      </c>
      <c r="M615" s="132">
        <v>1.28</v>
      </c>
      <c r="N615">
        <v>0</v>
      </c>
      <c r="O615">
        <v>0</v>
      </c>
      <c r="P615">
        <v>0</v>
      </c>
      <c r="Q615">
        <v>1</v>
      </c>
      <c r="R615">
        <v>8.6374999999999999E-6</v>
      </c>
      <c r="S615">
        <v>1.9299999999999999E-7</v>
      </c>
      <c r="T615">
        <v>3</v>
      </c>
      <c r="U615">
        <v>0</v>
      </c>
      <c r="V615">
        <v>0</v>
      </c>
      <c r="W615" s="133" t="s">
        <v>1022</v>
      </c>
      <c r="X615" t="s">
        <v>925</v>
      </c>
      <c r="Y615" t="s">
        <v>204</v>
      </c>
      <c r="AD615">
        <f t="shared" si="69"/>
        <v>1841</v>
      </c>
      <c r="AE615">
        <v>614</v>
      </c>
      <c r="AF615">
        <f t="shared" ca="1" si="63"/>
        <v>0</v>
      </c>
      <c r="AG615">
        <f t="shared" ca="1" si="64"/>
        <v>0</v>
      </c>
      <c r="AH615">
        <f t="shared" ca="1" si="65"/>
        <v>0</v>
      </c>
      <c r="AI615" s="105">
        <f t="shared" ca="1" si="66"/>
        <v>0</v>
      </c>
      <c r="AJ615" s="105">
        <f t="shared" ca="1" si="67"/>
        <v>0</v>
      </c>
      <c r="AK615" s="105" t="e">
        <f ca="1">AVERAGE(INDIRECT("K"&amp;AD615):INDIRECT("K"&amp;AD616-1))</f>
        <v>#DIV/0!</v>
      </c>
      <c r="AL615" s="105" t="e">
        <f ca="1">AVERAGE(INDIRECT("L"&amp;AD615):INDIRECT("L"&amp;AD616-1))</f>
        <v>#DIV/0!</v>
      </c>
      <c r="AM615" s="105" t="e">
        <f t="shared" ca="1" si="68"/>
        <v>#DIV/0!</v>
      </c>
      <c r="AO615" s="105" t="e">
        <f ca="1">STDEV(INDIRECT("K"&amp;AD615):INDIRECT("K"&amp;AD616-1))</f>
        <v>#DIV/0!</v>
      </c>
    </row>
    <row r="616" spans="1:41" ht="14.25" customHeight="1">
      <c r="A616" t="s">
        <v>1020</v>
      </c>
      <c r="B616" t="s">
        <v>200</v>
      </c>
      <c r="C616">
        <v>0</v>
      </c>
      <c r="D616">
        <v>200</v>
      </c>
      <c r="E616">
        <v>976</v>
      </c>
      <c r="F616" t="s">
        <v>201</v>
      </c>
      <c r="G616" s="105">
        <v>8.5581999999999997E-4</v>
      </c>
      <c r="H616" s="105">
        <v>1.8876E-5</v>
      </c>
      <c r="I616" s="105">
        <v>-8.1211999999999994E-6</v>
      </c>
      <c r="J616" s="105">
        <v>-2.0809999999999999E-7</v>
      </c>
      <c r="K616" s="105">
        <v>8.6394E-4</v>
      </c>
      <c r="L616" s="105">
        <v>1.9083999999999999E-5</v>
      </c>
      <c r="M616" s="132">
        <v>1.27</v>
      </c>
      <c r="N616">
        <v>0</v>
      </c>
      <c r="O616">
        <v>0</v>
      </c>
      <c r="P616">
        <v>0</v>
      </c>
      <c r="Q616">
        <v>1</v>
      </c>
      <c r="R616">
        <v>8.6394000000000007E-6</v>
      </c>
      <c r="S616">
        <v>1.9079999999999999E-7</v>
      </c>
      <c r="T616">
        <v>3</v>
      </c>
      <c r="U616">
        <v>0</v>
      </c>
      <c r="V616">
        <v>0</v>
      </c>
      <c r="W616" s="133" t="s">
        <v>1023</v>
      </c>
      <c r="X616" t="s">
        <v>925</v>
      </c>
      <c r="Y616" t="s">
        <v>204</v>
      </c>
      <c r="AD616">
        <f t="shared" si="69"/>
        <v>1844</v>
      </c>
      <c r="AE616">
        <v>615</v>
      </c>
      <c r="AF616">
        <f t="shared" ca="1" si="63"/>
        <v>0</v>
      </c>
      <c r="AG616">
        <f t="shared" ca="1" si="64"/>
        <v>0</v>
      </c>
      <c r="AH616">
        <f t="shared" ca="1" si="65"/>
        <v>0</v>
      </c>
      <c r="AI616" s="105">
        <f t="shared" ca="1" si="66"/>
        <v>0</v>
      </c>
      <c r="AJ616" s="105">
        <f t="shared" ca="1" si="67"/>
        <v>0</v>
      </c>
      <c r="AK616" s="105" t="e">
        <f ca="1">AVERAGE(INDIRECT("K"&amp;AD616):INDIRECT("K"&amp;AD617-1))</f>
        <v>#DIV/0!</v>
      </c>
      <c r="AL616" s="105" t="e">
        <f ca="1">AVERAGE(INDIRECT("L"&amp;AD616):INDIRECT("L"&amp;AD617-1))</f>
        <v>#DIV/0!</v>
      </c>
      <c r="AM616" s="105" t="e">
        <f t="shared" ca="1" si="68"/>
        <v>#DIV/0!</v>
      </c>
      <c r="AO616" s="105" t="e">
        <f ca="1">STDEV(INDIRECT("K"&amp;AD616):INDIRECT("K"&amp;AD617-1))</f>
        <v>#DIV/0!</v>
      </c>
    </row>
    <row r="617" spans="1:41" ht="14.25" customHeight="1">
      <c r="A617" t="s">
        <v>1024</v>
      </c>
      <c r="B617" t="s">
        <v>200</v>
      </c>
      <c r="C617">
        <v>0</v>
      </c>
      <c r="D617">
        <v>200</v>
      </c>
      <c r="E617">
        <v>976</v>
      </c>
      <c r="F617" t="s">
        <v>201</v>
      </c>
      <c r="G617" s="105">
        <v>6.4386000000000001E-4</v>
      </c>
      <c r="H617" s="105">
        <v>1.5409000000000001E-5</v>
      </c>
      <c r="I617" s="105">
        <v>-8.1211999999999994E-6</v>
      </c>
      <c r="J617" s="105">
        <v>-2.0809999999999999E-7</v>
      </c>
      <c r="K617" s="105">
        <v>6.5198000000000003E-4</v>
      </c>
      <c r="L617" s="105">
        <v>1.5617E-5</v>
      </c>
      <c r="M617" s="132">
        <v>1.37</v>
      </c>
      <c r="N617">
        <v>0</v>
      </c>
      <c r="O617">
        <v>0</v>
      </c>
      <c r="P617">
        <v>0</v>
      </c>
      <c r="Q617">
        <v>1</v>
      </c>
      <c r="R617">
        <v>6.5197999999999998E-6</v>
      </c>
      <c r="S617">
        <v>1.5620000000000001E-7</v>
      </c>
      <c r="T617">
        <v>3</v>
      </c>
      <c r="U617">
        <v>0</v>
      </c>
      <c r="V617">
        <v>0</v>
      </c>
      <c r="W617" s="133" t="s">
        <v>1025</v>
      </c>
      <c r="X617" t="s">
        <v>925</v>
      </c>
      <c r="Y617" t="s">
        <v>204</v>
      </c>
      <c r="AD617">
        <f t="shared" si="69"/>
        <v>1847</v>
      </c>
      <c r="AE617">
        <v>616</v>
      </c>
      <c r="AF617">
        <f t="shared" ca="1" si="63"/>
        <v>0</v>
      </c>
      <c r="AG617">
        <f t="shared" ca="1" si="64"/>
        <v>0</v>
      </c>
      <c r="AH617">
        <f t="shared" ca="1" si="65"/>
        <v>0</v>
      </c>
      <c r="AI617" s="105">
        <f t="shared" ca="1" si="66"/>
        <v>0</v>
      </c>
      <c r="AJ617" s="105">
        <f t="shared" ca="1" si="67"/>
        <v>0</v>
      </c>
      <c r="AK617" s="105" t="e">
        <f ca="1">AVERAGE(INDIRECT("K"&amp;AD617):INDIRECT("K"&amp;AD618-1))</f>
        <v>#DIV/0!</v>
      </c>
      <c r="AL617" s="105" t="e">
        <f ca="1">AVERAGE(INDIRECT("L"&amp;AD617):INDIRECT("L"&amp;AD618-1))</f>
        <v>#DIV/0!</v>
      </c>
      <c r="AM617" s="105" t="e">
        <f t="shared" ca="1" si="68"/>
        <v>#DIV/0!</v>
      </c>
      <c r="AO617" s="105" t="e">
        <f ca="1">STDEV(INDIRECT("K"&amp;AD617):INDIRECT("K"&amp;AD618-1))</f>
        <v>#DIV/0!</v>
      </c>
    </row>
    <row r="618" spans="1:41" ht="14.25" customHeight="1">
      <c r="A618" t="s">
        <v>1024</v>
      </c>
      <c r="B618" t="s">
        <v>200</v>
      </c>
      <c r="C618">
        <v>0</v>
      </c>
      <c r="D618">
        <v>200</v>
      </c>
      <c r="E618">
        <v>976</v>
      </c>
      <c r="F618" t="s">
        <v>201</v>
      </c>
      <c r="G618" s="105">
        <v>6.4294999999999999E-4</v>
      </c>
      <c r="H618" s="105">
        <v>1.4945E-5</v>
      </c>
      <c r="I618" s="105">
        <v>-8.1211999999999994E-6</v>
      </c>
      <c r="J618" s="105">
        <v>-2.0809999999999999E-7</v>
      </c>
      <c r="K618" s="105">
        <v>6.5107000000000001E-4</v>
      </c>
      <c r="L618" s="105">
        <v>1.5153999999999999E-5</v>
      </c>
      <c r="M618" s="132">
        <v>1.33</v>
      </c>
      <c r="N618">
        <v>0</v>
      </c>
      <c r="O618">
        <v>0</v>
      </c>
      <c r="P618">
        <v>0</v>
      </c>
      <c r="Q618">
        <v>1</v>
      </c>
      <c r="R618">
        <v>6.5107000000000002E-6</v>
      </c>
      <c r="S618">
        <v>1.515E-7</v>
      </c>
      <c r="T618">
        <v>3</v>
      </c>
      <c r="U618">
        <v>0</v>
      </c>
      <c r="V618">
        <v>0</v>
      </c>
      <c r="W618" s="133" t="s">
        <v>1026</v>
      </c>
      <c r="X618" t="s">
        <v>925</v>
      </c>
      <c r="Y618" t="s">
        <v>204</v>
      </c>
      <c r="AD618">
        <f t="shared" si="69"/>
        <v>1850</v>
      </c>
      <c r="AE618">
        <v>617</v>
      </c>
      <c r="AF618">
        <f t="shared" ca="1" si="63"/>
        <v>0</v>
      </c>
      <c r="AG618">
        <f t="shared" ca="1" si="64"/>
        <v>0</v>
      </c>
      <c r="AH618">
        <f t="shared" ca="1" si="65"/>
        <v>0</v>
      </c>
      <c r="AI618" s="105">
        <f t="shared" ca="1" si="66"/>
        <v>0</v>
      </c>
      <c r="AJ618" s="105">
        <f t="shared" ca="1" si="67"/>
        <v>0</v>
      </c>
      <c r="AK618" s="105" t="e">
        <f ca="1">AVERAGE(INDIRECT("K"&amp;AD618):INDIRECT("K"&amp;AD619-1))</f>
        <v>#DIV/0!</v>
      </c>
      <c r="AL618" s="105" t="e">
        <f ca="1">AVERAGE(INDIRECT("L"&amp;AD618):INDIRECT("L"&amp;AD619-1))</f>
        <v>#DIV/0!</v>
      </c>
      <c r="AM618" s="105" t="e">
        <f t="shared" ca="1" si="68"/>
        <v>#DIV/0!</v>
      </c>
      <c r="AO618" s="105" t="e">
        <f ca="1">STDEV(INDIRECT("K"&amp;AD618):INDIRECT("K"&amp;AD619-1))</f>
        <v>#DIV/0!</v>
      </c>
    </row>
    <row r="619" spans="1:41" ht="14.25" customHeight="1">
      <c r="A619" t="s">
        <v>1024</v>
      </c>
      <c r="B619" t="s">
        <v>200</v>
      </c>
      <c r="C619">
        <v>0</v>
      </c>
      <c r="D619">
        <v>200</v>
      </c>
      <c r="E619">
        <v>976</v>
      </c>
      <c r="F619" t="s">
        <v>201</v>
      </c>
      <c r="G619" s="105">
        <v>6.4265000000000004E-4</v>
      </c>
      <c r="H619" s="105">
        <v>1.4987999999999999E-5</v>
      </c>
      <c r="I619" s="105">
        <v>-8.1211999999999994E-6</v>
      </c>
      <c r="J619" s="105">
        <v>-2.0809999999999999E-7</v>
      </c>
      <c r="K619" s="105">
        <v>6.5076999999999995E-4</v>
      </c>
      <c r="L619" s="105">
        <v>1.5196E-5</v>
      </c>
      <c r="M619" s="132">
        <v>1.34</v>
      </c>
      <c r="N619">
        <v>0</v>
      </c>
      <c r="O619">
        <v>0</v>
      </c>
      <c r="P619">
        <v>0</v>
      </c>
      <c r="Q619">
        <v>1</v>
      </c>
      <c r="R619">
        <v>6.5077000000000004E-6</v>
      </c>
      <c r="S619">
        <v>1.5200000000000001E-7</v>
      </c>
      <c r="T619">
        <v>3</v>
      </c>
      <c r="U619">
        <v>0</v>
      </c>
      <c r="V619">
        <v>0</v>
      </c>
      <c r="W619" s="133" t="s">
        <v>1027</v>
      </c>
      <c r="X619" t="s">
        <v>925</v>
      </c>
      <c r="Y619" t="s">
        <v>204</v>
      </c>
      <c r="AD619">
        <f t="shared" si="69"/>
        <v>1853</v>
      </c>
      <c r="AE619">
        <v>618</v>
      </c>
      <c r="AF619">
        <f t="shared" ca="1" si="63"/>
        <v>0</v>
      </c>
      <c r="AG619">
        <f t="shared" ca="1" si="64"/>
        <v>0</v>
      </c>
      <c r="AH619">
        <f t="shared" ca="1" si="65"/>
        <v>0</v>
      </c>
      <c r="AI619" s="105">
        <f t="shared" ca="1" si="66"/>
        <v>0</v>
      </c>
      <c r="AJ619" s="105">
        <f t="shared" ca="1" si="67"/>
        <v>0</v>
      </c>
      <c r="AK619" s="105" t="e">
        <f ca="1">AVERAGE(INDIRECT("K"&amp;AD619):INDIRECT("K"&amp;AD620-1))</f>
        <v>#DIV/0!</v>
      </c>
      <c r="AL619" s="105" t="e">
        <f ca="1">AVERAGE(INDIRECT("L"&amp;AD619):INDIRECT("L"&amp;AD620-1))</f>
        <v>#DIV/0!</v>
      </c>
      <c r="AM619" s="105" t="e">
        <f t="shared" ca="1" si="68"/>
        <v>#DIV/0!</v>
      </c>
      <c r="AO619" s="105" t="e">
        <f ca="1">STDEV(INDIRECT("K"&amp;AD619):INDIRECT("K"&amp;AD620-1))</f>
        <v>#DIV/0!</v>
      </c>
    </row>
    <row r="620" spans="1:41" ht="14.25" customHeight="1">
      <c r="A620" t="s">
        <v>1028</v>
      </c>
      <c r="B620" t="s">
        <v>200</v>
      </c>
      <c r="C620">
        <v>0</v>
      </c>
      <c r="D620">
        <v>200</v>
      </c>
      <c r="E620">
        <v>976</v>
      </c>
      <c r="F620" t="s">
        <v>201</v>
      </c>
      <c r="G620" s="105">
        <v>3.6415999999999998E-4</v>
      </c>
      <c r="H620" s="105">
        <v>9.1833999999999992E-6</v>
      </c>
      <c r="I620" s="105">
        <v>-8.1211999999999994E-6</v>
      </c>
      <c r="J620" s="105">
        <v>-2.0809999999999999E-7</v>
      </c>
      <c r="K620" s="105">
        <v>3.7228000000000001E-4</v>
      </c>
      <c r="L620" s="105">
        <v>9.3914999999999998E-6</v>
      </c>
      <c r="M620" s="132">
        <v>1.45</v>
      </c>
      <c r="N620">
        <v>0</v>
      </c>
      <c r="O620">
        <v>0</v>
      </c>
      <c r="P620">
        <v>0</v>
      </c>
      <c r="Q620">
        <v>1</v>
      </c>
      <c r="R620">
        <v>3.7228000000000002E-6</v>
      </c>
      <c r="S620">
        <v>9.39E-8</v>
      </c>
      <c r="T620">
        <v>3</v>
      </c>
      <c r="U620">
        <v>0</v>
      </c>
      <c r="V620">
        <v>0</v>
      </c>
      <c r="W620" s="133" t="s">
        <v>1029</v>
      </c>
      <c r="X620" t="s">
        <v>925</v>
      </c>
      <c r="Y620" t="s">
        <v>204</v>
      </c>
      <c r="AD620">
        <f t="shared" si="69"/>
        <v>1856</v>
      </c>
      <c r="AE620">
        <v>619</v>
      </c>
      <c r="AF620">
        <f t="shared" ca="1" si="63"/>
        <v>0</v>
      </c>
      <c r="AG620">
        <f t="shared" ca="1" si="64"/>
        <v>0</v>
      </c>
      <c r="AH620">
        <f t="shared" ca="1" si="65"/>
        <v>0</v>
      </c>
      <c r="AI620" s="105">
        <f t="shared" ca="1" si="66"/>
        <v>0</v>
      </c>
      <c r="AJ620" s="105">
        <f t="shared" ca="1" si="67"/>
        <v>0</v>
      </c>
      <c r="AK620" s="105" t="e">
        <f ca="1">AVERAGE(INDIRECT("K"&amp;AD620):INDIRECT("K"&amp;AD621-1))</f>
        <v>#DIV/0!</v>
      </c>
      <c r="AL620" s="105" t="e">
        <f ca="1">AVERAGE(INDIRECT("L"&amp;AD620):INDIRECT("L"&amp;AD621-1))</f>
        <v>#DIV/0!</v>
      </c>
      <c r="AM620" s="105" t="e">
        <f t="shared" ca="1" si="68"/>
        <v>#DIV/0!</v>
      </c>
      <c r="AO620" s="105" t="e">
        <f ca="1">STDEV(INDIRECT("K"&amp;AD620):INDIRECT("K"&amp;AD621-1))</f>
        <v>#DIV/0!</v>
      </c>
    </row>
    <row r="621" spans="1:41" ht="14.25" customHeight="1">
      <c r="A621" t="s">
        <v>1028</v>
      </c>
      <c r="B621" t="s">
        <v>200</v>
      </c>
      <c r="C621">
        <v>0</v>
      </c>
      <c r="D621">
        <v>200</v>
      </c>
      <c r="E621">
        <v>976</v>
      </c>
      <c r="F621" t="s">
        <v>201</v>
      </c>
      <c r="G621" s="105">
        <v>3.6416999999999998E-4</v>
      </c>
      <c r="H621" s="105">
        <v>9.0405999999999995E-6</v>
      </c>
      <c r="I621" s="105">
        <v>-8.1211999999999994E-6</v>
      </c>
      <c r="J621" s="105">
        <v>-2.0809999999999999E-7</v>
      </c>
      <c r="K621" s="105">
        <v>3.723E-4</v>
      </c>
      <c r="L621" s="105">
        <v>9.2487000000000001E-6</v>
      </c>
      <c r="M621" s="132">
        <v>1.42</v>
      </c>
      <c r="N621">
        <v>0</v>
      </c>
      <c r="O621">
        <v>0</v>
      </c>
      <c r="P621">
        <v>0</v>
      </c>
      <c r="Q621">
        <v>1</v>
      </c>
      <c r="R621">
        <v>3.7230000000000002E-6</v>
      </c>
      <c r="S621">
        <v>9.2500000000000001E-8</v>
      </c>
      <c r="T621">
        <v>3</v>
      </c>
      <c r="U621">
        <v>0</v>
      </c>
      <c r="V621">
        <v>0</v>
      </c>
      <c r="W621" s="133" t="s">
        <v>1030</v>
      </c>
      <c r="X621" t="s">
        <v>925</v>
      </c>
      <c r="Y621" t="s">
        <v>204</v>
      </c>
      <c r="AD621">
        <f t="shared" si="69"/>
        <v>1859</v>
      </c>
      <c r="AE621">
        <v>620</v>
      </c>
      <c r="AF621">
        <f t="shared" ca="1" si="63"/>
        <v>0</v>
      </c>
      <c r="AG621">
        <f t="shared" ca="1" si="64"/>
        <v>0</v>
      </c>
      <c r="AH621">
        <f t="shared" ca="1" si="65"/>
        <v>0</v>
      </c>
      <c r="AI621" s="105">
        <f t="shared" ca="1" si="66"/>
        <v>0</v>
      </c>
      <c r="AJ621" s="105">
        <f t="shared" ca="1" si="67"/>
        <v>0</v>
      </c>
      <c r="AK621" s="105" t="e">
        <f ca="1">AVERAGE(INDIRECT("K"&amp;AD621):INDIRECT("K"&amp;AD622-1))</f>
        <v>#DIV/0!</v>
      </c>
      <c r="AL621" s="105" t="e">
        <f ca="1">AVERAGE(INDIRECT("L"&amp;AD621):INDIRECT("L"&amp;AD622-1))</f>
        <v>#DIV/0!</v>
      </c>
      <c r="AM621" s="105" t="e">
        <f t="shared" ca="1" si="68"/>
        <v>#DIV/0!</v>
      </c>
      <c r="AO621" s="105" t="e">
        <f ca="1">STDEV(INDIRECT("K"&amp;AD621):INDIRECT("K"&amp;AD622-1))</f>
        <v>#DIV/0!</v>
      </c>
    </row>
    <row r="622" spans="1:41" ht="14.25" customHeight="1">
      <c r="A622" t="s">
        <v>1028</v>
      </c>
      <c r="B622" t="s">
        <v>200</v>
      </c>
      <c r="C622">
        <v>0</v>
      </c>
      <c r="D622">
        <v>200</v>
      </c>
      <c r="E622">
        <v>976</v>
      </c>
      <c r="F622" t="s">
        <v>201</v>
      </c>
      <c r="G622" s="105">
        <v>3.6422000000000001E-4</v>
      </c>
      <c r="H622" s="105">
        <v>9.2643000000000004E-6</v>
      </c>
      <c r="I622" s="105">
        <v>-8.1211999999999994E-6</v>
      </c>
      <c r="J622" s="105">
        <v>-2.0809999999999999E-7</v>
      </c>
      <c r="K622" s="105">
        <v>3.7233999999999998E-4</v>
      </c>
      <c r="L622" s="105">
        <v>9.4723999999999993E-6</v>
      </c>
      <c r="M622" s="132">
        <v>1.46</v>
      </c>
      <c r="N622">
        <v>0</v>
      </c>
      <c r="O622">
        <v>0</v>
      </c>
      <c r="P622">
        <v>0</v>
      </c>
      <c r="Q622">
        <v>1</v>
      </c>
      <c r="R622">
        <v>3.7233999999999998E-6</v>
      </c>
      <c r="S622">
        <v>9.4699999999999994E-8</v>
      </c>
      <c r="T622">
        <v>3</v>
      </c>
      <c r="U622">
        <v>0</v>
      </c>
      <c r="V622">
        <v>0</v>
      </c>
      <c r="W622" s="133" t="s">
        <v>1031</v>
      </c>
      <c r="X622" t="s">
        <v>925</v>
      </c>
      <c r="Y622" t="s">
        <v>204</v>
      </c>
      <c r="AD622">
        <f t="shared" si="69"/>
        <v>1862</v>
      </c>
      <c r="AE622">
        <v>621</v>
      </c>
      <c r="AF622">
        <f t="shared" ca="1" si="63"/>
        <v>0</v>
      </c>
      <c r="AG622">
        <f t="shared" ca="1" si="64"/>
        <v>0</v>
      </c>
      <c r="AH622">
        <f t="shared" ca="1" si="65"/>
        <v>0</v>
      </c>
      <c r="AI622" s="105">
        <f t="shared" ca="1" si="66"/>
        <v>0</v>
      </c>
      <c r="AJ622" s="105">
        <f t="shared" ca="1" si="67"/>
        <v>0</v>
      </c>
      <c r="AK622" s="105" t="e">
        <f ca="1">AVERAGE(INDIRECT("K"&amp;AD622):INDIRECT("K"&amp;AD623-1))</f>
        <v>#DIV/0!</v>
      </c>
      <c r="AL622" s="105" t="e">
        <f ca="1">AVERAGE(INDIRECT("L"&amp;AD622):INDIRECT("L"&amp;AD623-1))</f>
        <v>#DIV/0!</v>
      </c>
      <c r="AM622" s="105" t="e">
        <f t="shared" ca="1" si="68"/>
        <v>#DIV/0!</v>
      </c>
      <c r="AO622" s="105" t="e">
        <f ca="1">STDEV(INDIRECT("K"&amp;AD622):INDIRECT("K"&amp;AD623-1))</f>
        <v>#DIV/0!</v>
      </c>
    </row>
    <row r="623" spans="1:41" ht="14.25" customHeight="1">
      <c r="A623" t="s">
        <v>1032</v>
      </c>
      <c r="B623" t="s">
        <v>200</v>
      </c>
      <c r="C623">
        <v>0</v>
      </c>
      <c r="D623">
        <v>200</v>
      </c>
      <c r="E623">
        <v>976</v>
      </c>
      <c r="F623" t="s">
        <v>201</v>
      </c>
      <c r="G623" s="105">
        <v>4.9605999999999999E-4</v>
      </c>
      <c r="H623" s="105">
        <v>1.1256E-5</v>
      </c>
      <c r="I623" s="105">
        <v>-8.1211999999999994E-6</v>
      </c>
      <c r="J623" s="105">
        <v>-2.0809999999999999E-7</v>
      </c>
      <c r="K623" s="105">
        <v>5.0418000000000001E-4</v>
      </c>
      <c r="L623" s="105">
        <v>1.1464000000000001E-5</v>
      </c>
      <c r="M623" s="132">
        <v>1.3</v>
      </c>
      <c r="N623">
        <v>0</v>
      </c>
      <c r="O623">
        <v>0</v>
      </c>
      <c r="P623">
        <v>0</v>
      </c>
      <c r="Q623">
        <v>1</v>
      </c>
      <c r="R623">
        <v>5.0417999999999997E-6</v>
      </c>
      <c r="S623">
        <v>1.1459999999999999E-7</v>
      </c>
      <c r="T623">
        <v>3</v>
      </c>
      <c r="U623">
        <v>0</v>
      </c>
      <c r="V623">
        <v>0</v>
      </c>
      <c r="W623" s="133" t="s">
        <v>1033</v>
      </c>
      <c r="X623" t="s">
        <v>925</v>
      </c>
      <c r="Y623" t="s">
        <v>204</v>
      </c>
      <c r="AD623">
        <f t="shared" si="69"/>
        <v>1865</v>
      </c>
      <c r="AE623">
        <v>622</v>
      </c>
      <c r="AF623">
        <f t="shared" ca="1" si="63"/>
        <v>0</v>
      </c>
      <c r="AG623">
        <f t="shared" ca="1" si="64"/>
        <v>0</v>
      </c>
      <c r="AH623">
        <f t="shared" ca="1" si="65"/>
        <v>0</v>
      </c>
      <c r="AI623" s="105">
        <f t="shared" ca="1" si="66"/>
        <v>0</v>
      </c>
      <c r="AJ623" s="105">
        <f t="shared" ca="1" si="67"/>
        <v>0</v>
      </c>
      <c r="AK623" s="105" t="e">
        <f ca="1">AVERAGE(INDIRECT("K"&amp;AD623):INDIRECT("K"&amp;AD624-1))</f>
        <v>#DIV/0!</v>
      </c>
      <c r="AL623" s="105" t="e">
        <f ca="1">AVERAGE(INDIRECT("L"&amp;AD623):INDIRECT("L"&amp;AD624-1))</f>
        <v>#DIV/0!</v>
      </c>
      <c r="AM623" s="105" t="e">
        <f t="shared" ca="1" si="68"/>
        <v>#DIV/0!</v>
      </c>
      <c r="AO623" s="105" t="e">
        <f ca="1">STDEV(INDIRECT("K"&amp;AD623):INDIRECT("K"&amp;AD624-1))</f>
        <v>#DIV/0!</v>
      </c>
    </row>
    <row r="624" spans="1:41" ht="14.25" customHeight="1">
      <c r="A624" t="s">
        <v>1032</v>
      </c>
      <c r="B624" t="s">
        <v>200</v>
      </c>
      <c r="C624">
        <v>0</v>
      </c>
      <c r="D624">
        <v>200</v>
      </c>
      <c r="E624">
        <v>976</v>
      </c>
      <c r="F624" t="s">
        <v>201</v>
      </c>
      <c r="G624" s="105">
        <v>4.9591999999999995E-4</v>
      </c>
      <c r="H624" s="105">
        <v>1.1209000000000001E-5</v>
      </c>
      <c r="I624" s="105">
        <v>-8.1211999999999994E-6</v>
      </c>
      <c r="J624" s="105">
        <v>-2.0809999999999999E-7</v>
      </c>
      <c r="K624" s="105">
        <v>5.0403999999999998E-4</v>
      </c>
      <c r="L624" s="105">
        <v>1.1416999999999999E-5</v>
      </c>
      <c r="M624" s="132">
        <v>1.3</v>
      </c>
      <c r="N624">
        <v>0</v>
      </c>
      <c r="O624">
        <v>0</v>
      </c>
      <c r="P624">
        <v>0</v>
      </c>
      <c r="Q624">
        <v>1</v>
      </c>
      <c r="R624">
        <v>5.0404000000000001E-6</v>
      </c>
      <c r="S624">
        <v>1.142E-7</v>
      </c>
      <c r="T624">
        <v>3</v>
      </c>
      <c r="U624">
        <v>0</v>
      </c>
      <c r="V624">
        <v>0</v>
      </c>
      <c r="W624" s="133" t="s">
        <v>1034</v>
      </c>
      <c r="X624" t="s">
        <v>925</v>
      </c>
      <c r="Y624" t="s">
        <v>204</v>
      </c>
      <c r="AD624">
        <f t="shared" si="69"/>
        <v>1868</v>
      </c>
      <c r="AE624">
        <v>623</v>
      </c>
      <c r="AF624">
        <f t="shared" ca="1" si="63"/>
        <v>0</v>
      </c>
      <c r="AG624">
        <f t="shared" ca="1" si="64"/>
        <v>0</v>
      </c>
      <c r="AH624">
        <f t="shared" ca="1" si="65"/>
        <v>0</v>
      </c>
      <c r="AI624" s="105">
        <f t="shared" ca="1" si="66"/>
        <v>0</v>
      </c>
      <c r="AJ624" s="105">
        <f t="shared" ca="1" si="67"/>
        <v>0</v>
      </c>
      <c r="AK624" s="105" t="e">
        <f ca="1">AVERAGE(INDIRECT("K"&amp;AD624):INDIRECT("K"&amp;AD625-1))</f>
        <v>#DIV/0!</v>
      </c>
      <c r="AL624" s="105" t="e">
        <f ca="1">AVERAGE(INDIRECT("L"&amp;AD624):INDIRECT("L"&amp;AD625-1))</f>
        <v>#DIV/0!</v>
      </c>
      <c r="AM624" s="105" t="e">
        <f t="shared" ca="1" si="68"/>
        <v>#DIV/0!</v>
      </c>
      <c r="AO624" s="105" t="e">
        <f ca="1">STDEV(INDIRECT("K"&amp;AD624):INDIRECT("K"&amp;AD625-1))</f>
        <v>#DIV/0!</v>
      </c>
    </row>
    <row r="625" spans="1:41" ht="14.25" customHeight="1">
      <c r="A625" t="s">
        <v>1032</v>
      </c>
      <c r="B625" t="s">
        <v>200</v>
      </c>
      <c r="C625">
        <v>0</v>
      </c>
      <c r="D625">
        <v>200</v>
      </c>
      <c r="E625">
        <v>976</v>
      </c>
      <c r="F625" t="s">
        <v>201</v>
      </c>
      <c r="G625" s="105">
        <v>4.9505999999999997E-4</v>
      </c>
      <c r="H625" s="105">
        <v>8.2284999999999992E-6</v>
      </c>
      <c r="I625" s="105">
        <v>-8.1211999999999994E-6</v>
      </c>
      <c r="J625" s="105">
        <v>-2.0809999999999999E-7</v>
      </c>
      <c r="K625" s="105">
        <v>5.0317999999999999E-4</v>
      </c>
      <c r="L625" s="105">
        <v>8.4365999999999998E-6</v>
      </c>
      <c r="M625" s="132">
        <v>0.96</v>
      </c>
      <c r="N625">
        <v>0</v>
      </c>
      <c r="O625">
        <v>0</v>
      </c>
      <c r="P625">
        <v>0</v>
      </c>
      <c r="Q625">
        <v>1</v>
      </c>
      <c r="R625">
        <v>5.0317999999999998E-6</v>
      </c>
      <c r="S625">
        <v>8.4400000000000001E-8</v>
      </c>
      <c r="T625">
        <v>3</v>
      </c>
      <c r="U625">
        <v>0</v>
      </c>
      <c r="V625">
        <v>0</v>
      </c>
      <c r="W625" s="133" t="s">
        <v>1035</v>
      </c>
      <c r="X625" t="s">
        <v>925</v>
      </c>
      <c r="Y625" t="s">
        <v>204</v>
      </c>
      <c r="AD625">
        <f t="shared" si="69"/>
        <v>1871</v>
      </c>
      <c r="AE625">
        <v>624</v>
      </c>
      <c r="AF625">
        <f t="shared" ca="1" si="63"/>
        <v>0</v>
      </c>
      <c r="AG625">
        <f t="shared" ca="1" si="64"/>
        <v>0</v>
      </c>
      <c r="AH625">
        <f t="shared" ca="1" si="65"/>
        <v>0</v>
      </c>
      <c r="AI625" s="105">
        <f t="shared" ca="1" si="66"/>
        <v>0</v>
      </c>
      <c r="AJ625" s="105">
        <f t="shared" ca="1" si="67"/>
        <v>0</v>
      </c>
      <c r="AK625" s="105" t="e">
        <f ca="1">AVERAGE(INDIRECT("K"&amp;AD625):INDIRECT("K"&amp;AD626-1))</f>
        <v>#DIV/0!</v>
      </c>
      <c r="AL625" s="105" t="e">
        <f ca="1">AVERAGE(INDIRECT("L"&amp;AD625):INDIRECT("L"&amp;AD626-1))</f>
        <v>#DIV/0!</v>
      </c>
      <c r="AM625" s="105" t="e">
        <f t="shared" ca="1" si="68"/>
        <v>#DIV/0!</v>
      </c>
      <c r="AO625" s="105" t="e">
        <f ca="1">STDEV(INDIRECT("K"&amp;AD625):INDIRECT("K"&amp;AD626-1))</f>
        <v>#DIV/0!</v>
      </c>
    </row>
    <row r="626" spans="1:41" ht="14.25" customHeight="1">
      <c r="A626" t="s">
        <v>1036</v>
      </c>
      <c r="B626" t="s">
        <v>200</v>
      </c>
      <c r="C626">
        <v>0</v>
      </c>
      <c r="D626">
        <v>200</v>
      </c>
      <c r="E626">
        <v>976</v>
      </c>
      <c r="F626" t="s">
        <v>201</v>
      </c>
      <c r="G626" s="105">
        <v>6.7644999999999999E-4</v>
      </c>
      <c r="H626" s="105">
        <v>1.5311E-5</v>
      </c>
      <c r="I626" s="105">
        <v>-8.1211999999999994E-6</v>
      </c>
      <c r="J626" s="105">
        <v>-2.0809999999999999E-7</v>
      </c>
      <c r="K626" s="105">
        <v>6.8457000000000001E-4</v>
      </c>
      <c r="L626" s="105">
        <v>1.5519000000000002E-5</v>
      </c>
      <c r="M626" s="132">
        <v>1.3</v>
      </c>
      <c r="N626">
        <v>0</v>
      </c>
      <c r="O626">
        <v>0</v>
      </c>
      <c r="P626">
        <v>0</v>
      </c>
      <c r="Q626">
        <v>1</v>
      </c>
      <c r="R626">
        <v>6.8457000000000004E-6</v>
      </c>
      <c r="S626">
        <v>1.5519999999999999E-7</v>
      </c>
      <c r="T626">
        <v>3</v>
      </c>
      <c r="U626">
        <v>0</v>
      </c>
      <c r="V626">
        <v>0</v>
      </c>
      <c r="W626" s="133" t="s">
        <v>1037</v>
      </c>
      <c r="X626" t="s">
        <v>925</v>
      </c>
      <c r="Y626" t="s">
        <v>204</v>
      </c>
      <c r="AD626">
        <f t="shared" si="69"/>
        <v>1874</v>
      </c>
      <c r="AE626">
        <v>625</v>
      </c>
      <c r="AF626">
        <f t="shared" ca="1" si="63"/>
        <v>0</v>
      </c>
      <c r="AG626">
        <f t="shared" ca="1" si="64"/>
        <v>0</v>
      </c>
      <c r="AH626">
        <f t="shared" ca="1" si="65"/>
        <v>0</v>
      </c>
      <c r="AI626" s="105">
        <f t="shared" ca="1" si="66"/>
        <v>0</v>
      </c>
      <c r="AJ626" s="105">
        <f t="shared" ca="1" si="67"/>
        <v>0</v>
      </c>
      <c r="AK626" s="105" t="e">
        <f ca="1">AVERAGE(INDIRECT("K"&amp;AD626):INDIRECT("K"&amp;AD627-1))</f>
        <v>#DIV/0!</v>
      </c>
      <c r="AL626" s="105" t="e">
        <f ca="1">AVERAGE(INDIRECT("L"&amp;AD626):INDIRECT("L"&amp;AD627-1))</f>
        <v>#DIV/0!</v>
      </c>
      <c r="AM626" s="105" t="e">
        <f t="shared" ca="1" si="68"/>
        <v>#DIV/0!</v>
      </c>
      <c r="AO626" s="105" t="e">
        <f ca="1">STDEV(INDIRECT("K"&amp;AD626):INDIRECT("K"&amp;AD627-1))</f>
        <v>#DIV/0!</v>
      </c>
    </row>
    <row r="627" spans="1:41" ht="14.25" customHeight="1">
      <c r="A627" t="s">
        <v>1036</v>
      </c>
      <c r="B627" t="s">
        <v>200</v>
      </c>
      <c r="C627">
        <v>0</v>
      </c>
      <c r="D627">
        <v>200</v>
      </c>
      <c r="E627">
        <v>976</v>
      </c>
      <c r="F627" t="s">
        <v>201</v>
      </c>
      <c r="G627" s="105">
        <v>6.7637000000000003E-4</v>
      </c>
      <c r="H627" s="105">
        <v>1.5396999999999998E-5</v>
      </c>
      <c r="I627" s="105">
        <v>-8.1211999999999994E-6</v>
      </c>
      <c r="J627" s="105">
        <v>-2.0809999999999999E-7</v>
      </c>
      <c r="K627" s="105">
        <v>6.8448999999999995E-4</v>
      </c>
      <c r="L627" s="105">
        <v>1.5605000000000001E-5</v>
      </c>
      <c r="M627" s="132">
        <v>1.31</v>
      </c>
      <c r="N627">
        <v>0</v>
      </c>
      <c r="O627">
        <v>0</v>
      </c>
      <c r="P627">
        <v>0</v>
      </c>
      <c r="Q627">
        <v>1</v>
      </c>
      <c r="R627">
        <v>6.8449000000000003E-6</v>
      </c>
      <c r="S627">
        <v>1.561E-7</v>
      </c>
      <c r="T627">
        <v>3</v>
      </c>
      <c r="U627">
        <v>0</v>
      </c>
      <c r="V627">
        <v>0</v>
      </c>
      <c r="W627" s="133" t="s">
        <v>1038</v>
      </c>
      <c r="X627" t="s">
        <v>925</v>
      </c>
      <c r="Y627" t="s">
        <v>204</v>
      </c>
      <c r="AD627">
        <f t="shared" si="69"/>
        <v>1877</v>
      </c>
      <c r="AE627">
        <v>626</v>
      </c>
      <c r="AF627">
        <f t="shared" ca="1" si="63"/>
        <v>0</v>
      </c>
      <c r="AG627">
        <f t="shared" ca="1" si="64"/>
        <v>0</v>
      </c>
      <c r="AH627">
        <f t="shared" ca="1" si="65"/>
        <v>0</v>
      </c>
      <c r="AI627" s="105">
        <f t="shared" ca="1" si="66"/>
        <v>0</v>
      </c>
      <c r="AJ627" s="105">
        <f t="shared" ca="1" si="67"/>
        <v>0</v>
      </c>
      <c r="AK627" s="105" t="e">
        <f ca="1">AVERAGE(INDIRECT("K"&amp;AD627):INDIRECT("K"&amp;AD628-1))</f>
        <v>#DIV/0!</v>
      </c>
      <c r="AL627" s="105" t="e">
        <f ca="1">AVERAGE(INDIRECT("L"&amp;AD627):INDIRECT("L"&amp;AD628-1))</f>
        <v>#DIV/0!</v>
      </c>
      <c r="AM627" s="105" t="e">
        <f t="shared" ca="1" si="68"/>
        <v>#DIV/0!</v>
      </c>
      <c r="AO627" s="105" t="e">
        <f ca="1">STDEV(INDIRECT("K"&amp;AD627):INDIRECT("K"&amp;AD628-1))</f>
        <v>#DIV/0!</v>
      </c>
    </row>
    <row r="628" spans="1:41" ht="14.25" customHeight="1">
      <c r="A628" t="s">
        <v>1036</v>
      </c>
      <c r="B628" t="s">
        <v>200</v>
      </c>
      <c r="C628">
        <v>0</v>
      </c>
      <c r="D628">
        <v>200</v>
      </c>
      <c r="E628">
        <v>976</v>
      </c>
      <c r="F628" t="s">
        <v>201</v>
      </c>
      <c r="G628" s="105">
        <v>6.7641999999999995E-4</v>
      </c>
      <c r="H628" s="105">
        <v>1.5401999999999999E-5</v>
      </c>
      <c r="I628" s="105">
        <v>-8.1211999999999994E-6</v>
      </c>
      <c r="J628" s="105">
        <v>-2.0809999999999999E-7</v>
      </c>
      <c r="K628" s="105">
        <v>6.8453999999999997E-4</v>
      </c>
      <c r="L628" s="105">
        <v>1.5610000000000001E-5</v>
      </c>
      <c r="M628" s="132">
        <v>1.31</v>
      </c>
      <c r="N628">
        <v>0</v>
      </c>
      <c r="O628">
        <v>0</v>
      </c>
      <c r="P628">
        <v>0</v>
      </c>
      <c r="Q628">
        <v>1</v>
      </c>
      <c r="R628">
        <v>6.8453999999999997E-6</v>
      </c>
      <c r="S628">
        <v>1.561E-7</v>
      </c>
      <c r="T628">
        <v>3</v>
      </c>
      <c r="U628">
        <v>0</v>
      </c>
      <c r="V628">
        <v>0</v>
      </c>
      <c r="W628" s="133" t="s">
        <v>1039</v>
      </c>
      <c r="X628" t="s">
        <v>925</v>
      </c>
      <c r="Y628" t="s">
        <v>204</v>
      </c>
      <c r="AD628">
        <f t="shared" si="69"/>
        <v>1880</v>
      </c>
      <c r="AE628">
        <v>627</v>
      </c>
      <c r="AF628">
        <f t="shared" ca="1" si="63"/>
        <v>0</v>
      </c>
      <c r="AG628">
        <f t="shared" ca="1" si="64"/>
        <v>0</v>
      </c>
      <c r="AH628">
        <f t="shared" ca="1" si="65"/>
        <v>0</v>
      </c>
      <c r="AI628" s="105">
        <f t="shared" ca="1" si="66"/>
        <v>0</v>
      </c>
      <c r="AJ628" s="105">
        <f t="shared" ca="1" si="67"/>
        <v>0</v>
      </c>
      <c r="AK628" s="105" t="e">
        <f ca="1">AVERAGE(INDIRECT("K"&amp;AD628):INDIRECT("K"&amp;AD629-1))</f>
        <v>#DIV/0!</v>
      </c>
      <c r="AL628" s="105" t="e">
        <f ca="1">AVERAGE(INDIRECT("L"&amp;AD628):INDIRECT("L"&amp;AD629-1))</f>
        <v>#DIV/0!</v>
      </c>
      <c r="AM628" s="105" t="e">
        <f t="shared" ca="1" si="68"/>
        <v>#DIV/0!</v>
      </c>
      <c r="AO628" s="105" t="e">
        <f ca="1">STDEV(INDIRECT("K"&amp;AD628):INDIRECT("K"&amp;AD629-1))</f>
        <v>#DIV/0!</v>
      </c>
    </row>
    <row r="629" spans="1:41" ht="14.25" customHeight="1">
      <c r="A629" t="s">
        <v>1040</v>
      </c>
      <c r="B629" t="s">
        <v>200</v>
      </c>
      <c r="C629">
        <v>0</v>
      </c>
      <c r="D629">
        <v>200</v>
      </c>
      <c r="E629">
        <v>976</v>
      </c>
      <c r="F629" t="s">
        <v>201</v>
      </c>
      <c r="G629" s="105">
        <v>1.7780000000000001E-3</v>
      </c>
      <c r="H629" s="105">
        <v>3.6999999999999998E-5</v>
      </c>
      <c r="I629" s="105">
        <v>-8.1211999999999994E-6</v>
      </c>
      <c r="J629" s="105">
        <v>-2.0809999999999999E-7</v>
      </c>
      <c r="K629" s="105">
        <v>1.7861000000000001E-3</v>
      </c>
      <c r="L629" s="105">
        <v>3.7200000000000003E-5</v>
      </c>
      <c r="M629" s="132">
        <v>1.19</v>
      </c>
      <c r="N629">
        <v>0</v>
      </c>
      <c r="O629">
        <v>0</v>
      </c>
      <c r="P629">
        <v>0</v>
      </c>
      <c r="Q629">
        <v>1</v>
      </c>
      <c r="R629">
        <v>1.7861000000000001E-5</v>
      </c>
      <c r="S629">
        <v>3.7220000000000001E-7</v>
      </c>
      <c r="T629">
        <v>3</v>
      </c>
      <c r="U629">
        <v>0</v>
      </c>
      <c r="V629">
        <v>0</v>
      </c>
      <c r="W629" s="133" t="s">
        <v>1041</v>
      </c>
      <c r="X629" t="s">
        <v>925</v>
      </c>
      <c r="Y629" t="s">
        <v>204</v>
      </c>
      <c r="AD629">
        <f t="shared" si="69"/>
        <v>1883</v>
      </c>
      <c r="AE629">
        <v>628</v>
      </c>
      <c r="AF629">
        <f t="shared" ca="1" si="63"/>
        <v>0</v>
      </c>
      <c r="AG629">
        <f t="shared" ca="1" si="64"/>
        <v>0</v>
      </c>
      <c r="AH629">
        <f t="shared" ca="1" si="65"/>
        <v>0</v>
      </c>
      <c r="AI629" s="105">
        <f t="shared" ca="1" si="66"/>
        <v>0</v>
      </c>
      <c r="AJ629" s="105">
        <f t="shared" ca="1" si="67"/>
        <v>0</v>
      </c>
      <c r="AK629" s="105" t="e">
        <f ca="1">AVERAGE(INDIRECT("K"&amp;AD629):INDIRECT("K"&amp;AD630-1))</f>
        <v>#DIV/0!</v>
      </c>
      <c r="AL629" s="105" t="e">
        <f ca="1">AVERAGE(INDIRECT("L"&amp;AD629):INDIRECT("L"&amp;AD630-1))</f>
        <v>#DIV/0!</v>
      </c>
      <c r="AM629" s="105" t="e">
        <f t="shared" ca="1" si="68"/>
        <v>#DIV/0!</v>
      </c>
      <c r="AO629" s="105" t="e">
        <f ca="1">STDEV(INDIRECT("K"&amp;AD629):INDIRECT("K"&amp;AD630-1))</f>
        <v>#DIV/0!</v>
      </c>
    </row>
    <row r="630" spans="1:41" ht="14.25" customHeight="1">
      <c r="A630" t="s">
        <v>1040</v>
      </c>
      <c r="B630" t="s">
        <v>200</v>
      </c>
      <c r="C630">
        <v>0</v>
      </c>
      <c r="D630">
        <v>200</v>
      </c>
      <c r="E630">
        <v>976</v>
      </c>
      <c r="F630" t="s">
        <v>201</v>
      </c>
      <c r="G630" s="105">
        <v>1.7778E-3</v>
      </c>
      <c r="H630" s="105">
        <v>3.6600000000000002E-5</v>
      </c>
      <c r="I630" s="105">
        <v>-8.1211999999999994E-6</v>
      </c>
      <c r="J630" s="105">
        <v>-2.0809999999999999E-7</v>
      </c>
      <c r="K630" s="105">
        <v>1.7859E-3</v>
      </c>
      <c r="L630" s="105">
        <v>3.68E-5</v>
      </c>
      <c r="M630" s="132">
        <v>1.18</v>
      </c>
      <c r="N630">
        <v>0</v>
      </c>
      <c r="O630">
        <v>0</v>
      </c>
      <c r="P630">
        <v>0</v>
      </c>
      <c r="Q630">
        <v>1</v>
      </c>
      <c r="R630">
        <v>1.7859E-5</v>
      </c>
      <c r="S630">
        <v>3.6790000000000001E-7</v>
      </c>
      <c r="T630">
        <v>3</v>
      </c>
      <c r="U630">
        <v>0</v>
      </c>
      <c r="V630">
        <v>0</v>
      </c>
      <c r="W630" s="133" t="s">
        <v>1042</v>
      </c>
      <c r="X630" t="s">
        <v>925</v>
      </c>
      <c r="Y630" t="s">
        <v>204</v>
      </c>
      <c r="AD630">
        <f t="shared" si="69"/>
        <v>1886</v>
      </c>
      <c r="AE630">
        <v>629</v>
      </c>
      <c r="AF630">
        <f t="shared" ca="1" si="63"/>
        <v>0</v>
      </c>
      <c r="AG630">
        <f t="shared" ca="1" si="64"/>
        <v>0</v>
      </c>
      <c r="AH630">
        <f t="shared" ca="1" si="65"/>
        <v>0</v>
      </c>
      <c r="AI630" s="105">
        <f t="shared" ca="1" si="66"/>
        <v>0</v>
      </c>
      <c r="AJ630" s="105">
        <f t="shared" ca="1" si="67"/>
        <v>0</v>
      </c>
      <c r="AK630" s="105" t="e">
        <f ca="1">AVERAGE(INDIRECT("K"&amp;AD630):INDIRECT("K"&amp;AD631-1))</f>
        <v>#DIV/0!</v>
      </c>
      <c r="AL630" s="105" t="e">
        <f ca="1">AVERAGE(INDIRECT("L"&amp;AD630):INDIRECT("L"&amp;AD631-1))</f>
        <v>#DIV/0!</v>
      </c>
      <c r="AM630" s="105" t="e">
        <f t="shared" ca="1" si="68"/>
        <v>#DIV/0!</v>
      </c>
      <c r="AO630" s="105" t="e">
        <f ca="1">STDEV(INDIRECT("K"&amp;AD630):INDIRECT("K"&amp;AD631-1))</f>
        <v>#DIV/0!</v>
      </c>
    </row>
    <row r="631" spans="1:41" ht="14.25" customHeight="1">
      <c r="A631" t="s">
        <v>1040</v>
      </c>
      <c r="B631" t="s">
        <v>200</v>
      </c>
      <c r="C631">
        <v>0</v>
      </c>
      <c r="D631">
        <v>200</v>
      </c>
      <c r="E631">
        <v>976</v>
      </c>
      <c r="F631" t="s">
        <v>201</v>
      </c>
      <c r="G631" s="105">
        <v>1.7776999999999999E-3</v>
      </c>
      <c r="H631" s="105">
        <v>3.6199999999999999E-5</v>
      </c>
      <c r="I631" s="105">
        <v>-8.1211999999999994E-6</v>
      </c>
      <c r="J631" s="105">
        <v>-2.0809999999999999E-7</v>
      </c>
      <c r="K631" s="105">
        <v>1.7857999999999999E-3</v>
      </c>
      <c r="L631" s="105">
        <v>3.6399999999999997E-5</v>
      </c>
      <c r="M631" s="132">
        <v>1.17</v>
      </c>
      <c r="N631">
        <v>0</v>
      </c>
      <c r="O631">
        <v>0</v>
      </c>
      <c r="P631">
        <v>0</v>
      </c>
      <c r="Q631">
        <v>1</v>
      </c>
      <c r="R631">
        <v>1.7858000000000001E-5</v>
      </c>
      <c r="S631">
        <v>3.6390000000000002E-7</v>
      </c>
      <c r="T631">
        <v>3</v>
      </c>
      <c r="U631">
        <v>0</v>
      </c>
      <c r="V631">
        <v>0</v>
      </c>
      <c r="W631" s="133" t="s">
        <v>1043</v>
      </c>
      <c r="X631" t="s">
        <v>925</v>
      </c>
      <c r="Y631" t="s">
        <v>204</v>
      </c>
      <c r="AD631">
        <f t="shared" si="69"/>
        <v>1889</v>
      </c>
      <c r="AE631">
        <v>630</v>
      </c>
      <c r="AF631">
        <f t="shared" ca="1" si="63"/>
        <v>0</v>
      </c>
      <c r="AG631">
        <f t="shared" ca="1" si="64"/>
        <v>0</v>
      </c>
      <c r="AH631">
        <f t="shared" ca="1" si="65"/>
        <v>0</v>
      </c>
      <c r="AI631" s="105">
        <f t="shared" ca="1" si="66"/>
        <v>0</v>
      </c>
      <c r="AJ631" s="105">
        <f t="shared" ca="1" si="67"/>
        <v>0</v>
      </c>
      <c r="AK631" s="105" t="e">
        <f ca="1">AVERAGE(INDIRECT("K"&amp;AD631):INDIRECT("K"&amp;AD632-1))</f>
        <v>#DIV/0!</v>
      </c>
      <c r="AL631" s="105" t="e">
        <f ca="1">AVERAGE(INDIRECT("L"&amp;AD631):INDIRECT("L"&amp;AD632-1))</f>
        <v>#DIV/0!</v>
      </c>
      <c r="AM631" s="105" t="e">
        <f t="shared" ca="1" si="68"/>
        <v>#DIV/0!</v>
      </c>
      <c r="AO631" s="105" t="e">
        <f ca="1">STDEV(INDIRECT("K"&amp;AD631):INDIRECT("K"&amp;AD632-1))</f>
        <v>#DIV/0!</v>
      </c>
    </row>
    <row r="632" spans="1:41" ht="14.25" customHeight="1">
      <c r="A632" t="s">
        <v>1044</v>
      </c>
      <c r="B632" t="s">
        <v>200</v>
      </c>
      <c r="C632">
        <v>0</v>
      </c>
      <c r="D632">
        <v>200</v>
      </c>
      <c r="E632">
        <v>976</v>
      </c>
      <c r="F632" t="s">
        <v>201</v>
      </c>
      <c r="G632" s="105">
        <v>2.7152999999999999E-3</v>
      </c>
      <c r="H632" s="105">
        <v>5.6100000000000002E-5</v>
      </c>
      <c r="I632" s="105">
        <v>-8.1211999999999994E-6</v>
      </c>
      <c r="J632" s="105">
        <v>-2.0809999999999999E-7</v>
      </c>
      <c r="K632" s="105">
        <v>2.7234E-3</v>
      </c>
      <c r="L632" s="105">
        <v>5.63E-5</v>
      </c>
      <c r="M632" s="132">
        <v>1.19</v>
      </c>
      <c r="N632">
        <v>0</v>
      </c>
      <c r="O632">
        <v>0</v>
      </c>
      <c r="P632">
        <v>0</v>
      </c>
      <c r="Q632">
        <v>1</v>
      </c>
      <c r="R632">
        <v>2.7234E-5</v>
      </c>
      <c r="S632">
        <v>5.6349999999999998E-7</v>
      </c>
      <c r="T632">
        <v>3</v>
      </c>
      <c r="U632">
        <v>0</v>
      </c>
      <c r="V632">
        <v>0</v>
      </c>
      <c r="W632" s="133" t="s">
        <v>1045</v>
      </c>
      <c r="X632" t="s">
        <v>925</v>
      </c>
      <c r="Y632" t="s">
        <v>204</v>
      </c>
      <c r="AD632">
        <f t="shared" si="69"/>
        <v>1892</v>
      </c>
      <c r="AE632">
        <v>631</v>
      </c>
      <c r="AF632">
        <f t="shared" ca="1" si="63"/>
        <v>0</v>
      </c>
      <c r="AG632">
        <f t="shared" ca="1" si="64"/>
        <v>0</v>
      </c>
      <c r="AH632">
        <f t="shared" ca="1" si="65"/>
        <v>0</v>
      </c>
      <c r="AI632" s="105">
        <f t="shared" ca="1" si="66"/>
        <v>0</v>
      </c>
      <c r="AJ632" s="105">
        <f t="shared" ca="1" si="67"/>
        <v>0</v>
      </c>
      <c r="AK632" s="105" t="e">
        <f ca="1">AVERAGE(INDIRECT("K"&amp;AD632):INDIRECT("K"&amp;AD633-1))</f>
        <v>#DIV/0!</v>
      </c>
      <c r="AL632" s="105" t="e">
        <f ca="1">AVERAGE(INDIRECT("L"&amp;AD632):INDIRECT("L"&amp;AD633-1))</f>
        <v>#DIV/0!</v>
      </c>
      <c r="AM632" s="105" t="e">
        <f t="shared" ca="1" si="68"/>
        <v>#DIV/0!</v>
      </c>
      <c r="AO632" s="105" t="e">
        <f ca="1">STDEV(INDIRECT("K"&amp;AD632):INDIRECT("K"&amp;AD633-1))</f>
        <v>#DIV/0!</v>
      </c>
    </row>
    <row r="633" spans="1:41" ht="14.25" customHeight="1">
      <c r="A633" t="s">
        <v>1044</v>
      </c>
      <c r="B633" t="s">
        <v>200</v>
      </c>
      <c r="C633">
        <v>0</v>
      </c>
      <c r="D633">
        <v>200</v>
      </c>
      <c r="E633">
        <v>976</v>
      </c>
      <c r="F633" t="s">
        <v>201</v>
      </c>
      <c r="G633" s="105">
        <v>2.7152999999999999E-3</v>
      </c>
      <c r="H633" s="105">
        <v>5.6100000000000002E-5</v>
      </c>
      <c r="I633" s="105">
        <v>-8.1211999999999994E-6</v>
      </c>
      <c r="J633" s="105">
        <v>-2.0809999999999999E-7</v>
      </c>
      <c r="K633" s="105">
        <v>2.7234E-3</v>
      </c>
      <c r="L633" s="105">
        <v>5.6400000000000002E-5</v>
      </c>
      <c r="M633" s="132">
        <v>1.19</v>
      </c>
      <c r="N633">
        <v>0</v>
      </c>
      <c r="O633">
        <v>0</v>
      </c>
      <c r="P633">
        <v>0</v>
      </c>
      <c r="Q633">
        <v>1</v>
      </c>
      <c r="R633">
        <v>2.7234E-5</v>
      </c>
      <c r="S633">
        <v>5.6359999999999999E-7</v>
      </c>
      <c r="T633">
        <v>3</v>
      </c>
      <c r="U633">
        <v>0</v>
      </c>
      <c r="V633">
        <v>0</v>
      </c>
      <c r="W633" s="133" t="s">
        <v>1046</v>
      </c>
      <c r="X633" t="s">
        <v>925</v>
      </c>
      <c r="Y633" t="s">
        <v>204</v>
      </c>
      <c r="AD633">
        <f t="shared" si="69"/>
        <v>1895</v>
      </c>
      <c r="AE633">
        <v>632</v>
      </c>
      <c r="AF633">
        <f t="shared" ca="1" si="63"/>
        <v>0</v>
      </c>
      <c r="AG633">
        <f t="shared" ca="1" si="64"/>
        <v>0</v>
      </c>
      <c r="AH633">
        <f t="shared" ca="1" si="65"/>
        <v>0</v>
      </c>
      <c r="AI633" s="105">
        <f t="shared" ca="1" si="66"/>
        <v>0</v>
      </c>
      <c r="AJ633" s="105">
        <f t="shared" ca="1" si="67"/>
        <v>0</v>
      </c>
      <c r="AK633" s="105" t="e">
        <f ca="1">AVERAGE(INDIRECT("K"&amp;AD633):INDIRECT("K"&amp;AD634-1))</f>
        <v>#DIV/0!</v>
      </c>
      <c r="AL633" s="105" t="e">
        <f ca="1">AVERAGE(INDIRECT("L"&amp;AD633):INDIRECT("L"&amp;AD634-1))</f>
        <v>#DIV/0!</v>
      </c>
      <c r="AM633" s="105" t="e">
        <f t="shared" ca="1" si="68"/>
        <v>#DIV/0!</v>
      </c>
      <c r="AO633" s="105" t="e">
        <f ca="1">STDEV(INDIRECT("K"&amp;AD633):INDIRECT("K"&amp;AD634-1))</f>
        <v>#DIV/0!</v>
      </c>
    </row>
    <row r="634" spans="1:41" ht="14.25" customHeight="1">
      <c r="A634" t="s">
        <v>1044</v>
      </c>
      <c r="B634" t="s">
        <v>200</v>
      </c>
      <c r="C634">
        <v>0</v>
      </c>
      <c r="D634">
        <v>200</v>
      </c>
      <c r="E634">
        <v>976</v>
      </c>
      <c r="F634" t="s">
        <v>201</v>
      </c>
      <c r="G634" s="105">
        <v>2.7155999999999999E-3</v>
      </c>
      <c r="H634" s="105">
        <v>5.5999999999999999E-5</v>
      </c>
      <c r="I634" s="105">
        <v>-8.1211999999999994E-6</v>
      </c>
      <c r="J634" s="105">
        <v>-2.0809999999999999E-7</v>
      </c>
      <c r="K634" s="105">
        <v>2.7236999999999999E-3</v>
      </c>
      <c r="L634" s="105">
        <v>5.63E-5</v>
      </c>
      <c r="M634" s="132">
        <v>1.18</v>
      </c>
      <c r="N634">
        <v>0</v>
      </c>
      <c r="O634">
        <v>0</v>
      </c>
      <c r="P634">
        <v>0</v>
      </c>
      <c r="Q634">
        <v>1</v>
      </c>
      <c r="R634">
        <v>2.7237E-5</v>
      </c>
      <c r="S634">
        <v>5.6250000000000001E-7</v>
      </c>
      <c r="T634">
        <v>3</v>
      </c>
      <c r="U634">
        <v>0</v>
      </c>
      <c r="V634">
        <v>0</v>
      </c>
      <c r="W634" s="133" t="s">
        <v>1047</v>
      </c>
      <c r="X634" t="s">
        <v>925</v>
      </c>
      <c r="Y634" t="s">
        <v>204</v>
      </c>
      <c r="AD634">
        <f t="shared" si="69"/>
        <v>1898</v>
      </c>
      <c r="AE634">
        <v>633</v>
      </c>
      <c r="AF634">
        <f t="shared" ca="1" si="63"/>
        <v>0</v>
      </c>
      <c r="AG634">
        <f t="shared" ca="1" si="64"/>
        <v>0</v>
      </c>
      <c r="AH634">
        <f t="shared" ca="1" si="65"/>
        <v>0</v>
      </c>
      <c r="AI634" s="105">
        <f t="shared" ca="1" si="66"/>
        <v>0</v>
      </c>
      <c r="AJ634" s="105">
        <f t="shared" ca="1" si="67"/>
        <v>0</v>
      </c>
      <c r="AK634" s="105" t="e">
        <f ca="1">AVERAGE(INDIRECT("K"&amp;AD634):INDIRECT("K"&amp;AD635-1))</f>
        <v>#DIV/0!</v>
      </c>
      <c r="AL634" s="105" t="e">
        <f ca="1">AVERAGE(INDIRECT("L"&amp;AD634):INDIRECT("L"&amp;AD635-1))</f>
        <v>#DIV/0!</v>
      </c>
      <c r="AM634" s="105" t="e">
        <f t="shared" ca="1" si="68"/>
        <v>#DIV/0!</v>
      </c>
      <c r="AO634" s="105" t="e">
        <f ca="1">STDEV(INDIRECT("K"&amp;AD634):INDIRECT("K"&amp;AD635-1))</f>
        <v>#DIV/0!</v>
      </c>
    </row>
    <row r="635" spans="1:41" ht="14.25" customHeight="1">
      <c r="A635" t="s">
        <v>1048</v>
      </c>
      <c r="B635" t="s">
        <v>200</v>
      </c>
      <c r="C635">
        <v>0</v>
      </c>
      <c r="D635">
        <v>200</v>
      </c>
      <c r="E635">
        <v>976</v>
      </c>
      <c r="F635" t="s">
        <v>201</v>
      </c>
      <c r="G635" s="105">
        <v>2.7840999999999999E-3</v>
      </c>
      <c r="H635" s="105">
        <v>5.66E-5</v>
      </c>
      <c r="I635" s="105">
        <v>-8.1211999999999994E-6</v>
      </c>
      <c r="J635" s="105">
        <v>-2.0809999999999999E-7</v>
      </c>
      <c r="K635" s="105">
        <v>2.7923000000000002E-3</v>
      </c>
      <c r="L635" s="105">
        <v>5.6799999999999998E-5</v>
      </c>
      <c r="M635" s="132">
        <v>1.17</v>
      </c>
      <c r="N635">
        <v>0</v>
      </c>
      <c r="O635">
        <v>0</v>
      </c>
      <c r="P635">
        <v>0</v>
      </c>
      <c r="Q635">
        <v>1</v>
      </c>
      <c r="R635">
        <v>2.7923E-5</v>
      </c>
      <c r="S635">
        <v>5.6820000000000002E-7</v>
      </c>
      <c r="T635">
        <v>3</v>
      </c>
      <c r="U635">
        <v>0</v>
      </c>
      <c r="V635">
        <v>0</v>
      </c>
      <c r="W635" s="133" t="s">
        <v>1049</v>
      </c>
      <c r="X635" t="s">
        <v>925</v>
      </c>
      <c r="Y635" t="s">
        <v>204</v>
      </c>
      <c r="AD635">
        <f t="shared" si="69"/>
        <v>1901</v>
      </c>
      <c r="AE635">
        <v>634</v>
      </c>
      <c r="AF635">
        <f t="shared" ca="1" si="63"/>
        <v>0</v>
      </c>
      <c r="AG635">
        <f t="shared" ca="1" si="64"/>
        <v>0</v>
      </c>
      <c r="AH635">
        <f t="shared" ca="1" si="65"/>
        <v>0</v>
      </c>
      <c r="AI635" s="105">
        <f t="shared" ca="1" si="66"/>
        <v>0</v>
      </c>
      <c r="AJ635" s="105">
        <f t="shared" ca="1" si="67"/>
        <v>0</v>
      </c>
      <c r="AK635" s="105" t="e">
        <f ca="1">AVERAGE(INDIRECT("K"&amp;AD635):INDIRECT("K"&amp;AD636-1))</f>
        <v>#DIV/0!</v>
      </c>
      <c r="AL635" s="105" t="e">
        <f ca="1">AVERAGE(INDIRECT("L"&amp;AD635):INDIRECT("L"&amp;AD636-1))</f>
        <v>#DIV/0!</v>
      </c>
      <c r="AM635" s="105" t="e">
        <f t="shared" ca="1" si="68"/>
        <v>#DIV/0!</v>
      </c>
      <c r="AO635" s="105" t="e">
        <f ca="1">STDEV(INDIRECT("K"&amp;AD635):INDIRECT("K"&amp;AD636-1))</f>
        <v>#DIV/0!</v>
      </c>
    </row>
    <row r="636" spans="1:41" ht="14.25" customHeight="1">
      <c r="A636" t="s">
        <v>1048</v>
      </c>
      <c r="B636" t="s">
        <v>200</v>
      </c>
      <c r="C636">
        <v>0</v>
      </c>
      <c r="D636">
        <v>200</v>
      </c>
      <c r="E636">
        <v>976</v>
      </c>
      <c r="F636" t="s">
        <v>201</v>
      </c>
      <c r="G636" s="105">
        <v>2.7850000000000001E-3</v>
      </c>
      <c r="H636" s="105">
        <v>5.6700000000000003E-5</v>
      </c>
      <c r="I636" s="105">
        <v>-8.1211999999999994E-6</v>
      </c>
      <c r="J636" s="105">
        <v>-2.0809999999999999E-7</v>
      </c>
      <c r="K636" s="105">
        <v>2.7931000000000002E-3</v>
      </c>
      <c r="L636" s="105">
        <v>5.6900000000000001E-5</v>
      </c>
      <c r="M636" s="132">
        <v>1.17</v>
      </c>
      <c r="N636">
        <v>0</v>
      </c>
      <c r="O636">
        <v>0</v>
      </c>
      <c r="P636">
        <v>0</v>
      </c>
      <c r="Q636">
        <v>1</v>
      </c>
      <c r="R636">
        <v>2.7931000000000001E-5</v>
      </c>
      <c r="S636">
        <v>5.6889999999999997E-7</v>
      </c>
      <c r="T636">
        <v>3</v>
      </c>
      <c r="U636">
        <v>0</v>
      </c>
      <c r="V636">
        <v>0</v>
      </c>
      <c r="W636" s="133" t="s">
        <v>1050</v>
      </c>
      <c r="X636" t="s">
        <v>925</v>
      </c>
      <c r="Y636" t="s">
        <v>204</v>
      </c>
      <c r="AD636">
        <f t="shared" si="69"/>
        <v>1904</v>
      </c>
      <c r="AE636">
        <v>635</v>
      </c>
      <c r="AF636">
        <f t="shared" ca="1" si="63"/>
        <v>0</v>
      </c>
      <c r="AG636">
        <f t="shared" ca="1" si="64"/>
        <v>0</v>
      </c>
      <c r="AH636">
        <f t="shared" ca="1" si="65"/>
        <v>0</v>
      </c>
      <c r="AI636" s="105">
        <f t="shared" ca="1" si="66"/>
        <v>0</v>
      </c>
      <c r="AJ636" s="105">
        <f t="shared" ca="1" si="67"/>
        <v>0</v>
      </c>
      <c r="AK636" s="105" t="e">
        <f ca="1">AVERAGE(INDIRECT("K"&amp;AD636):INDIRECT("K"&amp;AD637-1))</f>
        <v>#DIV/0!</v>
      </c>
      <c r="AL636" s="105" t="e">
        <f ca="1">AVERAGE(INDIRECT("L"&amp;AD636):INDIRECT("L"&amp;AD637-1))</f>
        <v>#DIV/0!</v>
      </c>
      <c r="AM636" s="105" t="e">
        <f t="shared" ca="1" si="68"/>
        <v>#DIV/0!</v>
      </c>
      <c r="AO636" s="105" t="e">
        <f ca="1">STDEV(INDIRECT("K"&amp;AD636):INDIRECT("K"&amp;AD637-1))</f>
        <v>#DIV/0!</v>
      </c>
    </row>
    <row r="637" spans="1:41" ht="14.25" customHeight="1">
      <c r="A637" t="s">
        <v>1048</v>
      </c>
      <c r="B637" t="s">
        <v>200</v>
      </c>
      <c r="C637">
        <v>0</v>
      </c>
      <c r="D637">
        <v>200</v>
      </c>
      <c r="E637">
        <v>976</v>
      </c>
      <c r="F637" t="s">
        <v>201</v>
      </c>
      <c r="G637" s="105">
        <v>2.7856999999999999E-3</v>
      </c>
      <c r="H637" s="105">
        <v>5.6499999999999998E-5</v>
      </c>
      <c r="I637" s="105">
        <v>-8.1211999999999994E-6</v>
      </c>
      <c r="J637" s="105">
        <v>-2.0809999999999999E-7</v>
      </c>
      <c r="K637" s="105">
        <v>2.7937999999999999E-3</v>
      </c>
      <c r="L637" s="105">
        <v>5.6700000000000003E-5</v>
      </c>
      <c r="M637" s="132">
        <v>1.1599999999999999</v>
      </c>
      <c r="N637">
        <v>0</v>
      </c>
      <c r="O637">
        <v>0</v>
      </c>
      <c r="P637">
        <v>0</v>
      </c>
      <c r="Q637">
        <v>1</v>
      </c>
      <c r="R637">
        <v>2.7937999999999999E-5</v>
      </c>
      <c r="S637">
        <v>5.6680000000000002E-7</v>
      </c>
      <c r="T637">
        <v>3</v>
      </c>
      <c r="U637">
        <v>0</v>
      </c>
      <c r="V637">
        <v>0</v>
      </c>
      <c r="W637" s="133" t="s">
        <v>1051</v>
      </c>
      <c r="X637" t="s">
        <v>925</v>
      </c>
      <c r="Y637" t="s">
        <v>204</v>
      </c>
      <c r="AD637">
        <f t="shared" si="69"/>
        <v>1907</v>
      </c>
      <c r="AE637">
        <v>636</v>
      </c>
      <c r="AF637">
        <f t="shared" ca="1" si="63"/>
        <v>0</v>
      </c>
      <c r="AG637">
        <f t="shared" ca="1" si="64"/>
        <v>0</v>
      </c>
      <c r="AH637">
        <f t="shared" ca="1" si="65"/>
        <v>0</v>
      </c>
      <c r="AI637" s="105">
        <f t="shared" ca="1" si="66"/>
        <v>0</v>
      </c>
      <c r="AJ637" s="105">
        <f t="shared" ca="1" si="67"/>
        <v>0</v>
      </c>
      <c r="AK637" s="105" t="e">
        <f ca="1">AVERAGE(INDIRECT("K"&amp;AD637):INDIRECT("K"&amp;AD638-1))</f>
        <v>#DIV/0!</v>
      </c>
      <c r="AL637" s="105" t="e">
        <f ca="1">AVERAGE(INDIRECT("L"&amp;AD637):INDIRECT("L"&amp;AD638-1))</f>
        <v>#DIV/0!</v>
      </c>
      <c r="AM637" s="105" t="e">
        <f t="shared" ca="1" si="68"/>
        <v>#DIV/0!</v>
      </c>
      <c r="AO637" s="105" t="e">
        <f ca="1">STDEV(INDIRECT("K"&amp;AD637):INDIRECT("K"&amp;AD638-1))</f>
        <v>#DIV/0!</v>
      </c>
    </row>
    <row r="638" spans="1:41" ht="14.25" customHeight="1">
      <c r="A638" t="s">
        <v>1052</v>
      </c>
      <c r="B638" t="s">
        <v>200</v>
      </c>
      <c r="C638">
        <v>0</v>
      </c>
      <c r="D638">
        <v>200</v>
      </c>
      <c r="E638">
        <v>976</v>
      </c>
      <c r="F638" t="s">
        <v>201</v>
      </c>
      <c r="G638" s="105">
        <v>1.7407E-3</v>
      </c>
      <c r="H638" s="105">
        <v>3.8000000000000002E-5</v>
      </c>
      <c r="I638" s="105">
        <v>-8.1211999999999994E-6</v>
      </c>
      <c r="J638" s="105">
        <v>-2.0809999999999999E-7</v>
      </c>
      <c r="K638" s="105">
        <v>1.7488E-3</v>
      </c>
      <c r="L638" s="105">
        <v>3.82E-5</v>
      </c>
      <c r="M638" s="132">
        <v>1.25</v>
      </c>
      <c r="N638">
        <v>0</v>
      </c>
      <c r="O638">
        <v>0</v>
      </c>
      <c r="P638">
        <v>0</v>
      </c>
      <c r="Q638">
        <v>1</v>
      </c>
      <c r="R638">
        <v>1.7487999999999999E-5</v>
      </c>
      <c r="S638">
        <v>3.8200000000000001E-7</v>
      </c>
      <c r="T638">
        <v>3</v>
      </c>
      <c r="U638">
        <v>0</v>
      </c>
      <c r="V638">
        <v>0</v>
      </c>
      <c r="W638" s="133" t="s">
        <v>1053</v>
      </c>
      <c r="X638" t="s">
        <v>925</v>
      </c>
      <c r="Y638" t="s">
        <v>204</v>
      </c>
      <c r="AD638">
        <f t="shared" si="69"/>
        <v>1910</v>
      </c>
      <c r="AE638">
        <v>637</v>
      </c>
      <c r="AF638">
        <f t="shared" ca="1" si="63"/>
        <v>0</v>
      </c>
      <c r="AG638">
        <f t="shared" ca="1" si="64"/>
        <v>0</v>
      </c>
      <c r="AH638">
        <f t="shared" ca="1" si="65"/>
        <v>0</v>
      </c>
      <c r="AI638" s="105">
        <f t="shared" ca="1" si="66"/>
        <v>0</v>
      </c>
      <c r="AJ638" s="105">
        <f t="shared" ca="1" si="67"/>
        <v>0</v>
      </c>
      <c r="AK638" s="105" t="e">
        <f ca="1">AVERAGE(INDIRECT("K"&amp;AD638):INDIRECT("K"&amp;AD639-1))</f>
        <v>#DIV/0!</v>
      </c>
      <c r="AL638" s="105" t="e">
        <f ca="1">AVERAGE(INDIRECT("L"&amp;AD638):INDIRECT("L"&amp;AD639-1))</f>
        <v>#DIV/0!</v>
      </c>
      <c r="AM638" s="105" t="e">
        <f t="shared" ca="1" si="68"/>
        <v>#DIV/0!</v>
      </c>
      <c r="AO638" s="105" t="e">
        <f ca="1">STDEV(INDIRECT("K"&amp;AD638):INDIRECT("K"&amp;AD639-1))</f>
        <v>#DIV/0!</v>
      </c>
    </row>
    <row r="639" spans="1:41" ht="14.25" customHeight="1">
      <c r="A639" t="s">
        <v>1052</v>
      </c>
      <c r="B639" t="s">
        <v>200</v>
      </c>
      <c r="C639">
        <v>0</v>
      </c>
      <c r="D639">
        <v>200</v>
      </c>
      <c r="E639">
        <v>976</v>
      </c>
      <c r="F639" t="s">
        <v>201</v>
      </c>
      <c r="G639" s="105">
        <v>1.7411E-3</v>
      </c>
      <c r="H639" s="105">
        <v>3.8000000000000002E-5</v>
      </c>
      <c r="I639" s="105">
        <v>-8.1211999999999994E-6</v>
      </c>
      <c r="J639" s="105">
        <v>-2.0809999999999999E-7</v>
      </c>
      <c r="K639" s="105">
        <v>1.7492E-3</v>
      </c>
      <c r="L639" s="105">
        <v>3.82E-5</v>
      </c>
      <c r="M639" s="132">
        <v>1.25</v>
      </c>
      <c r="N639">
        <v>0</v>
      </c>
      <c r="O639">
        <v>0</v>
      </c>
      <c r="P639">
        <v>0</v>
      </c>
      <c r="Q639">
        <v>1</v>
      </c>
      <c r="R639">
        <v>1.7492000000000001E-5</v>
      </c>
      <c r="S639">
        <v>3.8220000000000002E-7</v>
      </c>
      <c r="T639">
        <v>3</v>
      </c>
      <c r="U639">
        <v>0</v>
      </c>
      <c r="V639">
        <v>0</v>
      </c>
      <c r="W639" s="133" t="s">
        <v>1054</v>
      </c>
      <c r="X639" t="s">
        <v>925</v>
      </c>
      <c r="Y639" t="s">
        <v>204</v>
      </c>
      <c r="AD639">
        <f t="shared" si="69"/>
        <v>1913</v>
      </c>
      <c r="AE639">
        <v>638</v>
      </c>
      <c r="AF639">
        <f t="shared" ca="1" si="63"/>
        <v>0</v>
      </c>
      <c r="AG639">
        <f t="shared" ca="1" si="64"/>
        <v>0</v>
      </c>
      <c r="AH639">
        <f t="shared" ca="1" si="65"/>
        <v>0</v>
      </c>
      <c r="AI639" s="105">
        <f t="shared" ca="1" si="66"/>
        <v>0</v>
      </c>
      <c r="AJ639" s="105">
        <f t="shared" ca="1" si="67"/>
        <v>0</v>
      </c>
      <c r="AK639" s="105" t="e">
        <f ca="1">AVERAGE(INDIRECT("K"&amp;AD639):INDIRECT("K"&amp;AD640-1))</f>
        <v>#DIV/0!</v>
      </c>
      <c r="AL639" s="105" t="e">
        <f ca="1">AVERAGE(INDIRECT("L"&amp;AD639):INDIRECT("L"&amp;AD640-1))</f>
        <v>#DIV/0!</v>
      </c>
      <c r="AM639" s="105" t="e">
        <f t="shared" ca="1" si="68"/>
        <v>#DIV/0!</v>
      </c>
      <c r="AO639" s="105" t="e">
        <f ca="1">STDEV(INDIRECT("K"&amp;AD639):INDIRECT("K"&amp;AD640-1))</f>
        <v>#DIV/0!</v>
      </c>
    </row>
    <row r="640" spans="1:41" ht="14.25" customHeight="1">
      <c r="A640" t="s">
        <v>1052</v>
      </c>
      <c r="B640" t="s">
        <v>200</v>
      </c>
      <c r="C640">
        <v>0</v>
      </c>
      <c r="D640">
        <v>200</v>
      </c>
      <c r="E640">
        <v>976</v>
      </c>
      <c r="F640" t="s">
        <v>201</v>
      </c>
      <c r="G640" s="105">
        <v>1.7415E-3</v>
      </c>
      <c r="H640" s="105">
        <v>3.8099999999999998E-5</v>
      </c>
      <c r="I640" s="105">
        <v>-8.1211999999999994E-6</v>
      </c>
      <c r="J640" s="105">
        <v>-2.0809999999999999E-7</v>
      </c>
      <c r="K640" s="105">
        <v>1.7496E-3</v>
      </c>
      <c r="L640" s="105">
        <v>3.8300000000000003E-5</v>
      </c>
      <c r="M640" s="132">
        <v>1.25</v>
      </c>
      <c r="N640">
        <v>0</v>
      </c>
      <c r="O640">
        <v>0</v>
      </c>
      <c r="P640">
        <v>0</v>
      </c>
      <c r="Q640">
        <v>1</v>
      </c>
      <c r="R640">
        <v>1.7496E-5</v>
      </c>
      <c r="S640">
        <v>3.8290000000000002E-7</v>
      </c>
      <c r="T640">
        <v>3</v>
      </c>
      <c r="U640">
        <v>0</v>
      </c>
      <c r="V640">
        <v>0</v>
      </c>
      <c r="W640" s="133" t="s">
        <v>1055</v>
      </c>
      <c r="X640" t="s">
        <v>925</v>
      </c>
      <c r="Y640" t="s">
        <v>204</v>
      </c>
      <c r="AD640">
        <f t="shared" si="69"/>
        <v>1916</v>
      </c>
      <c r="AE640">
        <v>639</v>
      </c>
      <c r="AF640">
        <f t="shared" ca="1" si="63"/>
        <v>0</v>
      </c>
      <c r="AG640">
        <f t="shared" ca="1" si="64"/>
        <v>0</v>
      </c>
      <c r="AH640">
        <f t="shared" ca="1" si="65"/>
        <v>0</v>
      </c>
      <c r="AI640" s="105">
        <f t="shared" ca="1" si="66"/>
        <v>0</v>
      </c>
      <c r="AJ640" s="105">
        <f t="shared" ca="1" si="67"/>
        <v>0</v>
      </c>
      <c r="AK640" s="105" t="e">
        <f ca="1">AVERAGE(INDIRECT("K"&amp;AD640):INDIRECT("K"&amp;AD641-1))</f>
        <v>#DIV/0!</v>
      </c>
      <c r="AL640" s="105" t="e">
        <f ca="1">AVERAGE(INDIRECT("L"&amp;AD640):INDIRECT("L"&amp;AD641-1))</f>
        <v>#DIV/0!</v>
      </c>
      <c r="AM640" s="105" t="e">
        <f t="shared" ca="1" si="68"/>
        <v>#DIV/0!</v>
      </c>
      <c r="AO640" s="105" t="e">
        <f ca="1">STDEV(INDIRECT("K"&amp;AD640):INDIRECT("K"&amp;AD641-1))</f>
        <v>#DIV/0!</v>
      </c>
    </row>
    <row r="641" spans="1:41" ht="14.25" customHeight="1">
      <c r="A641" t="s">
        <v>1056</v>
      </c>
      <c r="B641" t="s">
        <v>200</v>
      </c>
      <c r="C641">
        <v>0</v>
      </c>
      <c r="D641">
        <v>200</v>
      </c>
      <c r="E641">
        <v>976</v>
      </c>
      <c r="F641" t="s">
        <v>201</v>
      </c>
      <c r="G641" s="105">
        <v>1.8996E-3</v>
      </c>
      <c r="H641" s="105">
        <v>4.1E-5</v>
      </c>
      <c r="I641" s="105">
        <v>-8.1211999999999994E-6</v>
      </c>
      <c r="J641" s="105">
        <v>-2.0809999999999999E-7</v>
      </c>
      <c r="K641" s="105">
        <v>1.9077E-3</v>
      </c>
      <c r="L641" s="105">
        <v>4.1199999999999999E-5</v>
      </c>
      <c r="M641" s="132">
        <v>1.24</v>
      </c>
      <c r="N641">
        <v>0</v>
      </c>
      <c r="O641">
        <v>0</v>
      </c>
      <c r="P641">
        <v>0</v>
      </c>
      <c r="Q641">
        <v>1</v>
      </c>
      <c r="R641">
        <v>1.9077E-5</v>
      </c>
      <c r="S641">
        <v>4.1199999999999998E-7</v>
      </c>
      <c r="T641">
        <v>3</v>
      </c>
      <c r="U641">
        <v>0</v>
      </c>
      <c r="V641">
        <v>0</v>
      </c>
      <c r="W641" s="133" t="s">
        <v>1057</v>
      </c>
      <c r="X641" t="s">
        <v>925</v>
      </c>
      <c r="Y641" t="s">
        <v>204</v>
      </c>
      <c r="AD641">
        <f t="shared" si="69"/>
        <v>1919</v>
      </c>
      <c r="AE641">
        <v>640</v>
      </c>
      <c r="AF641">
        <f t="shared" ca="1" si="63"/>
        <v>0</v>
      </c>
      <c r="AG641">
        <f t="shared" ca="1" si="64"/>
        <v>0</v>
      </c>
      <c r="AH641">
        <f t="shared" ca="1" si="65"/>
        <v>0</v>
      </c>
      <c r="AI641" s="105">
        <f t="shared" ca="1" si="66"/>
        <v>0</v>
      </c>
      <c r="AJ641" s="105">
        <f t="shared" ca="1" si="67"/>
        <v>0</v>
      </c>
      <c r="AK641" s="105" t="e">
        <f ca="1">AVERAGE(INDIRECT("K"&amp;AD641):INDIRECT("K"&amp;AD642-1))</f>
        <v>#DIV/0!</v>
      </c>
      <c r="AL641" s="105" t="e">
        <f ca="1">AVERAGE(INDIRECT("L"&amp;AD641):INDIRECT("L"&amp;AD642-1))</f>
        <v>#DIV/0!</v>
      </c>
      <c r="AM641" s="105" t="e">
        <f t="shared" ca="1" si="68"/>
        <v>#DIV/0!</v>
      </c>
      <c r="AO641" s="105" t="e">
        <f ca="1">STDEV(INDIRECT("K"&amp;AD641):INDIRECT("K"&amp;AD642-1))</f>
        <v>#DIV/0!</v>
      </c>
    </row>
    <row r="642" spans="1:41" ht="14.25" customHeight="1">
      <c r="A642" t="s">
        <v>1056</v>
      </c>
      <c r="B642" t="s">
        <v>200</v>
      </c>
      <c r="C642">
        <v>0</v>
      </c>
      <c r="D642">
        <v>200</v>
      </c>
      <c r="E642">
        <v>976</v>
      </c>
      <c r="F642" t="s">
        <v>201</v>
      </c>
      <c r="G642" s="105">
        <v>1.8997E-3</v>
      </c>
      <c r="H642" s="105">
        <v>4.1E-5</v>
      </c>
      <c r="I642" s="105">
        <v>-8.1211999999999994E-6</v>
      </c>
      <c r="J642" s="105">
        <v>-2.0809999999999999E-7</v>
      </c>
      <c r="K642" s="105">
        <v>1.9078000000000001E-3</v>
      </c>
      <c r="L642" s="105">
        <v>4.1199999999999999E-5</v>
      </c>
      <c r="M642" s="132">
        <v>1.24</v>
      </c>
      <c r="N642">
        <v>0</v>
      </c>
      <c r="O642">
        <v>0</v>
      </c>
      <c r="P642">
        <v>0</v>
      </c>
      <c r="Q642">
        <v>1</v>
      </c>
      <c r="R642">
        <v>1.9077999999999999E-5</v>
      </c>
      <c r="S642">
        <v>4.1160000000000001E-7</v>
      </c>
      <c r="T642">
        <v>3</v>
      </c>
      <c r="U642">
        <v>0</v>
      </c>
      <c r="V642">
        <v>0</v>
      </c>
      <c r="W642" s="133" t="s">
        <v>1058</v>
      </c>
      <c r="X642" t="s">
        <v>925</v>
      </c>
      <c r="Y642" t="s">
        <v>204</v>
      </c>
      <c r="AD642">
        <f t="shared" si="69"/>
        <v>1922</v>
      </c>
      <c r="AE642">
        <v>641</v>
      </c>
      <c r="AF642">
        <f t="shared" ca="1" si="63"/>
        <v>0</v>
      </c>
      <c r="AG642">
        <f t="shared" ca="1" si="64"/>
        <v>0</v>
      </c>
      <c r="AH642">
        <f t="shared" ca="1" si="65"/>
        <v>0</v>
      </c>
      <c r="AI642" s="105">
        <f t="shared" ca="1" si="66"/>
        <v>0</v>
      </c>
      <c r="AJ642" s="105">
        <f t="shared" ca="1" si="67"/>
        <v>0</v>
      </c>
      <c r="AK642" s="105" t="e">
        <f ca="1">AVERAGE(INDIRECT("K"&amp;AD642):INDIRECT("K"&amp;AD643-1))</f>
        <v>#DIV/0!</v>
      </c>
      <c r="AL642" s="105" t="e">
        <f ca="1">AVERAGE(INDIRECT("L"&amp;AD642):INDIRECT("L"&amp;AD643-1))</f>
        <v>#DIV/0!</v>
      </c>
      <c r="AM642" s="105" t="e">
        <f t="shared" ref="AM642:AM705" ca="1" si="70">(ABS(AK642)/AK642*SQRT((AK642)^2+(AL642)^2))</f>
        <v>#DIV/0!</v>
      </c>
      <c r="AO642" s="105" t="e">
        <f ca="1">STDEV(INDIRECT("K"&amp;AD642):INDIRECT("K"&amp;AD643-1))</f>
        <v>#DIV/0!</v>
      </c>
    </row>
    <row r="643" spans="1:41" ht="14.25" customHeight="1">
      <c r="A643" t="s">
        <v>1056</v>
      </c>
      <c r="B643" t="s">
        <v>200</v>
      </c>
      <c r="C643">
        <v>0</v>
      </c>
      <c r="D643">
        <v>200</v>
      </c>
      <c r="E643">
        <v>976</v>
      </c>
      <c r="F643" t="s">
        <v>201</v>
      </c>
      <c r="G643" s="105">
        <v>1.8994000000000001E-3</v>
      </c>
      <c r="H643" s="105">
        <v>4.0899999999999998E-5</v>
      </c>
      <c r="I643" s="105">
        <v>-8.1211999999999994E-6</v>
      </c>
      <c r="J643" s="105">
        <v>-2.0809999999999999E-7</v>
      </c>
      <c r="K643" s="105">
        <v>1.9074999999999999E-3</v>
      </c>
      <c r="L643" s="105">
        <v>4.1100000000000003E-5</v>
      </c>
      <c r="M643" s="132">
        <v>1.24</v>
      </c>
      <c r="N643">
        <v>0</v>
      </c>
      <c r="O643">
        <v>0</v>
      </c>
      <c r="P643">
        <v>0</v>
      </c>
      <c r="Q643">
        <v>1</v>
      </c>
      <c r="R643">
        <v>1.9074999999999999E-5</v>
      </c>
      <c r="S643">
        <v>4.1129999999999998E-7</v>
      </c>
      <c r="T643">
        <v>3</v>
      </c>
      <c r="U643">
        <v>0</v>
      </c>
      <c r="V643">
        <v>0</v>
      </c>
      <c r="W643" s="133" t="s">
        <v>1059</v>
      </c>
      <c r="X643" t="s">
        <v>925</v>
      </c>
      <c r="Y643" t="s">
        <v>204</v>
      </c>
      <c r="AD643">
        <f t="shared" si="69"/>
        <v>1925</v>
      </c>
      <c r="AE643">
        <v>642</v>
      </c>
      <c r="AF643">
        <f t="shared" ca="1" si="63"/>
        <v>0</v>
      </c>
      <c r="AG643">
        <f t="shared" ca="1" si="64"/>
        <v>0</v>
      </c>
      <c r="AH643">
        <f t="shared" ca="1" si="65"/>
        <v>0</v>
      </c>
      <c r="AI643" s="105">
        <f t="shared" ca="1" si="66"/>
        <v>0</v>
      </c>
      <c r="AJ643" s="105">
        <f t="shared" ca="1" si="67"/>
        <v>0</v>
      </c>
      <c r="AK643" s="105" t="e">
        <f ca="1">AVERAGE(INDIRECT("K"&amp;AD643):INDIRECT("K"&amp;AD644-1))</f>
        <v>#DIV/0!</v>
      </c>
      <c r="AL643" s="105" t="e">
        <f ca="1">AVERAGE(INDIRECT("L"&amp;AD643):INDIRECT("L"&amp;AD644-1))</f>
        <v>#DIV/0!</v>
      </c>
      <c r="AM643" s="105" t="e">
        <f t="shared" ca="1" si="70"/>
        <v>#DIV/0!</v>
      </c>
      <c r="AO643" s="105" t="e">
        <f ca="1">STDEV(INDIRECT("K"&amp;AD643):INDIRECT("K"&amp;AD644-1))</f>
        <v>#DIV/0!</v>
      </c>
    </row>
    <row r="644" spans="1:41" ht="14.25" customHeight="1">
      <c r="A644" t="s">
        <v>1060</v>
      </c>
      <c r="B644" t="s">
        <v>200</v>
      </c>
      <c r="C644">
        <v>0</v>
      </c>
      <c r="D644">
        <v>200</v>
      </c>
      <c r="E644">
        <v>976</v>
      </c>
      <c r="F644" t="s">
        <v>201</v>
      </c>
      <c r="G644" s="105">
        <v>2.7786E-3</v>
      </c>
      <c r="H644" s="105">
        <v>5.7800000000000002E-5</v>
      </c>
      <c r="I644" s="105">
        <v>-8.1211999999999994E-6</v>
      </c>
      <c r="J644" s="105">
        <v>-2.0809999999999999E-7</v>
      </c>
      <c r="K644" s="105">
        <v>2.7867E-3</v>
      </c>
      <c r="L644" s="105">
        <v>5.8E-5</v>
      </c>
      <c r="M644" s="132">
        <v>1.19</v>
      </c>
      <c r="N644">
        <v>0</v>
      </c>
      <c r="O644">
        <v>0</v>
      </c>
      <c r="P644">
        <v>0</v>
      </c>
      <c r="Q644">
        <v>1</v>
      </c>
      <c r="R644">
        <v>2.7866999999999999E-5</v>
      </c>
      <c r="S644">
        <v>5.7980000000000004E-7</v>
      </c>
      <c r="T644">
        <v>3</v>
      </c>
      <c r="U644">
        <v>0</v>
      </c>
      <c r="V644">
        <v>0</v>
      </c>
      <c r="W644" s="133" t="s">
        <v>1061</v>
      </c>
      <c r="X644" t="s">
        <v>925</v>
      </c>
      <c r="Y644" t="s">
        <v>204</v>
      </c>
      <c r="AD644">
        <f t="shared" si="69"/>
        <v>1928</v>
      </c>
      <c r="AE644">
        <v>643</v>
      </c>
      <c r="AF644">
        <f t="shared" ca="1" si="63"/>
        <v>0</v>
      </c>
      <c r="AG644">
        <f t="shared" ca="1" si="64"/>
        <v>0</v>
      </c>
      <c r="AH644">
        <f t="shared" ca="1" si="65"/>
        <v>0</v>
      </c>
      <c r="AI644" s="105">
        <f t="shared" ca="1" si="66"/>
        <v>0</v>
      </c>
      <c r="AJ644" s="105">
        <f t="shared" ca="1" si="67"/>
        <v>0</v>
      </c>
      <c r="AK644" s="105" t="e">
        <f ca="1">AVERAGE(INDIRECT("K"&amp;AD644):INDIRECT("K"&amp;AD645-1))</f>
        <v>#REF!</v>
      </c>
      <c r="AL644" s="105" t="e">
        <f ca="1">AVERAGE(INDIRECT("L"&amp;AD644):INDIRECT("L"&amp;AD645-1))</f>
        <v>#REF!</v>
      </c>
      <c r="AM644" s="105" t="e">
        <f t="shared" ca="1" si="70"/>
        <v>#REF!</v>
      </c>
      <c r="AO644" s="105" t="e">
        <f ca="1">STDEV(INDIRECT("K"&amp;AD644):INDIRECT("K"&amp;AD645-1))</f>
        <v>#REF!</v>
      </c>
    </row>
    <row r="645" spans="1:41" ht="14.25" customHeight="1">
      <c r="A645" t="s">
        <v>1060</v>
      </c>
      <c r="B645" t="s">
        <v>200</v>
      </c>
      <c r="C645">
        <v>0</v>
      </c>
      <c r="D645">
        <v>200</v>
      </c>
      <c r="E645">
        <v>976</v>
      </c>
      <c r="F645" t="s">
        <v>201</v>
      </c>
      <c r="G645" s="105">
        <v>2.7786999999999998E-3</v>
      </c>
      <c r="H645" s="105">
        <v>5.7500000000000002E-5</v>
      </c>
      <c r="I645" s="105">
        <v>-8.1211999999999994E-6</v>
      </c>
      <c r="J645" s="105">
        <v>-2.0809999999999999E-7</v>
      </c>
      <c r="K645" s="105">
        <v>2.7867999999999999E-3</v>
      </c>
      <c r="L645" s="105">
        <v>5.77E-5</v>
      </c>
      <c r="M645" s="132">
        <v>1.19</v>
      </c>
      <c r="N645">
        <v>0</v>
      </c>
      <c r="O645">
        <v>0</v>
      </c>
      <c r="P645">
        <v>0</v>
      </c>
      <c r="Q645">
        <v>1</v>
      </c>
      <c r="R645">
        <v>2.7868000000000002E-5</v>
      </c>
      <c r="S645">
        <v>5.7710000000000005E-7</v>
      </c>
      <c r="T645">
        <v>3</v>
      </c>
      <c r="U645">
        <v>0</v>
      </c>
      <c r="V645">
        <v>0</v>
      </c>
      <c r="W645" s="133" t="s">
        <v>1062</v>
      </c>
      <c r="X645" t="s">
        <v>925</v>
      </c>
      <c r="Y645" t="s">
        <v>204</v>
      </c>
      <c r="AM645" s="105"/>
      <c r="AO645" s="105"/>
    </row>
    <row r="646" spans="1:41" ht="14.25" customHeight="1">
      <c r="A646" t="s">
        <v>1060</v>
      </c>
      <c r="B646" t="s">
        <v>200</v>
      </c>
      <c r="C646">
        <v>0</v>
      </c>
      <c r="D646">
        <v>200</v>
      </c>
      <c r="E646">
        <v>976</v>
      </c>
      <c r="F646" t="s">
        <v>201</v>
      </c>
      <c r="G646" s="105">
        <v>2.7785000000000002E-3</v>
      </c>
      <c r="H646" s="105">
        <v>5.7500000000000002E-5</v>
      </c>
      <c r="I646" s="105">
        <v>-8.1211999999999994E-6</v>
      </c>
      <c r="J646" s="105">
        <v>-2.0809999999999999E-7</v>
      </c>
      <c r="K646" s="105">
        <v>2.7866000000000002E-3</v>
      </c>
      <c r="L646" s="105">
        <v>5.77E-5</v>
      </c>
      <c r="M646" s="132">
        <v>1.19</v>
      </c>
      <c r="N646">
        <v>0</v>
      </c>
      <c r="O646">
        <v>0</v>
      </c>
      <c r="P646">
        <v>0</v>
      </c>
      <c r="Q646">
        <v>1</v>
      </c>
      <c r="R646">
        <v>2.7866000000000001E-5</v>
      </c>
      <c r="S646">
        <v>5.7670000000000002E-7</v>
      </c>
      <c r="T646">
        <v>3</v>
      </c>
      <c r="U646">
        <v>0</v>
      </c>
      <c r="V646">
        <v>0</v>
      </c>
      <c r="W646" s="133" t="s">
        <v>1063</v>
      </c>
      <c r="X646" t="s">
        <v>925</v>
      </c>
      <c r="Y646" t="s">
        <v>204</v>
      </c>
      <c r="AM646" s="105"/>
      <c r="AO646" s="105"/>
    </row>
    <row r="647" spans="1:41" ht="14.25" customHeight="1">
      <c r="A647" t="s">
        <v>1064</v>
      </c>
      <c r="B647" t="s">
        <v>200</v>
      </c>
      <c r="C647">
        <v>0</v>
      </c>
      <c r="D647">
        <v>200</v>
      </c>
      <c r="E647">
        <v>976</v>
      </c>
      <c r="F647" t="s">
        <v>201</v>
      </c>
      <c r="G647" s="105">
        <v>5.3392999999999999E-3</v>
      </c>
      <c r="H647" s="105">
        <v>1.0349999999999999E-4</v>
      </c>
      <c r="I647" s="105">
        <v>-8.1211999999999994E-6</v>
      </c>
      <c r="J647" s="105">
        <v>-2.0809999999999999E-7</v>
      </c>
      <c r="K647" s="105">
        <v>5.3474000000000004E-3</v>
      </c>
      <c r="L647" s="105">
        <v>1.037E-4</v>
      </c>
      <c r="M647" s="132">
        <v>1.1100000000000001</v>
      </c>
      <c r="N647">
        <v>0</v>
      </c>
      <c r="O647">
        <v>0</v>
      </c>
      <c r="P647">
        <v>0</v>
      </c>
      <c r="Q647">
        <v>1</v>
      </c>
      <c r="R647">
        <v>5.3474000000000003E-5</v>
      </c>
      <c r="S647">
        <v>1.037E-6</v>
      </c>
      <c r="T647">
        <v>4</v>
      </c>
      <c r="U647">
        <v>0</v>
      </c>
      <c r="V647">
        <v>0</v>
      </c>
      <c r="W647" s="133" t="s">
        <v>1065</v>
      </c>
      <c r="X647" t="s">
        <v>925</v>
      </c>
      <c r="Y647" t="s">
        <v>204</v>
      </c>
      <c r="AM647" s="105"/>
      <c r="AO647" s="105"/>
    </row>
    <row r="648" spans="1:41" ht="14.25" customHeight="1">
      <c r="A648" t="s">
        <v>1064</v>
      </c>
      <c r="B648" t="s">
        <v>200</v>
      </c>
      <c r="C648">
        <v>0</v>
      </c>
      <c r="D648">
        <v>200</v>
      </c>
      <c r="E648">
        <v>976</v>
      </c>
      <c r="F648" t="s">
        <v>201</v>
      </c>
      <c r="G648" s="105">
        <v>5.3394000000000002E-3</v>
      </c>
      <c r="H648" s="105">
        <v>1.032E-4</v>
      </c>
      <c r="I648" s="105">
        <v>-8.1211999999999994E-6</v>
      </c>
      <c r="J648" s="105">
        <v>-2.0809999999999999E-7</v>
      </c>
      <c r="K648" s="105">
        <v>5.3474999999999998E-3</v>
      </c>
      <c r="L648" s="105">
        <v>1.0340000000000001E-4</v>
      </c>
      <c r="M648" s="132">
        <v>1.1100000000000001</v>
      </c>
      <c r="N648">
        <v>0</v>
      </c>
      <c r="O648">
        <v>0</v>
      </c>
      <c r="P648">
        <v>0</v>
      </c>
      <c r="Q648">
        <v>1</v>
      </c>
      <c r="R648">
        <v>5.3474999999999999E-5</v>
      </c>
      <c r="S648">
        <v>1.0339E-6</v>
      </c>
      <c r="T648">
        <v>4</v>
      </c>
      <c r="U648">
        <v>0</v>
      </c>
      <c r="V648">
        <v>0</v>
      </c>
      <c r="W648" s="133" t="s">
        <v>1066</v>
      </c>
      <c r="X648" t="s">
        <v>925</v>
      </c>
      <c r="Y648" t="s">
        <v>204</v>
      </c>
      <c r="AM648" s="105"/>
      <c r="AO648" s="105"/>
    </row>
    <row r="649" spans="1:41" ht="14.25" customHeight="1">
      <c r="A649" t="s">
        <v>1064</v>
      </c>
      <c r="B649" t="s">
        <v>200</v>
      </c>
      <c r="C649">
        <v>0</v>
      </c>
      <c r="D649">
        <v>200</v>
      </c>
      <c r="E649">
        <v>976</v>
      </c>
      <c r="F649" t="s">
        <v>201</v>
      </c>
      <c r="G649" s="105">
        <v>5.3401000000000004E-3</v>
      </c>
      <c r="H649" s="105">
        <v>1.0289999999999999E-4</v>
      </c>
      <c r="I649" s="105">
        <v>-8.1211999999999994E-6</v>
      </c>
      <c r="J649" s="105">
        <v>-2.0809999999999999E-7</v>
      </c>
      <c r="K649" s="105">
        <v>5.3482E-3</v>
      </c>
      <c r="L649" s="105">
        <v>1.031E-4</v>
      </c>
      <c r="M649" s="132">
        <v>1.1000000000000001</v>
      </c>
      <c r="N649">
        <v>0</v>
      </c>
      <c r="O649">
        <v>0</v>
      </c>
      <c r="P649">
        <v>0</v>
      </c>
      <c r="Q649">
        <v>1</v>
      </c>
      <c r="R649">
        <v>5.3482000000000001E-5</v>
      </c>
      <c r="S649">
        <v>1.0306999999999999E-6</v>
      </c>
      <c r="T649">
        <v>4</v>
      </c>
      <c r="U649">
        <v>0</v>
      </c>
      <c r="V649">
        <v>0</v>
      </c>
      <c r="W649" s="133" t="s">
        <v>1067</v>
      </c>
      <c r="X649" t="s">
        <v>925</v>
      </c>
      <c r="Y649" t="s">
        <v>204</v>
      </c>
      <c r="AM649" s="105"/>
      <c r="AO649" s="105"/>
    </row>
    <row r="650" spans="1:41" ht="14.25" customHeight="1">
      <c r="A650" t="s">
        <v>1068</v>
      </c>
      <c r="B650" t="s">
        <v>200</v>
      </c>
      <c r="C650">
        <v>0</v>
      </c>
      <c r="D650">
        <v>200</v>
      </c>
      <c r="E650">
        <v>976</v>
      </c>
      <c r="F650" t="s">
        <v>201</v>
      </c>
      <c r="G650" s="105">
        <v>1.7278E-3</v>
      </c>
      <c r="H650" s="105">
        <v>2.9200000000000002E-5</v>
      </c>
      <c r="I650" s="105">
        <v>-8.1211999999999994E-6</v>
      </c>
      <c r="J650" s="105">
        <v>-2.0809999999999999E-7</v>
      </c>
      <c r="K650" s="105">
        <v>1.7359999999999999E-3</v>
      </c>
      <c r="L650" s="105">
        <v>2.94E-5</v>
      </c>
      <c r="M650" s="132">
        <v>0.97</v>
      </c>
      <c r="N650">
        <v>0</v>
      </c>
      <c r="O650">
        <v>0</v>
      </c>
      <c r="P650">
        <v>0</v>
      </c>
      <c r="Q650">
        <v>1</v>
      </c>
      <c r="R650">
        <v>1.736E-5</v>
      </c>
      <c r="S650">
        <v>2.939E-7</v>
      </c>
      <c r="T650">
        <v>3</v>
      </c>
      <c r="U650">
        <v>0</v>
      </c>
      <c r="V650">
        <v>0</v>
      </c>
      <c r="W650" s="133" t="s">
        <v>1069</v>
      </c>
      <c r="X650" t="s">
        <v>925</v>
      </c>
      <c r="Y650" t="s">
        <v>204</v>
      </c>
      <c r="AM650" s="105"/>
      <c r="AO650" s="105"/>
    </row>
    <row r="651" spans="1:41" ht="14.25" customHeight="1">
      <c r="A651" t="s">
        <v>1068</v>
      </c>
      <c r="B651" t="s">
        <v>200</v>
      </c>
      <c r="C651">
        <v>0</v>
      </c>
      <c r="D651">
        <v>200</v>
      </c>
      <c r="E651">
        <v>976</v>
      </c>
      <c r="F651" t="s">
        <v>201</v>
      </c>
      <c r="G651" s="105">
        <v>1.7309000000000001E-3</v>
      </c>
      <c r="H651" s="105">
        <v>3.5200000000000002E-5</v>
      </c>
      <c r="I651" s="105">
        <v>-8.1211999999999994E-6</v>
      </c>
      <c r="J651" s="105">
        <v>-2.0809999999999999E-7</v>
      </c>
      <c r="K651" s="105">
        <v>1.7390000000000001E-3</v>
      </c>
      <c r="L651" s="105">
        <v>3.54E-5</v>
      </c>
      <c r="M651" s="132">
        <v>1.17</v>
      </c>
      <c r="N651">
        <v>0</v>
      </c>
      <c r="O651">
        <v>0</v>
      </c>
      <c r="P651">
        <v>0</v>
      </c>
      <c r="Q651">
        <v>1</v>
      </c>
      <c r="R651">
        <v>1.7390000000000001E-5</v>
      </c>
      <c r="S651">
        <v>3.5429999999999999E-7</v>
      </c>
      <c r="T651">
        <v>3</v>
      </c>
      <c r="U651">
        <v>0</v>
      </c>
      <c r="V651">
        <v>0</v>
      </c>
      <c r="W651" s="133" t="s">
        <v>1070</v>
      </c>
      <c r="X651" t="s">
        <v>925</v>
      </c>
      <c r="Y651" t="s">
        <v>204</v>
      </c>
      <c r="AM651" s="105"/>
      <c r="AO651" s="105"/>
    </row>
    <row r="652" spans="1:41" ht="14.25" customHeight="1">
      <c r="A652" t="s">
        <v>1068</v>
      </c>
      <c r="B652" t="s">
        <v>200</v>
      </c>
      <c r="C652">
        <v>0</v>
      </c>
      <c r="D652">
        <v>200</v>
      </c>
      <c r="E652">
        <v>976</v>
      </c>
      <c r="F652" t="s">
        <v>201</v>
      </c>
      <c r="G652" s="105">
        <v>1.7293E-3</v>
      </c>
      <c r="H652" s="105">
        <v>3.3500000000000001E-5</v>
      </c>
      <c r="I652" s="105">
        <v>-8.1211999999999994E-6</v>
      </c>
      <c r="J652" s="105">
        <v>-2.0809999999999999E-7</v>
      </c>
      <c r="K652" s="105">
        <v>1.7374000000000001E-3</v>
      </c>
      <c r="L652" s="105">
        <v>3.3699999999999999E-5</v>
      </c>
      <c r="M652" s="132">
        <v>1.1100000000000001</v>
      </c>
      <c r="N652">
        <v>0</v>
      </c>
      <c r="O652">
        <v>0</v>
      </c>
      <c r="P652">
        <v>0</v>
      </c>
      <c r="Q652">
        <v>1</v>
      </c>
      <c r="R652">
        <v>1.7374E-5</v>
      </c>
      <c r="S652">
        <v>3.3710000000000002E-7</v>
      </c>
      <c r="T652">
        <v>3</v>
      </c>
      <c r="U652">
        <v>0</v>
      </c>
      <c r="V652">
        <v>0</v>
      </c>
      <c r="W652" s="133" t="s">
        <v>1071</v>
      </c>
      <c r="X652" t="s">
        <v>925</v>
      </c>
      <c r="Y652" t="s">
        <v>204</v>
      </c>
      <c r="AM652" s="105"/>
      <c r="AO652" s="105"/>
    </row>
    <row r="653" spans="1:41" ht="14.25" customHeight="1">
      <c r="A653" t="s">
        <v>1072</v>
      </c>
      <c r="B653" t="s">
        <v>200</v>
      </c>
      <c r="C653">
        <v>0</v>
      </c>
      <c r="D653">
        <v>200</v>
      </c>
      <c r="E653">
        <v>976</v>
      </c>
      <c r="F653" t="s">
        <v>201</v>
      </c>
      <c r="G653" s="105">
        <v>3.2198000000000001E-3</v>
      </c>
      <c r="H653" s="105">
        <v>5.3499999999999999E-5</v>
      </c>
      <c r="I653" s="105">
        <v>-8.1211999999999994E-6</v>
      </c>
      <c r="J653" s="105">
        <v>-2.0809999999999999E-7</v>
      </c>
      <c r="K653" s="105">
        <v>3.2279000000000001E-3</v>
      </c>
      <c r="L653" s="105">
        <v>5.3699999999999997E-5</v>
      </c>
      <c r="M653" s="132">
        <v>0.95</v>
      </c>
      <c r="N653">
        <v>0</v>
      </c>
      <c r="O653">
        <v>0</v>
      </c>
      <c r="P653">
        <v>0</v>
      </c>
      <c r="Q653">
        <v>1</v>
      </c>
      <c r="R653">
        <v>3.2279E-5</v>
      </c>
      <c r="S653">
        <v>5.37E-7</v>
      </c>
      <c r="T653">
        <v>4</v>
      </c>
      <c r="U653">
        <v>0</v>
      </c>
      <c r="V653">
        <v>0</v>
      </c>
      <c r="W653" s="133" t="s">
        <v>1073</v>
      </c>
      <c r="X653" t="s">
        <v>925</v>
      </c>
      <c r="Y653" t="s">
        <v>204</v>
      </c>
      <c r="AM653" s="105"/>
      <c r="AO653" s="105"/>
    </row>
    <row r="654" spans="1:41" ht="14.25" customHeight="1">
      <c r="A654" t="s">
        <v>1072</v>
      </c>
      <c r="B654" t="s">
        <v>200</v>
      </c>
      <c r="C654">
        <v>0</v>
      </c>
      <c r="D654">
        <v>200</v>
      </c>
      <c r="E654">
        <v>976</v>
      </c>
      <c r="F654" t="s">
        <v>201</v>
      </c>
      <c r="G654" s="105">
        <v>3.2203000000000002E-3</v>
      </c>
      <c r="H654" s="105">
        <v>5.3399999999999997E-5</v>
      </c>
      <c r="I654" s="105">
        <v>-8.1211999999999994E-6</v>
      </c>
      <c r="J654" s="105">
        <v>-2.0809999999999999E-7</v>
      </c>
      <c r="K654" s="105">
        <v>3.2284000000000002E-3</v>
      </c>
      <c r="L654" s="105">
        <v>5.3600000000000002E-5</v>
      </c>
      <c r="M654" s="132">
        <v>0.95</v>
      </c>
      <c r="N654">
        <v>0</v>
      </c>
      <c r="O654">
        <v>0</v>
      </c>
      <c r="P654">
        <v>0</v>
      </c>
      <c r="Q654">
        <v>1</v>
      </c>
      <c r="R654">
        <v>3.2283999999999998E-5</v>
      </c>
      <c r="S654">
        <v>5.3590000000000003E-7</v>
      </c>
      <c r="T654">
        <v>4</v>
      </c>
      <c r="U654">
        <v>0</v>
      </c>
      <c r="V654">
        <v>0</v>
      </c>
      <c r="W654" s="133" t="s">
        <v>1074</v>
      </c>
      <c r="X654" t="s">
        <v>925</v>
      </c>
      <c r="Y654" t="s">
        <v>204</v>
      </c>
      <c r="AM654" s="105"/>
      <c r="AO654" s="105"/>
    </row>
    <row r="655" spans="1:41" ht="14.25" customHeight="1">
      <c r="A655" t="s">
        <v>1072</v>
      </c>
      <c r="B655" t="s">
        <v>200</v>
      </c>
      <c r="C655">
        <v>0</v>
      </c>
      <c r="D655">
        <v>200</v>
      </c>
      <c r="E655">
        <v>976</v>
      </c>
      <c r="F655" t="s">
        <v>201</v>
      </c>
      <c r="G655" s="105">
        <v>3.2190999999999999E-3</v>
      </c>
      <c r="H655" s="105">
        <v>5.3600000000000002E-5</v>
      </c>
      <c r="I655" s="105">
        <v>-8.1211999999999994E-6</v>
      </c>
      <c r="J655" s="105">
        <v>-2.0809999999999999E-7</v>
      </c>
      <c r="K655" s="105">
        <v>3.2271999999999999E-3</v>
      </c>
      <c r="L655" s="105">
        <v>5.38E-5</v>
      </c>
      <c r="M655" s="132">
        <v>0.96</v>
      </c>
      <c r="N655">
        <v>0</v>
      </c>
      <c r="O655">
        <v>0</v>
      </c>
      <c r="P655">
        <v>0</v>
      </c>
      <c r="Q655">
        <v>1</v>
      </c>
      <c r="R655">
        <v>3.2271999999999999E-5</v>
      </c>
      <c r="S655">
        <v>5.383E-7</v>
      </c>
      <c r="T655">
        <v>4</v>
      </c>
      <c r="U655">
        <v>0</v>
      </c>
      <c r="V655">
        <v>0</v>
      </c>
      <c r="W655" s="133" t="s">
        <v>1075</v>
      </c>
      <c r="X655" t="s">
        <v>925</v>
      </c>
      <c r="Y655" t="s">
        <v>204</v>
      </c>
      <c r="AM655" s="105"/>
      <c r="AO655" s="105"/>
    </row>
    <row r="656" spans="1:41" ht="14.25" customHeight="1">
      <c r="A656" t="s">
        <v>1076</v>
      </c>
      <c r="B656" t="s">
        <v>200</v>
      </c>
      <c r="C656">
        <v>0</v>
      </c>
      <c r="D656">
        <v>200</v>
      </c>
      <c r="E656">
        <v>976</v>
      </c>
      <c r="F656" t="s">
        <v>201</v>
      </c>
      <c r="G656" s="105">
        <v>1.9624E-3</v>
      </c>
      <c r="H656" s="105">
        <v>3.57E-5</v>
      </c>
      <c r="I656" s="105">
        <v>-8.1211999999999994E-6</v>
      </c>
      <c r="J656" s="105">
        <v>-2.0809999999999999E-7</v>
      </c>
      <c r="K656" s="105">
        <v>1.9705E-3</v>
      </c>
      <c r="L656" s="105">
        <v>3.5899999999999998E-5</v>
      </c>
      <c r="M656" s="132">
        <v>1.04</v>
      </c>
      <c r="N656">
        <v>0</v>
      </c>
      <c r="O656">
        <v>0</v>
      </c>
      <c r="P656">
        <v>0</v>
      </c>
      <c r="Q656">
        <v>1</v>
      </c>
      <c r="R656">
        <v>1.9704999999999999E-5</v>
      </c>
      <c r="S656">
        <v>3.5900000000000003E-7</v>
      </c>
      <c r="T656">
        <v>3</v>
      </c>
      <c r="U656">
        <v>0</v>
      </c>
      <c r="V656">
        <v>0</v>
      </c>
      <c r="W656" s="133" t="s">
        <v>1077</v>
      </c>
      <c r="X656" t="s">
        <v>925</v>
      </c>
      <c r="Y656" t="s">
        <v>204</v>
      </c>
      <c r="AM656" s="105"/>
      <c r="AO656" s="105"/>
    </row>
    <row r="657" spans="1:41" ht="14.25" customHeight="1">
      <c r="A657" t="s">
        <v>1076</v>
      </c>
      <c r="B657" t="s">
        <v>200</v>
      </c>
      <c r="C657">
        <v>0</v>
      </c>
      <c r="D657">
        <v>200</v>
      </c>
      <c r="E657">
        <v>976</v>
      </c>
      <c r="F657" t="s">
        <v>201</v>
      </c>
      <c r="G657" s="105">
        <v>1.9626000000000001E-3</v>
      </c>
      <c r="H657" s="105">
        <v>3.57E-5</v>
      </c>
      <c r="I657" s="105">
        <v>-8.1211999999999994E-6</v>
      </c>
      <c r="J657" s="105">
        <v>-2.0809999999999999E-7</v>
      </c>
      <c r="K657" s="105">
        <v>1.9707000000000001E-3</v>
      </c>
      <c r="L657" s="105">
        <v>3.6000000000000001E-5</v>
      </c>
      <c r="M657" s="132">
        <v>1.05</v>
      </c>
      <c r="N657">
        <v>0</v>
      </c>
      <c r="O657">
        <v>0</v>
      </c>
      <c r="P657">
        <v>0</v>
      </c>
      <c r="Q657">
        <v>1</v>
      </c>
      <c r="R657">
        <v>1.9707E-5</v>
      </c>
      <c r="S657">
        <v>3.5950000000000001E-7</v>
      </c>
      <c r="T657">
        <v>3</v>
      </c>
      <c r="U657">
        <v>0</v>
      </c>
      <c r="V657">
        <v>0</v>
      </c>
      <c r="W657" s="133" t="s">
        <v>1078</v>
      </c>
      <c r="X657" t="s">
        <v>925</v>
      </c>
      <c r="Y657" t="s">
        <v>204</v>
      </c>
      <c r="AM657" s="105"/>
      <c r="AO657" s="105"/>
    </row>
    <row r="658" spans="1:41" ht="14.25" customHeight="1">
      <c r="A658" t="s">
        <v>1076</v>
      </c>
      <c r="B658" t="s">
        <v>200</v>
      </c>
      <c r="C658">
        <v>0</v>
      </c>
      <c r="D658">
        <v>200</v>
      </c>
      <c r="E658">
        <v>976</v>
      </c>
      <c r="F658" t="s">
        <v>201</v>
      </c>
      <c r="G658" s="105">
        <v>1.9626000000000001E-3</v>
      </c>
      <c r="H658" s="105">
        <v>3.5599999999999998E-5</v>
      </c>
      <c r="I658" s="105">
        <v>-8.1211999999999994E-6</v>
      </c>
      <c r="J658" s="105">
        <v>-2.0809999999999999E-7</v>
      </c>
      <c r="K658" s="105">
        <v>1.9707000000000001E-3</v>
      </c>
      <c r="L658" s="105">
        <v>3.5800000000000003E-5</v>
      </c>
      <c r="M658" s="132">
        <v>1.04</v>
      </c>
      <c r="N658">
        <v>0</v>
      </c>
      <c r="O658">
        <v>0</v>
      </c>
      <c r="P658">
        <v>0</v>
      </c>
      <c r="Q658">
        <v>1</v>
      </c>
      <c r="R658">
        <v>1.9707E-5</v>
      </c>
      <c r="S658">
        <v>3.5839999999999998E-7</v>
      </c>
      <c r="T658">
        <v>3</v>
      </c>
      <c r="U658">
        <v>0</v>
      </c>
      <c r="V658">
        <v>0</v>
      </c>
      <c r="W658" s="133" t="s">
        <v>1079</v>
      </c>
      <c r="X658" t="s">
        <v>925</v>
      </c>
      <c r="Y658" t="s">
        <v>204</v>
      </c>
      <c r="AM658" s="105"/>
      <c r="AO658" s="105"/>
    </row>
    <row r="659" spans="1:41" ht="14.25" customHeight="1">
      <c r="A659" t="s">
        <v>1080</v>
      </c>
      <c r="B659" t="s">
        <v>200</v>
      </c>
      <c r="C659">
        <v>0</v>
      </c>
      <c r="D659">
        <v>200</v>
      </c>
      <c r="E659">
        <v>976</v>
      </c>
      <c r="F659" t="s">
        <v>201</v>
      </c>
      <c r="G659" s="105">
        <v>1.1888999999999999E-3</v>
      </c>
      <c r="H659" s="105">
        <v>2.48E-5</v>
      </c>
      <c r="I659" s="105">
        <v>-8.1211999999999994E-6</v>
      </c>
      <c r="J659" s="105">
        <v>-2.0809999999999999E-7</v>
      </c>
      <c r="K659" s="105">
        <v>1.1971E-3</v>
      </c>
      <c r="L659" s="105">
        <v>2.5000000000000001E-5</v>
      </c>
      <c r="M659" s="132">
        <v>1.2</v>
      </c>
      <c r="N659">
        <v>0</v>
      </c>
      <c r="O659">
        <v>0</v>
      </c>
      <c r="P659">
        <v>0</v>
      </c>
      <c r="Q659">
        <v>1</v>
      </c>
      <c r="R659">
        <v>1.1970999999999999E-5</v>
      </c>
      <c r="S659">
        <v>2.4989999999999998E-7</v>
      </c>
      <c r="T659">
        <v>3</v>
      </c>
      <c r="U659">
        <v>0</v>
      </c>
      <c r="V659">
        <v>0</v>
      </c>
      <c r="W659" s="133" t="s">
        <v>1081</v>
      </c>
      <c r="X659" t="s">
        <v>925</v>
      </c>
      <c r="Y659" t="s">
        <v>204</v>
      </c>
      <c r="AM659" s="105"/>
      <c r="AO659" s="105"/>
    </row>
    <row r="660" spans="1:41" ht="14.25" customHeight="1">
      <c r="A660" t="s">
        <v>1080</v>
      </c>
      <c r="B660" t="s">
        <v>200</v>
      </c>
      <c r="C660">
        <v>0</v>
      </c>
      <c r="D660">
        <v>200</v>
      </c>
      <c r="E660">
        <v>976</v>
      </c>
      <c r="F660" t="s">
        <v>201</v>
      </c>
      <c r="G660" s="105">
        <v>1.189E-3</v>
      </c>
      <c r="H660" s="105">
        <v>2.48E-5</v>
      </c>
      <c r="I660" s="105">
        <v>-8.1211999999999994E-6</v>
      </c>
      <c r="J660" s="105">
        <v>-2.0809999999999999E-7</v>
      </c>
      <c r="K660" s="105">
        <v>1.1972E-3</v>
      </c>
      <c r="L660" s="105">
        <v>2.5000000000000001E-5</v>
      </c>
      <c r="M660" s="132">
        <v>1.2</v>
      </c>
      <c r="N660">
        <v>0</v>
      </c>
      <c r="O660">
        <v>0</v>
      </c>
      <c r="P660">
        <v>0</v>
      </c>
      <c r="Q660">
        <v>1</v>
      </c>
      <c r="R660">
        <v>1.1972E-5</v>
      </c>
      <c r="S660">
        <v>2.5050000000000003E-7</v>
      </c>
      <c r="T660">
        <v>3</v>
      </c>
      <c r="U660">
        <v>0</v>
      </c>
      <c r="V660">
        <v>0</v>
      </c>
      <c r="W660" s="133" t="s">
        <v>1082</v>
      </c>
      <c r="X660" t="s">
        <v>925</v>
      </c>
      <c r="Y660" t="s">
        <v>204</v>
      </c>
      <c r="AM660" s="105"/>
      <c r="AO660" s="105"/>
    </row>
    <row r="661" spans="1:41" ht="14.25" customHeight="1">
      <c r="A661" t="s">
        <v>1080</v>
      </c>
      <c r="B661" t="s">
        <v>200</v>
      </c>
      <c r="C661">
        <v>0</v>
      </c>
      <c r="D661">
        <v>200</v>
      </c>
      <c r="E661">
        <v>976</v>
      </c>
      <c r="F661" t="s">
        <v>201</v>
      </c>
      <c r="G661" s="105">
        <v>1.1885999999999999E-3</v>
      </c>
      <c r="H661" s="105">
        <v>2.4899999999999999E-5</v>
      </c>
      <c r="I661" s="105">
        <v>-8.1211999999999994E-6</v>
      </c>
      <c r="J661" s="105">
        <v>-2.0809999999999999E-7</v>
      </c>
      <c r="K661" s="105">
        <v>1.1967E-3</v>
      </c>
      <c r="L661" s="105">
        <v>2.5199999999999999E-5</v>
      </c>
      <c r="M661" s="132">
        <v>1.2</v>
      </c>
      <c r="N661">
        <v>0</v>
      </c>
      <c r="O661">
        <v>0</v>
      </c>
      <c r="P661">
        <v>0</v>
      </c>
      <c r="Q661">
        <v>1</v>
      </c>
      <c r="R661">
        <v>1.1967000000000001E-5</v>
      </c>
      <c r="S661">
        <v>2.515E-7</v>
      </c>
      <c r="T661">
        <v>3</v>
      </c>
      <c r="U661">
        <v>0</v>
      </c>
      <c r="V661">
        <v>0</v>
      </c>
      <c r="W661" s="133" t="s">
        <v>1083</v>
      </c>
      <c r="X661" t="s">
        <v>925</v>
      </c>
      <c r="Y661" t="s">
        <v>204</v>
      </c>
      <c r="AM661" s="105"/>
      <c r="AO661" s="105"/>
    </row>
    <row r="662" spans="1:41" ht="14.25" customHeight="1">
      <c r="A662" t="s">
        <v>1084</v>
      </c>
      <c r="B662" t="s">
        <v>200</v>
      </c>
      <c r="C662">
        <v>0</v>
      </c>
      <c r="D662">
        <v>200</v>
      </c>
      <c r="E662">
        <v>976</v>
      </c>
      <c r="F662" t="s">
        <v>201</v>
      </c>
      <c r="G662" s="105">
        <v>1.3849000000000001E-3</v>
      </c>
      <c r="H662" s="105">
        <v>2.7500000000000001E-5</v>
      </c>
      <c r="I662" s="105">
        <v>-8.1211999999999994E-6</v>
      </c>
      <c r="J662" s="105">
        <v>-2.0809999999999999E-7</v>
      </c>
      <c r="K662" s="105">
        <v>1.3929999999999999E-3</v>
      </c>
      <c r="L662" s="105">
        <v>2.7699999999999999E-5</v>
      </c>
      <c r="M662" s="132">
        <v>1.1399999999999999</v>
      </c>
      <c r="N662">
        <v>0</v>
      </c>
      <c r="O662">
        <v>0</v>
      </c>
      <c r="P662">
        <v>0</v>
      </c>
      <c r="Q662">
        <v>1</v>
      </c>
      <c r="R662">
        <v>1.393E-5</v>
      </c>
      <c r="S662">
        <v>2.7710000000000001E-7</v>
      </c>
      <c r="T662">
        <v>3</v>
      </c>
      <c r="U662">
        <v>0</v>
      </c>
      <c r="V662">
        <v>0</v>
      </c>
      <c r="W662" s="133" t="s">
        <v>1085</v>
      </c>
      <c r="X662" t="s">
        <v>925</v>
      </c>
      <c r="Y662" t="s">
        <v>204</v>
      </c>
      <c r="AM662" s="105"/>
      <c r="AO662" s="105"/>
    </row>
    <row r="663" spans="1:41" ht="14.25" customHeight="1">
      <c r="A663" t="s">
        <v>1084</v>
      </c>
      <c r="B663" t="s">
        <v>200</v>
      </c>
      <c r="C663">
        <v>0</v>
      </c>
      <c r="D663">
        <v>200</v>
      </c>
      <c r="E663">
        <v>976</v>
      </c>
      <c r="F663" t="s">
        <v>201</v>
      </c>
      <c r="G663" s="105">
        <v>1.3859E-3</v>
      </c>
      <c r="H663" s="105">
        <v>2.8500000000000002E-5</v>
      </c>
      <c r="I663" s="105">
        <v>-8.1211999999999994E-6</v>
      </c>
      <c r="J663" s="105">
        <v>-2.0809999999999999E-7</v>
      </c>
      <c r="K663" s="105">
        <v>1.3940000000000001E-3</v>
      </c>
      <c r="L663" s="105">
        <v>2.87E-5</v>
      </c>
      <c r="M663" s="132">
        <v>1.18</v>
      </c>
      <c r="N663">
        <v>0</v>
      </c>
      <c r="O663">
        <v>0</v>
      </c>
      <c r="P663">
        <v>0</v>
      </c>
      <c r="Q663">
        <v>1</v>
      </c>
      <c r="R663">
        <v>1.394E-5</v>
      </c>
      <c r="S663">
        <v>2.8659999999999999E-7</v>
      </c>
      <c r="T663">
        <v>3</v>
      </c>
      <c r="U663">
        <v>0</v>
      </c>
      <c r="V663">
        <v>0</v>
      </c>
      <c r="W663" s="133" t="s">
        <v>1086</v>
      </c>
      <c r="X663" t="s">
        <v>925</v>
      </c>
      <c r="Y663" t="s">
        <v>204</v>
      </c>
      <c r="AM663" s="105"/>
      <c r="AO663" s="105"/>
    </row>
    <row r="664" spans="1:41" ht="14.25" customHeight="1">
      <c r="A664" t="s">
        <v>1084</v>
      </c>
      <c r="B664" t="s">
        <v>200</v>
      </c>
      <c r="C664">
        <v>0</v>
      </c>
      <c r="D664">
        <v>200</v>
      </c>
      <c r="E664">
        <v>976</v>
      </c>
      <c r="F664" t="s">
        <v>201</v>
      </c>
      <c r="G664" s="105">
        <v>1.3848E-3</v>
      </c>
      <c r="H664" s="105">
        <v>2.7699999999999999E-5</v>
      </c>
      <c r="I664" s="105">
        <v>-8.1211999999999994E-6</v>
      </c>
      <c r="J664" s="105">
        <v>-2.0809999999999999E-7</v>
      </c>
      <c r="K664" s="105">
        <v>1.3929000000000001E-3</v>
      </c>
      <c r="L664" s="105">
        <v>2.7900000000000001E-5</v>
      </c>
      <c r="M664" s="132">
        <v>1.1499999999999999</v>
      </c>
      <c r="N664">
        <v>0</v>
      </c>
      <c r="O664">
        <v>0</v>
      </c>
      <c r="P664">
        <v>0</v>
      </c>
      <c r="Q664">
        <v>1</v>
      </c>
      <c r="R664">
        <v>1.3929E-5</v>
      </c>
      <c r="S664">
        <v>2.7920000000000001E-7</v>
      </c>
      <c r="T664">
        <v>3</v>
      </c>
      <c r="U664">
        <v>0</v>
      </c>
      <c r="V664">
        <v>0</v>
      </c>
      <c r="W664" s="133" t="s">
        <v>1087</v>
      </c>
      <c r="X664" t="s">
        <v>925</v>
      </c>
      <c r="Y664" t="s">
        <v>204</v>
      </c>
      <c r="AM664" s="105"/>
      <c r="AO664" s="105"/>
    </row>
    <row r="665" spans="1:41" ht="14.25" customHeight="1">
      <c r="A665" t="s">
        <v>1088</v>
      </c>
      <c r="B665" t="s">
        <v>200</v>
      </c>
      <c r="C665">
        <v>0</v>
      </c>
      <c r="D665">
        <v>200</v>
      </c>
      <c r="E665">
        <v>976</v>
      </c>
      <c r="F665" t="s">
        <v>201</v>
      </c>
      <c r="G665" s="105">
        <v>3.3516000000000002E-3</v>
      </c>
      <c r="H665" s="105">
        <v>6.2500000000000001E-5</v>
      </c>
      <c r="I665" s="105">
        <v>-8.1211999999999994E-6</v>
      </c>
      <c r="J665" s="105">
        <v>-2.0809999999999999E-7</v>
      </c>
      <c r="K665" s="105">
        <v>3.3597000000000002E-3</v>
      </c>
      <c r="L665" s="105">
        <v>6.2700000000000006E-5</v>
      </c>
      <c r="M665" s="132">
        <v>1.07</v>
      </c>
      <c r="N665">
        <v>0</v>
      </c>
      <c r="O665">
        <v>0</v>
      </c>
      <c r="P665">
        <v>0</v>
      </c>
      <c r="Q665">
        <v>1</v>
      </c>
      <c r="R665">
        <v>3.3596999999999997E-5</v>
      </c>
      <c r="S665">
        <v>6.2679999999999997E-7</v>
      </c>
      <c r="T665">
        <v>4</v>
      </c>
      <c r="U665">
        <v>0</v>
      </c>
      <c r="V665">
        <v>0</v>
      </c>
      <c r="W665" s="133" t="s">
        <v>1089</v>
      </c>
      <c r="X665" t="s">
        <v>925</v>
      </c>
      <c r="Y665" t="s">
        <v>204</v>
      </c>
      <c r="AM665" s="105"/>
      <c r="AO665" s="105"/>
    </row>
    <row r="666" spans="1:41" ht="14.25" customHeight="1">
      <c r="A666" t="s">
        <v>1088</v>
      </c>
      <c r="B666" t="s">
        <v>200</v>
      </c>
      <c r="C666">
        <v>0</v>
      </c>
      <c r="D666">
        <v>200</v>
      </c>
      <c r="E666">
        <v>976</v>
      </c>
      <c r="F666" t="s">
        <v>201</v>
      </c>
      <c r="G666" s="105">
        <v>3.3511999999999999E-3</v>
      </c>
      <c r="H666" s="105">
        <v>6.1600000000000007E-5</v>
      </c>
      <c r="I666" s="105">
        <v>-8.1211999999999994E-6</v>
      </c>
      <c r="J666" s="105">
        <v>-2.0809999999999999E-7</v>
      </c>
      <c r="K666" s="105">
        <v>3.3593E-3</v>
      </c>
      <c r="L666" s="105">
        <v>6.1799999999999998E-5</v>
      </c>
      <c r="M666" s="132">
        <v>1.05</v>
      </c>
      <c r="N666">
        <v>0</v>
      </c>
      <c r="O666">
        <v>0</v>
      </c>
      <c r="P666">
        <v>0</v>
      </c>
      <c r="Q666">
        <v>1</v>
      </c>
      <c r="R666">
        <v>3.3593000000000002E-5</v>
      </c>
      <c r="S666">
        <v>6.1839999999999998E-7</v>
      </c>
      <c r="T666">
        <v>4</v>
      </c>
      <c r="U666">
        <v>0</v>
      </c>
      <c r="V666">
        <v>0</v>
      </c>
      <c r="W666" s="133" t="s">
        <v>1090</v>
      </c>
      <c r="X666" t="s">
        <v>925</v>
      </c>
      <c r="Y666" t="s">
        <v>204</v>
      </c>
      <c r="AM666" s="105"/>
      <c r="AO666" s="105"/>
    </row>
    <row r="667" spans="1:41" ht="14.25" customHeight="1">
      <c r="A667" t="s">
        <v>1088</v>
      </c>
      <c r="B667" t="s">
        <v>200</v>
      </c>
      <c r="C667">
        <v>0</v>
      </c>
      <c r="D667">
        <v>200</v>
      </c>
      <c r="E667">
        <v>976</v>
      </c>
      <c r="F667" t="s">
        <v>201</v>
      </c>
      <c r="G667" s="105">
        <v>3.3517999999999998E-3</v>
      </c>
      <c r="H667" s="105">
        <v>6.2500000000000001E-5</v>
      </c>
      <c r="I667" s="105">
        <v>-8.1211999999999994E-6</v>
      </c>
      <c r="J667" s="105">
        <v>-2.0809999999999999E-7</v>
      </c>
      <c r="K667" s="105">
        <v>3.3598999999999999E-3</v>
      </c>
      <c r="L667" s="105">
        <v>6.2799999999999995E-5</v>
      </c>
      <c r="M667" s="132">
        <v>1.07</v>
      </c>
      <c r="N667">
        <v>0</v>
      </c>
      <c r="O667">
        <v>0</v>
      </c>
      <c r="P667">
        <v>0</v>
      </c>
      <c r="Q667">
        <v>1</v>
      </c>
      <c r="R667">
        <v>3.3599000000000001E-5</v>
      </c>
      <c r="S667">
        <v>6.2750000000000003E-7</v>
      </c>
      <c r="T667">
        <v>4</v>
      </c>
      <c r="U667">
        <v>0</v>
      </c>
      <c r="V667">
        <v>0</v>
      </c>
      <c r="W667" s="133" t="s">
        <v>1091</v>
      </c>
      <c r="X667" t="s">
        <v>925</v>
      </c>
      <c r="Y667" t="s">
        <v>204</v>
      </c>
      <c r="AM667" s="105"/>
      <c r="AO667" s="105"/>
    </row>
    <row r="668" spans="1:41" ht="14.25" customHeight="1">
      <c r="A668" t="s">
        <v>1092</v>
      </c>
      <c r="B668" t="s">
        <v>200</v>
      </c>
      <c r="C668">
        <v>0</v>
      </c>
      <c r="D668">
        <v>200</v>
      </c>
      <c r="E668">
        <v>976</v>
      </c>
      <c r="F668" t="s">
        <v>201</v>
      </c>
      <c r="G668" s="105">
        <v>1.4055000000000001E-3</v>
      </c>
      <c r="H668" s="105">
        <v>3.1000000000000001E-5</v>
      </c>
      <c r="I668" s="105">
        <v>-8.1211999999999994E-6</v>
      </c>
      <c r="J668" s="105">
        <v>-2.0809999999999999E-7</v>
      </c>
      <c r="K668" s="105">
        <v>1.4136000000000001E-3</v>
      </c>
      <c r="L668" s="105">
        <v>3.1300000000000002E-5</v>
      </c>
      <c r="M668" s="132">
        <v>1.27</v>
      </c>
      <c r="N668">
        <v>0</v>
      </c>
      <c r="O668">
        <v>0</v>
      </c>
      <c r="P668">
        <v>0</v>
      </c>
      <c r="Q668">
        <v>1</v>
      </c>
      <c r="R668">
        <v>1.4136E-5</v>
      </c>
      <c r="S668">
        <v>3.1250000000000003E-7</v>
      </c>
      <c r="T668">
        <v>3</v>
      </c>
      <c r="U668">
        <v>0</v>
      </c>
      <c r="V668">
        <v>0</v>
      </c>
      <c r="W668" s="133" t="s">
        <v>1093</v>
      </c>
      <c r="X668" t="s">
        <v>925</v>
      </c>
      <c r="Y668" t="s">
        <v>204</v>
      </c>
      <c r="AM668" s="105"/>
      <c r="AO668" s="105"/>
    </row>
    <row r="669" spans="1:41" ht="14.25" customHeight="1">
      <c r="A669" t="s">
        <v>1092</v>
      </c>
      <c r="B669" t="s">
        <v>200</v>
      </c>
      <c r="C669">
        <v>0</v>
      </c>
      <c r="D669">
        <v>200</v>
      </c>
      <c r="E669">
        <v>976</v>
      </c>
      <c r="F669" t="s">
        <v>201</v>
      </c>
      <c r="G669" s="105">
        <v>1.4055000000000001E-3</v>
      </c>
      <c r="H669" s="105">
        <v>3.1099999999999997E-5</v>
      </c>
      <c r="I669" s="105">
        <v>-8.1211999999999994E-6</v>
      </c>
      <c r="J669" s="105">
        <v>-2.0809999999999999E-7</v>
      </c>
      <c r="K669" s="105">
        <v>1.4136999999999999E-3</v>
      </c>
      <c r="L669" s="105">
        <v>3.1300000000000002E-5</v>
      </c>
      <c r="M669" s="132">
        <v>1.27</v>
      </c>
      <c r="N669">
        <v>0</v>
      </c>
      <c r="O669">
        <v>0</v>
      </c>
      <c r="P669">
        <v>0</v>
      </c>
      <c r="Q669">
        <v>1</v>
      </c>
      <c r="R669">
        <v>1.4137E-5</v>
      </c>
      <c r="S669">
        <v>3.1310000000000002E-7</v>
      </c>
      <c r="T669">
        <v>3</v>
      </c>
      <c r="U669">
        <v>0</v>
      </c>
      <c r="V669">
        <v>0</v>
      </c>
      <c r="W669" s="133" t="s">
        <v>1094</v>
      </c>
      <c r="X669" t="s">
        <v>925</v>
      </c>
      <c r="Y669" t="s">
        <v>204</v>
      </c>
      <c r="AM669" s="105"/>
      <c r="AO669" s="105"/>
    </row>
    <row r="670" spans="1:41" ht="14.25" customHeight="1">
      <c r="A670" t="s">
        <v>1092</v>
      </c>
      <c r="B670" t="s">
        <v>200</v>
      </c>
      <c r="C670">
        <v>0</v>
      </c>
      <c r="D670">
        <v>200</v>
      </c>
      <c r="E670">
        <v>976</v>
      </c>
      <c r="F670" t="s">
        <v>201</v>
      </c>
      <c r="G670" s="105">
        <v>1.4059000000000001E-3</v>
      </c>
      <c r="H670" s="105">
        <v>3.0899999999999999E-5</v>
      </c>
      <c r="I670" s="105">
        <v>-8.1211999999999994E-6</v>
      </c>
      <c r="J670" s="105">
        <v>-2.0809999999999999E-7</v>
      </c>
      <c r="K670" s="105">
        <v>1.4139999999999999E-3</v>
      </c>
      <c r="L670" s="105">
        <v>3.1099999999999997E-5</v>
      </c>
      <c r="M670" s="132">
        <v>1.26</v>
      </c>
      <c r="N670">
        <v>0</v>
      </c>
      <c r="O670">
        <v>0</v>
      </c>
      <c r="P670">
        <v>0</v>
      </c>
      <c r="Q670">
        <v>1</v>
      </c>
      <c r="R670">
        <v>1.414E-5</v>
      </c>
      <c r="S670">
        <v>3.1110000000000003E-7</v>
      </c>
      <c r="T670">
        <v>3</v>
      </c>
      <c r="U670">
        <v>0</v>
      </c>
      <c r="V670">
        <v>0</v>
      </c>
      <c r="W670" s="133" t="s">
        <v>1095</v>
      </c>
      <c r="X670" t="s">
        <v>925</v>
      </c>
      <c r="Y670" t="s">
        <v>204</v>
      </c>
      <c r="AM670" s="105"/>
      <c r="AO670" s="105"/>
    </row>
    <row r="671" spans="1:41" ht="14.25" customHeight="1">
      <c r="A671" t="s">
        <v>1096</v>
      </c>
      <c r="B671" t="s">
        <v>200</v>
      </c>
      <c r="C671">
        <v>0</v>
      </c>
      <c r="D671">
        <v>200</v>
      </c>
      <c r="E671">
        <v>976</v>
      </c>
      <c r="F671" t="s">
        <v>201</v>
      </c>
      <c r="G671" s="105">
        <v>1.4553000000000001E-3</v>
      </c>
      <c r="H671" s="105">
        <v>3.8099999999999998E-5</v>
      </c>
      <c r="I671" s="105">
        <v>-8.1211999999999994E-6</v>
      </c>
      <c r="J671" s="105">
        <v>-2.0809999999999999E-7</v>
      </c>
      <c r="K671" s="105">
        <v>1.4633999999999999E-3</v>
      </c>
      <c r="L671" s="105">
        <v>3.8300000000000003E-5</v>
      </c>
      <c r="M671" s="132">
        <v>1.5</v>
      </c>
      <c r="N671">
        <v>0</v>
      </c>
      <c r="O671">
        <v>0</v>
      </c>
      <c r="P671">
        <v>0</v>
      </c>
      <c r="Q671">
        <v>1</v>
      </c>
      <c r="R671">
        <v>1.4634000000000001E-5</v>
      </c>
      <c r="S671">
        <v>3.8340000000000001E-7</v>
      </c>
      <c r="T671">
        <v>3</v>
      </c>
      <c r="U671">
        <v>0</v>
      </c>
      <c r="V671">
        <v>0</v>
      </c>
      <c r="W671" s="133" t="s">
        <v>1097</v>
      </c>
      <c r="X671" t="s">
        <v>925</v>
      </c>
      <c r="Y671" t="s">
        <v>204</v>
      </c>
      <c r="AM671" s="105"/>
      <c r="AO671" s="105"/>
    </row>
    <row r="672" spans="1:41" ht="14.25" customHeight="1">
      <c r="A672" t="s">
        <v>1096</v>
      </c>
      <c r="B672" t="s">
        <v>200</v>
      </c>
      <c r="C672">
        <v>0</v>
      </c>
      <c r="D672">
        <v>200</v>
      </c>
      <c r="E672">
        <v>976</v>
      </c>
      <c r="F672" t="s">
        <v>201</v>
      </c>
      <c r="G672" s="105">
        <v>1.4553000000000001E-3</v>
      </c>
      <c r="H672" s="105">
        <v>3.8099999999999998E-5</v>
      </c>
      <c r="I672" s="105">
        <v>-8.1211999999999994E-6</v>
      </c>
      <c r="J672" s="105">
        <v>-2.0809999999999999E-7</v>
      </c>
      <c r="K672" s="105">
        <v>1.4633999999999999E-3</v>
      </c>
      <c r="L672" s="105">
        <v>3.8300000000000003E-5</v>
      </c>
      <c r="M672" s="132">
        <v>1.5</v>
      </c>
      <c r="N672">
        <v>0</v>
      </c>
      <c r="O672">
        <v>0</v>
      </c>
      <c r="P672">
        <v>0</v>
      </c>
      <c r="Q672">
        <v>1</v>
      </c>
      <c r="R672">
        <v>1.4634000000000001E-5</v>
      </c>
      <c r="S672">
        <v>3.8270000000000001E-7</v>
      </c>
      <c r="T672">
        <v>3</v>
      </c>
      <c r="U672">
        <v>0</v>
      </c>
      <c r="V672">
        <v>0</v>
      </c>
      <c r="W672" s="133" t="s">
        <v>1098</v>
      </c>
      <c r="X672" t="s">
        <v>925</v>
      </c>
      <c r="Y672" t="s">
        <v>204</v>
      </c>
      <c r="AM672" s="105"/>
      <c r="AO672" s="105"/>
    </row>
    <row r="673" spans="1:41" ht="14.25" customHeight="1">
      <c r="A673" t="s">
        <v>1096</v>
      </c>
      <c r="B673" t="s">
        <v>200</v>
      </c>
      <c r="C673">
        <v>0</v>
      </c>
      <c r="D673">
        <v>200</v>
      </c>
      <c r="E673">
        <v>976</v>
      </c>
      <c r="F673" t="s">
        <v>201</v>
      </c>
      <c r="G673" s="105">
        <v>1.4556E-3</v>
      </c>
      <c r="H673" s="105">
        <v>3.8500000000000001E-5</v>
      </c>
      <c r="I673" s="105">
        <v>-8.1211999999999994E-6</v>
      </c>
      <c r="J673" s="105">
        <v>-2.0809999999999999E-7</v>
      </c>
      <c r="K673" s="105">
        <v>1.4637000000000001E-3</v>
      </c>
      <c r="L673" s="105">
        <v>3.8699999999999999E-5</v>
      </c>
      <c r="M673" s="132">
        <v>1.51</v>
      </c>
      <c r="N673">
        <v>0</v>
      </c>
      <c r="O673">
        <v>0</v>
      </c>
      <c r="P673">
        <v>0</v>
      </c>
      <c r="Q673">
        <v>1</v>
      </c>
      <c r="R673">
        <v>1.4637000000000001E-5</v>
      </c>
      <c r="S673">
        <v>3.869E-7</v>
      </c>
      <c r="T673">
        <v>3</v>
      </c>
      <c r="U673">
        <v>0</v>
      </c>
      <c r="V673">
        <v>0</v>
      </c>
      <c r="W673" s="133" t="s">
        <v>1099</v>
      </c>
      <c r="X673" t="s">
        <v>925</v>
      </c>
      <c r="Y673" t="s">
        <v>204</v>
      </c>
      <c r="AM673" s="105"/>
      <c r="AO673" s="105"/>
    </row>
    <row r="674" spans="1:41" ht="14.25" customHeight="1">
      <c r="A674" t="s">
        <v>1100</v>
      </c>
      <c r="B674" t="s">
        <v>200</v>
      </c>
      <c r="C674">
        <v>0</v>
      </c>
      <c r="D674">
        <v>200</v>
      </c>
      <c r="E674">
        <v>976</v>
      </c>
      <c r="F674" t="s">
        <v>201</v>
      </c>
      <c r="G674" s="105">
        <v>9.9895999999999991E-4</v>
      </c>
      <c r="H674" s="105">
        <v>2.128E-5</v>
      </c>
      <c r="I674" s="105">
        <v>-8.1211999999999994E-6</v>
      </c>
      <c r="J674" s="105">
        <v>-2.0809999999999999E-7</v>
      </c>
      <c r="K674" s="105">
        <v>1.0070999999999999E-3</v>
      </c>
      <c r="L674" s="105">
        <v>2.1500000000000001E-5</v>
      </c>
      <c r="M674" s="132">
        <v>1.22</v>
      </c>
      <c r="N674">
        <v>0</v>
      </c>
      <c r="O674">
        <v>0</v>
      </c>
      <c r="P674">
        <v>0</v>
      </c>
      <c r="Q674">
        <v>1</v>
      </c>
      <c r="R674">
        <v>1.0071000000000001E-5</v>
      </c>
      <c r="S674">
        <v>2.149E-7</v>
      </c>
      <c r="T674">
        <v>3</v>
      </c>
      <c r="U674">
        <v>0</v>
      </c>
      <c r="V674">
        <v>0</v>
      </c>
      <c r="W674" s="133" t="s">
        <v>1101</v>
      </c>
      <c r="X674" t="s">
        <v>925</v>
      </c>
      <c r="Y674" t="s">
        <v>204</v>
      </c>
      <c r="AM674" s="105"/>
      <c r="AO674" s="105"/>
    </row>
    <row r="675" spans="1:41" ht="14.25" customHeight="1">
      <c r="A675" t="s">
        <v>1100</v>
      </c>
      <c r="B675" t="s">
        <v>200</v>
      </c>
      <c r="C675">
        <v>0</v>
      </c>
      <c r="D675">
        <v>200</v>
      </c>
      <c r="E675">
        <v>976</v>
      </c>
      <c r="F675" t="s">
        <v>201</v>
      </c>
      <c r="G675" s="105">
        <v>9.9854999999999996E-4</v>
      </c>
      <c r="H675" s="105">
        <v>2.1214999999999999E-5</v>
      </c>
      <c r="I675" s="105">
        <v>-8.1211999999999994E-6</v>
      </c>
      <c r="J675" s="105">
        <v>-2.0809999999999999E-7</v>
      </c>
      <c r="K675" s="105">
        <v>1.0066999999999999E-3</v>
      </c>
      <c r="L675" s="105">
        <v>2.1399999999999998E-5</v>
      </c>
      <c r="M675" s="132">
        <v>1.22</v>
      </c>
      <c r="N675">
        <v>0</v>
      </c>
      <c r="O675">
        <v>0</v>
      </c>
      <c r="P675">
        <v>0</v>
      </c>
      <c r="Q675">
        <v>1</v>
      </c>
      <c r="R675">
        <v>1.0067E-5</v>
      </c>
      <c r="S675">
        <v>2.142E-7</v>
      </c>
      <c r="T675">
        <v>3</v>
      </c>
      <c r="U675">
        <v>0</v>
      </c>
      <c r="V675">
        <v>0</v>
      </c>
      <c r="W675" s="133" t="s">
        <v>1102</v>
      </c>
      <c r="X675" t="s">
        <v>925</v>
      </c>
      <c r="Y675" t="s">
        <v>204</v>
      </c>
      <c r="AM675" s="105"/>
      <c r="AO675" s="105"/>
    </row>
    <row r="676" spans="1:41" ht="14.25" customHeight="1">
      <c r="A676" t="s">
        <v>1100</v>
      </c>
      <c r="B676" t="s">
        <v>200</v>
      </c>
      <c r="C676">
        <v>0</v>
      </c>
      <c r="D676">
        <v>200</v>
      </c>
      <c r="E676">
        <v>976</v>
      </c>
      <c r="F676" t="s">
        <v>201</v>
      </c>
      <c r="G676" s="105">
        <v>9.9850000000000004E-4</v>
      </c>
      <c r="H676" s="105">
        <v>2.1387E-5</v>
      </c>
      <c r="I676" s="105">
        <v>-8.1211999999999994E-6</v>
      </c>
      <c r="J676" s="105">
        <v>-2.0809999999999999E-7</v>
      </c>
      <c r="K676" s="105">
        <v>1.0066000000000001E-3</v>
      </c>
      <c r="L676" s="105">
        <v>2.16E-5</v>
      </c>
      <c r="M676" s="132">
        <v>1.23</v>
      </c>
      <c r="N676">
        <v>0</v>
      </c>
      <c r="O676">
        <v>0</v>
      </c>
      <c r="P676">
        <v>0</v>
      </c>
      <c r="Q676">
        <v>1</v>
      </c>
      <c r="R676">
        <v>1.0066E-5</v>
      </c>
      <c r="S676">
        <v>2.16E-7</v>
      </c>
      <c r="T676">
        <v>3</v>
      </c>
      <c r="U676">
        <v>0</v>
      </c>
      <c r="V676">
        <v>0</v>
      </c>
      <c r="W676" s="133" t="s">
        <v>1103</v>
      </c>
      <c r="X676" t="s">
        <v>925</v>
      </c>
      <c r="Y676" t="s">
        <v>204</v>
      </c>
      <c r="AM676" s="105"/>
      <c r="AO676" s="105"/>
    </row>
    <row r="677" spans="1:41" ht="14.25" customHeight="1">
      <c r="A677" t="s">
        <v>1104</v>
      </c>
      <c r="B677" t="s">
        <v>200</v>
      </c>
      <c r="C677">
        <v>0</v>
      </c>
      <c r="D677">
        <v>200</v>
      </c>
      <c r="E677">
        <v>976</v>
      </c>
      <c r="F677" t="s">
        <v>201</v>
      </c>
      <c r="G677" s="105">
        <v>5.9466E-4</v>
      </c>
      <c r="H677" s="105">
        <v>1.4268E-5</v>
      </c>
      <c r="I677" s="105">
        <v>-8.1211999999999994E-6</v>
      </c>
      <c r="J677" s="105">
        <v>-2.0809999999999999E-7</v>
      </c>
      <c r="K677" s="105">
        <v>6.0278000000000003E-4</v>
      </c>
      <c r="L677" s="105">
        <v>1.4477E-5</v>
      </c>
      <c r="M677" s="132">
        <v>1.38</v>
      </c>
      <c r="N677">
        <v>0</v>
      </c>
      <c r="O677">
        <v>0</v>
      </c>
      <c r="P677">
        <v>0</v>
      </c>
      <c r="Q677">
        <v>1</v>
      </c>
      <c r="R677">
        <v>6.0278000000000001E-6</v>
      </c>
      <c r="S677">
        <v>1.448E-7</v>
      </c>
      <c r="T677">
        <v>3</v>
      </c>
      <c r="U677">
        <v>0</v>
      </c>
      <c r="V677">
        <v>0</v>
      </c>
      <c r="W677" s="133" t="s">
        <v>1105</v>
      </c>
      <c r="X677" t="s">
        <v>925</v>
      </c>
      <c r="Y677" t="s">
        <v>204</v>
      </c>
      <c r="AM677" s="105"/>
      <c r="AO677" s="105"/>
    </row>
    <row r="678" spans="1:41" ht="14.25" customHeight="1">
      <c r="A678" t="s">
        <v>1104</v>
      </c>
      <c r="B678" t="s">
        <v>200</v>
      </c>
      <c r="C678">
        <v>0</v>
      </c>
      <c r="D678">
        <v>200</v>
      </c>
      <c r="E678">
        <v>976</v>
      </c>
      <c r="F678" t="s">
        <v>201</v>
      </c>
      <c r="G678" s="105">
        <v>5.9425000000000005E-4</v>
      </c>
      <c r="H678" s="105">
        <v>1.4452E-5</v>
      </c>
      <c r="I678" s="105">
        <v>-8.1211999999999994E-6</v>
      </c>
      <c r="J678" s="105">
        <v>-2.0809999999999999E-7</v>
      </c>
      <c r="K678" s="105">
        <v>6.0238000000000002E-4</v>
      </c>
      <c r="L678" s="105">
        <v>1.466E-5</v>
      </c>
      <c r="M678" s="132">
        <v>1.39</v>
      </c>
      <c r="N678">
        <v>0</v>
      </c>
      <c r="O678">
        <v>0</v>
      </c>
      <c r="P678">
        <v>0</v>
      </c>
      <c r="Q678">
        <v>1</v>
      </c>
      <c r="R678">
        <v>6.0237999999999998E-6</v>
      </c>
      <c r="S678">
        <v>1.466E-7</v>
      </c>
      <c r="T678">
        <v>3</v>
      </c>
      <c r="U678">
        <v>0</v>
      </c>
      <c r="V678">
        <v>0</v>
      </c>
      <c r="W678" s="133" t="s">
        <v>1106</v>
      </c>
      <c r="X678" t="s">
        <v>925</v>
      </c>
      <c r="Y678" t="s">
        <v>204</v>
      </c>
      <c r="AM678" s="105"/>
      <c r="AO678" s="105"/>
    </row>
    <row r="679" spans="1:41" ht="14.25" customHeight="1">
      <c r="A679" t="s">
        <v>1104</v>
      </c>
      <c r="B679" t="s">
        <v>200</v>
      </c>
      <c r="C679">
        <v>0</v>
      </c>
      <c r="D679">
        <v>200</v>
      </c>
      <c r="E679">
        <v>976</v>
      </c>
      <c r="F679" t="s">
        <v>201</v>
      </c>
      <c r="G679" s="105">
        <v>5.9460000000000003E-4</v>
      </c>
      <c r="H679" s="105">
        <v>1.4059E-5</v>
      </c>
      <c r="I679" s="105">
        <v>-8.1211999999999994E-6</v>
      </c>
      <c r="J679" s="105">
        <v>-2.0809999999999999E-7</v>
      </c>
      <c r="K679" s="105">
        <v>6.0271999999999995E-4</v>
      </c>
      <c r="L679" s="105">
        <v>1.4267000000000001E-5</v>
      </c>
      <c r="M679" s="132">
        <v>1.36</v>
      </c>
      <c r="N679">
        <v>0</v>
      </c>
      <c r="O679">
        <v>0</v>
      </c>
      <c r="P679">
        <v>0</v>
      </c>
      <c r="Q679">
        <v>1</v>
      </c>
      <c r="R679">
        <v>6.0271999999999997E-6</v>
      </c>
      <c r="S679">
        <v>1.427E-7</v>
      </c>
      <c r="T679">
        <v>3</v>
      </c>
      <c r="U679">
        <v>0</v>
      </c>
      <c r="V679">
        <v>0</v>
      </c>
      <c r="W679" s="133" t="s">
        <v>1107</v>
      </c>
      <c r="X679" t="s">
        <v>925</v>
      </c>
      <c r="Y679" t="s">
        <v>204</v>
      </c>
      <c r="AM679" s="105"/>
      <c r="AO679" s="105"/>
    </row>
    <row r="680" spans="1:41" ht="14.25" customHeight="1">
      <c r="A680" t="s">
        <v>1108</v>
      </c>
      <c r="B680" t="s">
        <v>200</v>
      </c>
      <c r="C680">
        <v>0</v>
      </c>
      <c r="D680">
        <v>200</v>
      </c>
      <c r="E680">
        <v>976</v>
      </c>
      <c r="F680" t="s">
        <v>201</v>
      </c>
      <c r="G680" s="105">
        <v>8.5621999999999998E-4</v>
      </c>
      <c r="H680" s="105">
        <v>1.9996E-5</v>
      </c>
      <c r="I680" s="105">
        <v>-8.1211999999999994E-6</v>
      </c>
      <c r="J680" s="105">
        <v>-2.0809999999999999E-7</v>
      </c>
      <c r="K680" s="105">
        <v>8.6434000000000001E-4</v>
      </c>
      <c r="L680" s="105">
        <v>2.0203999999999998E-5</v>
      </c>
      <c r="M680" s="132">
        <v>1.34</v>
      </c>
      <c r="N680">
        <v>0</v>
      </c>
      <c r="O680">
        <v>0</v>
      </c>
      <c r="P680">
        <v>0</v>
      </c>
      <c r="Q680">
        <v>1</v>
      </c>
      <c r="R680">
        <v>8.6433999999999993E-6</v>
      </c>
      <c r="S680">
        <v>2.0200000000000001E-7</v>
      </c>
      <c r="T680">
        <v>3</v>
      </c>
      <c r="U680">
        <v>0</v>
      </c>
      <c r="V680">
        <v>0</v>
      </c>
      <c r="W680" s="133" t="s">
        <v>1109</v>
      </c>
      <c r="X680" t="s">
        <v>925</v>
      </c>
      <c r="Y680" t="s">
        <v>204</v>
      </c>
      <c r="AM680" s="105"/>
      <c r="AO680" s="105"/>
    </row>
    <row r="681" spans="1:41" ht="14.25" customHeight="1">
      <c r="A681" t="s">
        <v>1108</v>
      </c>
      <c r="B681" t="s">
        <v>200</v>
      </c>
      <c r="C681">
        <v>0</v>
      </c>
      <c r="D681">
        <v>200</v>
      </c>
      <c r="E681">
        <v>976</v>
      </c>
      <c r="F681" t="s">
        <v>201</v>
      </c>
      <c r="G681" s="105">
        <v>8.5609E-4</v>
      </c>
      <c r="H681" s="105">
        <v>1.9811000000000001E-5</v>
      </c>
      <c r="I681" s="105">
        <v>-8.1211999999999994E-6</v>
      </c>
      <c r="J681" s="105">
        <v>-2.0809999999999999E-7</v>
      </c>
      <c r="K681" s="105">
        <v>8.6421000000000002E-4</v>
      </c>
      <c r="L681" s="105">
        <v>2.0018999999999999E-5</v>
      </c>
      <c r="M681" s="132">
        <v>1.33</v>
      </c>
      <c r="N681">
        <v>0</v>
      </c>
      <c r="O681">
        <v>0</v>
      </c>
      <c r="P681">
        <v>0</v>
      </c>
      <c r="Q681">
        <v>1</v>
      </c>
      <c r="R681">
        <v>8.6420999999999998E-6</v>
      </c>
      <c r="S681">
        <v>2.0020000000000001E-7</v>
      </c>
      <c r="T681">
        <v>3</v>
      </c>
      <c r="U681">
        <v>0</v>
      </c>
      <c r="V681">
        <v>0</v>
      </c>
      <c r="W681" s="133" t="s">
        <v>1110</v>
      </c>
      <c r="X681" t="s">
        <v>925</v>
      </c>
      <c r="Y681" t="s">
        <v>204</v>
      </c>
      <c r="AM681" s="105"/>
      <c r="AO681" s="105"/>
    </row>
    <row r="682" spans="1:41" ht="14.25" customHeight="1">
      <c r="A682" t="s">
        <v>1108</v>
      </c>
      <c r="B682" t="s">
        <v>200</v>
      </c>
      <c r="C682">
        <v>0</v>
      </c>
      <c r="D682">
        <v>200</v>
      </c>
      <c r="E682">
        <v>976</v>
      </c>
      <c r="F682" t="s">
        <v>201</v>
      </c>
      <c r="G682" s="105">
        <v>8.5603999999999997E-4</v>
      </c>
      <c r="H682" s="105">
        <v>1.9694000000000002E-5</v>
      </c>
      <c r="I682" s="105">
        <v>-8.1211999999999994E-6</v>
      </c>
      <c r="J682" s="105">
        <v>-2.0809999999999999E-7</v>
      </c>
      <c r="K682" s="105">
        <v>8.6415999999999999E-4</v>
      </c>
      <c r="L682" s="105">
        <v>1.9902E-5</v>
      </c>
      <c r="M682" s="132">
        <v>1.32</v>
      </c>
      <c r="N682">
        <v>0</v>
      </c>
      <c r="O682">
        <v>0</v>
      </c>
      <c r="P682">
        <v>0</v>
      </c>
      <c r="Q682">
        <v>1</v>
      </c>
      <c r="R682">
        <v>8.6416000000000004E-6</v>
      </c>
      <c r="S682">
        <v>1.99E-7</v>
      </c>
      <c r="T682">
        <v>3</v>
      </c>
      <c r="U682">
        <v>0</v>
      </c>
      <c r="V682">
        <v>0</v>
      </c>
      <c r="W682" s="133" t="s">
        <v>1111</v>
      </c>
      <c r="X682" t="s">
        <v>925</v>
      </c>
      <c r="Y682" t="s">
        <v>204</v>
      </c>
      <c r="AM682" s="105"/>
      <c r="AO682" s="105"/>
    </row>
    <row r="683" spans="1:41" ht="14.25" customHeight="1">
      <c r="A683" t="s">
        <v>1112</v>
      </c>
      <c r="B683" t="s">
        <v>200</v>
      </c>
      <c r="C683">
        <v>0</v>
      </c>
      <c r="D683">
        <v>200</v>
      </c>
      <c r="E683">
        <v>976</v>
      </c>
      <c r="F683" t="s">
        <v>201</v>
      </c>
      <c r="G683" s="105">
        <v>2.4567E-3</v>
      </c>
      <c r="H683" s="105">
        <v>5.13E-5</v>
      </c>
      <c r="I683" s="105">
        <v>-8.1211999999999994E-6</v>
      </c>
      <c r="J683" s="105">
        <v>-2.0809999999999999E-7</v>
      </c>
      <c r="K683" s="105">
        <v>2.4648000000000001E-3</v>
      </c>
      <c r="L683" s="105">
        <v>5.1499999999999998E-5</v>
      </c>
      <c r="M683" s="132">
        <v>1.2</v>
      </c>
      <c r="N683">
        <v>0</v>
      </c>
      <c r="O683">
        <v>0</v>
      </c>
      <c r="P683">
        <v>0</v>
      </c>
      <c r="Q683">
        <v>1</v>
      </c>
      <c r="R683">
        <v>2.4647999999999998E-5</v>
      </c>
      <c r="S683">
        <v>5.1539999999999997E-7</v>
      </c>
      <c r="T683">
        <v>3</v>
      </c>
      <c r="U683">
        <v>0</v>
      </c>
      <c r="V683">
        <v>0</v>
      </c>
      <c r="W683" s="133" t="s">
        <v>1113</v>
      </c>
      <c r="X683" t="s">
        <v>925</v>
      </c>
      <c r="Y683" t="s">
        <v>204</v>
      </c>
      <c r="AM683" s="105"/>
      <c r="AO683" s="105"/>
    </row>
    <row r="684" spans="1:41" ht="14.25" customHeight="1">
      <c r="A684" t="s">
        <v>1112</v>
      </c>
      <c r="B684" t="s">
        <v>200</v>
      </c>
      <c r="C684">
        <v>0</v>
      </c>
      <c r="D684">
        <v>200</v>
      </c>
      <c r="E684">
        <v>976</v>
      </c>
      <c r="F684" t="s">
        <v>201</v>
      </c>
      <c r="G684" s="105">
        <v>2.4569000000000001E-3</v>
      </c>
      <c r="H684" s="105">
        <v>5.1400000000000003E-5</v>
      </c>
      <c r="I684" s="105">
        <v>-8.1211999999999994E-6</v>
      </c>
      <c r="J684" s="105">
        <v>-2.0809999999999999E-7</v>
      </c>
      <c r="K684" s="105">
        <v>2.4650000000000002E-3</v>
      </c>
      <c r="L684" s="105">
        <v>5.1600000000000001E-5</v>
      </c>
      <c r="M684" s="132">
        <v>1.2</v>
      </c>
      <c r="N684">
        <v>0</v>
      </c>
      <c r="O684">
        <v>0</v>
      </c>
      <c r="P684">
        <v>0</v>
      </c>
      <c r="Q684">
        <v>1</v>
      </c>
      <c r="R684">
        <v>2.4649999999999999E-5</v>
      </c>
      <c r="S684">
        <v>5.1620000000000003E-7</v>
      </c>
      <c r="T684">
        <v>3</v>
      </c>
      <c r="U684">
        <v>0</v>
      </c>
      <c r="V684">
        <v>0</v>
      </c>
      <c r="W684" s="133" t="s">
        <v>1114</v>
      </c>
      <c r="X684" t="s">
        <v>925</v>
      </c>
      <c r="Y684" t="s">
        <v>204</v>
      </c>
      <c r="AM684" s="105"/>
      <c r="AO684" s="105"/>
    </row>
    <row r="685" spans="1:41" ht="14.25" customHeight="1">
      <c r="A685" t="s">
        <v>1112</v>
      </c>
      <c r="B685" t="s">
        <v>200</v>
      </c>
      <c r="C685">
        <v>0</v>
      </c>
      <c r="D685">
        <v>200</v>
      </c>
      <c r="E685">
        <v>976</v>
      </c>
      <c r="F685" t="s">
        <v>201</v>
      </c>
      <c r="G685" s="105">
        <v>2.4567999999999999E-3</v>
      </c>
      <c r="H685" s="105">
        <v>5.1400000000000003E-5</v>
      </c>
      <c r="I685" s="105">
        <v>-8.1211999999999994E-6</v>
      </c>
      <c r="J685" s="105">
        <v>-2.0809999999999999E-7</v>
      </c>
      <c r="K685" s="105">
        <v>2.4650000000000002E-3</v>
      </c>
      <c r="L685" s="105">
        <v>5.1600000000000001E-5</v>
      </c>
      <c r="M685" s="132">
        <v>1.2</v>
      </c>
      <c r="N685">
        <v>0</v>
      </c>
      <c r="O685">
        <v>0</v>
      </c>
      <c r="P685">
        <v>0</v>
      </c>
      <c r="Q685">
        <v>1</v>
      </c>
      <c r="R685">
        <v>2.4649999999999999E-5</v>
      </c>
      <c r="S685">
        <v>5.1600000000000001E-7</v>
      </c>
      <c r="T685">
        <v>3</v>
      </c>
      <c r="U685">
        <v>0</v>
      </c>
      <c r="V685">
        <v>0</v>
      </c>
      <c r="W685" s="133" t="s">
        <v>1115</v>
      </c>
      <c r="X685" t="s">
        <v>925</v>
      </c>
      <c r="Y685" t="s">
        <v>204</v>
      </c>
      <c r="AM685" s="105"/>
      <c r="AO685" s="105"/>
    </row>
    <row r="686" spans="1:41" ht="14.25" customHeight="1">
      <c r="A686" t="s">
        <v>1116</v>
      </c>
      <c r="B686" t="s">
        <v>200</v>
      </c>
      <c r="C686">
        <v>0</v>
      </c>
      <c r="D686">
        <v>200</v>
      </c>
      <c r="E686">
        <v>976</v>
      </c>
      <c r="F686" t="s">
        <v>201</v>
      </c>
      <c r="G686" s="105">
        <v>2.3425999999999998E-3</v>
      </c>
      <c r="H686" s="105">
        <v>4.6999999999999997E-5</v>
      </c>
      <c r="I686" s="105">
        <v>-8.1211999999999994E-6</v>
      </c>
      <c r="J686" s="105">
        <v>-2.0809999999999999E-7</v>
      </c>
      <c r="K686" s="105">
        <v>2.3508000000000001E-3</v>
      </c>
      <c r="L686" s="105">
        <v>4.7200000000000002E-5</v>
      </c>
      <c r="M686" s="132">
        <v>1.1499999999999999</v>
      </c>
      <c r="N686">
        <v>0</v>
      </c>
      <c r="O686">
        <v>0</v>
      </c>
      <c r="P686">
        <v>0</v>
      </c>
      <c r="Q686">
        <v>1</v>
      </c>
      <c r="R686">
        <v>2.3507999999999999E-5</v>
      </c>
      <c r="S686">
        <v>4.7189999999999998E-7</v>
      </c>
      <c r="T686">
        <v>3</v>
      </c>
      <c r="U686">
        <v>0</v>
      </c>
      <c r="V686">
        <v>0</v>
      </c>
      <c r="W686" s="133" t="s">
        <v>1117</v>
      </c>
      <c r="X686" t="s">
        <v>925</v>
      </c>
      <c r="Y686" t="s">
        <v>204</v>
      </c>
      <c r="AM686" s="105"/>
      <c r="AO686" s="105"/>
    </row>
    <row r="687" spans="1:41" ht="14.25" customHeight="1">
      <c r="A687" t="s">
        <v>1116</v>
      </c>
      <c r="B687" t="s">
        <v>200</v>
      </c>
      <c r="C687">
        <v>0</v>
      </c>
      <c r="D687">
        <v>200</v>
      </c>
      <c r="E687">
        <v>976</v>
      </c>
      <c r="F687" t="s">
        <v>201</v>
      </c>
      <c r="G687" s="105">
        <v>2.3422999999999999E-3</v>
      </c>
      <c r="H687" s="105">
        <v>4.7200000000000002E-5</v>
      </c>
      <c r="I687" s="105">
        <v>-8.1211999999999994E-6</v>
      </c>
      <c r="J687" s="105">
        <v>-2.0809999999999999E-7</v>
      </c>
      <c r="K687" s="105">
        <v>2.3505000000000002E-3</v>
      </c>
      <c r="L687" s="105">
        <v>4.74E-5</v>
      </c>
      <c r="M687" s="132">
        <v>1.1599999999999999</v>
      </c>
      <c r="N687">
        <v>0</v>
      </c>
      <c r="O687">
        <v>0</v>
      </c>
      <c r="P687">
        <v>0</v>
      </c>
      <c r="Q687">
        <v>1</v>
      </c>
      <c r="R687">
        <v>2.3504999999999999E-5</v>
      </c>
      <c r="S687">
        <v>4.7430000000000001E-7</v>
      </c>
      <c r="T687">
        <v>3</v>
      </c>
      <c r="U687">
        <v>0</v>
      </c>
      <c r="V687">
        <v>0</v>
      </c>
      <c r="W687" s="133" t="s">
        <v>1118</v>
      </c>
      <c r="X687" t="s">
        <v>925</v>
      </c>
      <c r="Y687" t="s">
        <v>204</v>
      </c>
      <c r="AM687" s="105"/>
      <c r="AO687" s="105"/>
    </row>
    <row r="688" spans="1:41" ht="14.25" customHeight="1">
      <c r="A688" t="s">
        <v>1116</v>
      </c>
      <c r="B688" t="s">
        <v>200</v>
      </c>
      <c r="C688">
        <v>0</v>
      </c>
      <c r="D688">
        <v>200</v>
      </c>
      <c r="E688">
        <v>976</v>
      </c>
      <c r="F688" t="s">
        <v>201</v>
      </c>
      <c r="G688" s="105">
        <v>2.3422999999999999E-3</v>
      </c>
      <c r="H688" s="105">
        <v>4.6999999999999997E-5</v>
      </c>
      <c r="I688" s="105">
        <v>-8.1211999999999994E-6</v>
      </c>
      <c r="J688" s="105">
        <v>-2.0809999999999999E-7</v>
      </c>
      <c r="K688" s="105">
        <v>2.3503999999999999E-3</v>
      </c>
      <c r="L688" s="105">
        <v>4.7200000000000002E-5</v>
      </c>
      <c r="M688" s="132">
        <v>1.1499999999999999</v>
      </c>
      <c r="N688">
        <v>0</v>
      </c>
      <c r="O688">
        <v>0</v>
      </c>
      <c r="P688">
        <v>0</v>
      </c>
      <c r="Q688">
        <v>1</v>
      </c>
      <c r="R688">
        <v>2.3504000000000001E-5</v>
      </c>
      <c r="S688">
        <v>4.721E-7</v>
      </c>
      <c r="T688">
        <v>3</v>
      </c>
      <c r="U688">
        <v>0</v>
      </c>
      <c r="V688">
        <v>0</v>
      </c>
      <c r="W688" s="133" t="s">
        <v>1119</v>
      </c>
      <c r="X688" t="s">
        <v>925</v>
      </c>
      <c r="Y688" t="s">
        <v>204</v>
      </c>
      <c r="AM688" s="105"/>
      <c r="AO688" s="105"/>
    </row>
    <row r="689" spans="1:41" ht="14.25" customHeight="1">
      <c r="A689" t="s">
        <v>1120</v>
      </c>
      <c r="B689" t="s">
        <v>200</v>
      </c>
      <c r="C689">
        <v>0</v>
      </c>
      <c r="D689">
        <v>200</v>
      </c>
      <c r="E689">
        <v>976</v>
      </c>
      <c r="F689" t="s">
        <v>201</v>
      </c>
      <c r="G689" s="105">
        <v>3.1048E-3</v>
      </c>
      <c r="H689" s="105">
        <v>5.7599999999999997E-5</v>
      </c>
      <c r="I689" s="105">
        <v>-8.1211999999999994E-6</v>
      </c>
      <c r="J689" s="105">
        <v>-2.0809999999999999E-7</v>
      </c>
      <c r="K689" s="105">
        <v>3.1129999999999999E-3</v>
      </c>
      <c r="L689" s="105">
        <v>5.7800000000000002E-5</v>
      </c>
      <c r="M689" s="132">
        <v>1.06</v>
      </c>
      <c r="N689">
        <v>0</v>
      </c>
      <c r="O689">
        <v>0</v>
      </c>
      <c r="P689">
        <v>0</v>
      </c>
      <c r="Q689">
        <v>1</v>
      </c>
      <c r="R689">
        <v>3.1130000000000002E-5</v>
      </c>
      <c r="S689">
        <v>5.7820000000000003E-7</v>
      </c>
      <c r="T689">
        <v>4</v>
      </c>
      <c r="U689">
        <v>0</v>
      </c>
      <c r="V689">
        <v>0</v>
      </c>
      <c r="W689" s="133" t="s">
        <v>1121</v>
      </c>
      <c r="X689" t="s">
        <v>925</v>
      </c>
      <c r="Y689" t="s">
        <v>204</v>
      </c>
      <c r="AM689" s="105"/>
      <c r="AO689" s="105"/>
    </row>
    <row r="690" spans="1:41" ht="14.25" customHeight="1">
      <c r="A690" t="s">
        <v>1120</v>
      </c>
      <c r="B690" t="s">
        <v>200</v>
      </c>
      <c r="C690">
        <v>0</v>
      </c>
      <c r="D690">
        <v>200</v>
      </c>
      <c r="E690">
        <v>976</v>
      </c>
      <c r="F690" t="s">
        <v>201</v>
      </c>
      <c r="G690" s="105">
        <v>3.1051E-3</v>
      </c>
      <c r="H690" s="105">
        <v>5.7599999999999997E-5</v>
      </c>
      <c r="I690" s="105">
        <v>-8.1211999999999994E-6</v>
      </c>
      <c r="J690" s="105">
        <v>-2.0809999999999999E-7</v>
      </c>
      <c r="K690" s="105">
        <v>3.1132E-3</v>
      </c>
      <c r="L690" s="105">
        <v>5.7800000000000002E-5</v>
      </c>
      <c r="M690" s="132">
        <v>1.06</v>
      </c>
      <c r="N690">
        <v>0</v>
      </c>
      <c r="O690">
        <v>0</v>
      </c>
      <c r="P690">
        <v>0</v>
      </c>
      <c r="Q690">
        <v>1</v>
      </c>
      <c r="R690">
        <v>3.1131999999999999E-5</v>
      </c>
      <c r="S690">
        <v>5.778E-7</v>
      </c>
      <c r="T690">
        <v>4</v>
      </c>
      <c r="U690">
        <v>0</v>
      </c>
      <c r="V690">
        <v>0</v>
      </c>
      <c r="W690" s="133" t="s">
        <v>1122</v>
      </c>
      <c r="X690" t="s">
        <v>925</v>
      </c>
      <c r="Y690" t="s">
        <v>204</v>
      </c>
      <c r="AM690" s="105"/>
      <c r="AO690" s="105"/>
    </row>
    <row r="691" spans="1:41" ht="14.25" customHeight="1">
      <c r="A691" t="s">
        <v>1120</v>
      </c>
      <c r="B691" t="s">
        <v>200</v>
      </c>
      <c r="C691">
        <v>0</v>
      </c>
      <c r="D691">
        <v>200</v>
      </c>
      <c r="E691">
        <v>976</v>
      </c>
      <c r="F691" t="s">
        <v>201</v>
      </c>
      <c r="G691" s="105">
        <v>3.1045999999999999E-3</v>
      </c>
      <c r="H691" s="105">
        <v>5.7200000000000001E-5</v>
      </c>
      <c r="I691" s="105">
        <v>-8.1211999999999994E-6</v>
      </c>
      <c r="J691" s="105">
        <v>-2.0809999999999999E-7</v>
      </c>
      <c r="K691" s="105">
        <v>3.1128000000000002E-3</v>
      </c>
      <c r="L691" s="105">
        <v>5.7399999999999999E-5</v>
      </c>
      <c r="M691" s="132">
        <v>1.06</v>
      </c>
      <c r="N691">
        <v>0</v>
      </c>
      <c r="O691">
        <v>0</v>
      </c>
      <c r="P691">
        <v>0</v>
      </c>
      <c r="Q691">
        <v>1</v>
      </c>
      <c r="R691">
        <v>3.1127999999999997E-5</v>
      </c>
      <c r="S691">
        <v>5.7420000000000005E-7</v>
      </c>
      <c r="T691">
        <v>4</v>
      </c>
      <c r="U691">
        <v>0</v>
      </c>
      <c r="V691">
        <v>0</v>
      </c>
      <c r="W691" s="133" t="s">
        <v>1123</v>
      </c>
      <c r="X691" t="s">
        <v>925</v>
      </c>
      <c r="Y691" t="s">
        <v>204</v>
      </c>
      <c r="AM691" s="105"/>
      <c r="AO691" s="105"/>
    </row>
    <row r="692" spans="1:41" ht="14.25" customHeight="1">
      <c r="A692" t="s">
        <v>1124</v>
      </c>
      <c r="B692" t="s">
        <v>200</v>
      </c>
      <c r="C692">
        <v>0</v>
      </c>
      <c r="D692">
        <v>200</v>
      </c>
      <c r="E692">
        <v>976</v>
      </c>
      <c r="F692" t="s">
        <v>201</v>
      </c>
      <c r="G692" s="105">
        <v>2.0489000000000002E-3</v>
      </c>
      <c r="H692" s="105">
        <v>3.9700000000000003E-5</v>
      </c>
      <c r="I692" s="105">
        <v>-8.1211999999999994E-6</v>
      </c>
      <c r="J692" s="105">
        <v>-2.0809999999999999E-7</v>
      </c>
      <c r="K692" s="105">
        <v>2.0569999999999998E-3</v>
      </c>
      <c r="L692" s="105">
        <v>3.9900000000000001E-5</v>
      </c>
      <c r="M692" s="132">
        <v>1.1100000000000001</v>
      </c>
      <c r="N692">
        <v>0</v>
      </c>
      <c r="O692">
        <v>0</v>
      </c>
      <c r="P692">
        <v>0</v>
      </c>
      <c r="Q692">
        <v>1</v>
      </c>
      <c r="R692">
        <v>2.0570000000000001E-5</v>
      </c>
      <c r="S692">
        <v>3.9890000000000001E-7</v>
      </c>
      <c r="T692">
        <v>3</v>
      </c>
      <c r="U692">
        <v>0</v>
      </c>
      <c r="V692">
        <v>0</v>
      </c>
      <c r="W692" s="133" t="s">
        <v>1125</v>
      </c>
      <c r="X692" t="s">
        <v>925</v>
      </c>
      <c r="Y692" t="s">
        <v>204</v>
      </c>
      <c r="AM692" s="105"/>
      <c r="AO692" s="105"/>
    </row>
    <row r="693" spans="1:41" ht="14.25" customHeight="1">
      <c r="A693" t="s">
        <v>1124</v>
      </c>
      <c r="B693" t="s">
        <v>200</v>
      </c>
      <c r="C693">
        <v>0</v>
      </c>
      <c r="D693">
        <v>200</v>
      </c>
      <c r="E693">
        <v>976</v>
      </c>
      <c r="F693" t="s">
        <v>201</v>
      </c>
      <c r="G693" s="105">
        <v>2.0490999999999999E-3</v>
      </c>
      <c r="H693" s="105">
        <v>3.96E-5</v>
      </c>
      <c r="I693" s="105">
        <v>-8.1211999999999994E-6</v>
      </c>
      <c r="J693" s="105">
        <v>-2.0809999999999999E-7</v>
      </c>
      <c r="K693" s="105">
        <v>2.0571999999999999E-3</v>
      </c>
      <c r="L693" s="105">
        <v>3.9900000000000001E-5</v>
      </c>
      <c r="M693" s="132">
        <v>1.1100000000000001</v>
      </c>
      <c r="N693">
        <v>0</v>
      </c>
      <c r="O693">
        <v>0</v>
      </c>
      <c r="P693">
        <v>0</v>
      </c>
      <c r="Q693">
        <v>1</v>
      </c>
      <c r="R693">
        <v>2.0571999999999999E-5</v>
      </c>
      <c r="S693">
        <v>3.9849999999999998E-7</v>
      </c>
      <c r="T693">
        <v>3</v>
      </c>
      <c r="U693">
        <v>0</v>
      </c>
      <c r="V693">
        <v>0</v>
      </c>
      <c r="W693" s="133" t="s">
        <v>1126</v>
      </c>
      <c r="X693" t="s">
        <v>925</v>
      </c>
      <c r="Y693" t="s">
        <v>204</v>
      </c>
      <c r="AM693" s="105"/>
      <c r="AO693" s="105"/>
    </row>
    <row r="694" spans="1:41" ht="14.25" customHeight="1">
      <c r="A694" t="s">
        <v>1124</v>
      </c>
      <c r="B694" t="s">
        <v>200</v>
      </c>
      <c r="C694">
        <v>0</v>
      </c>
      <c r="D694">
        <v>200</v>
      </c>
      <c r="E694">
        <v>976</v>
      </c>
      <c r="F694" t="s">
        <v>201</v>
      </c>
      <c r="G694" s="105">
        <v>2.0493999999999998E-3</v>
      </c>
      <c r="H694" s="105">
        <v>3.9700000000000003E-5</v>
      </c>
      <c r="I694" s="105">
        <v>-8.1211999999999994E-6</v>
      </c>
      <c r="J694" s="105">
        <v>-2.0809999999999999E-7</v>
      </c>
      <c r="K694" s="105">
        <v>2.0574999999999999E-3</v>
      </c>
      <c r="L694" s="105">
        <v>3.9900000000000001E-5</v>
      </c>
      <c r="M694" s="132">
        <v>1.1100000000000001</v>
      </c>
      <c r="N694">
        <v>0</v>
      </c>
      <c r="O694">
        <v>0</v>
      </c>
      <c r="P694">
        <v>0</v>
      </c>
      <c r="Q694">
        <v>1</v>
      </c>
      <c r="R694">
        <v>2.0574999999999999E-5</v>
      </c>
      <c r="S694">
        <v>3.9929999999999998E-7</v>
      </c>
      <c r="T694">
        <v>3</v>
      </c>
      <c r="U694">
        <v>0</v>
      </c>
      <c r="V694">
        <v>0</v>
      </c>
      <c r="W694" s="133" t="s">
        <v>1127</v>
      </c>
      <c r="X694" t="s">
        <v>925</v>
      </c>
      <c r="Y694" t="s">
        <v>204</v>
      </c>
      <c r="AM694" s="105"/>
      <c r="AO694" s="105"/>
    </row>
    <row r="695" spans="1:41" ht="14.25" customHeight="1">
      <c r="A695" t="s">
        <v>1128</v>
      </c>
      <c r="B695" t="s">
        <v>200</v>
      </c>
      <c r="C695">
        <v>0</v>
      </c>
      <c r="D695">
        <v>200</v>
      </c>
      <c r="E695">
        <v>976</v>
      </c>
      <c r="F695" t="s">
        <v>201</v>
      </c>
      <c r="G695" s="105">
        <v>1.4605E-3</v>
      </c>
      <c r="H695" s="105">
        <v>3.0700000000000001E-5</v>
      </c>
      <c r="I695" s="105">
        <v>-8.1211999999999994E-6</v>
      </c>
      <c r="J695" s="105">
        <v>-2.0809999999999999E-7</v>
      </c>
      <c r="K695" s="105">
        <v>1.4686E-3</v>
      </c>
      <c r="L695" s="105">
        <v>3.0899999999999999E-5</v>
      </c>
      <c r="M695" s="132">
        <v>1.2</v>
      </c>
      <c r="N695">
        <v>0</v>
      </c>
      <c r="O695">
        <v>0</v>
      </c>
      <c r="P695">
        <v>0</v>
      </c>
      <c r="Q695">
        <v>1</v>
      </c>
      <c r="R695">
        <v>1.4686E-5</v>
      </c>
      <c r="S695">
        <v>3.0880000000000001E-7</v>
      </c>
      <c r="T695">
        <v>3</v>
      </c>
      <c r="U695">
        <v>0</v>
      </c>
      <c r="V695">
        <v>0</v>
      </c>
      <c r="W695" s="133" t="s">
        <v>1129</v>
      </c>
      <c r="X695" t="s">
        <v>925</v>
      </c>
      <c r="Y695" t="s">
        <v>204</v>
      </c>
      <c r="AM695" s="105"/>
      <c r="AO695" s="105"/>
    </row>
    <row r="696" spans="1:41" ht="14.25" customHeight="1">
      <c r="A696" t="s">
        <v>1128</v>
      </c>
      <c r="B696" t="s">
        <v>200</v>
      </c>
      <c r="C696">
        <v>0</v>
      </c>
      <c r="D696">
        <v>200</v>
      </c>
      <c r="E696">
        <v>976</v>
      </c>
      <c r="F696" t="s">
        <v>201</v>
      </c>
      <c r="G696" s="105">
        <v>1.4599000000000001E-3</v>
      </c>
      <c r="H696" s="105">
        <v>3.0700000000000001E-5</v>
      </c>
      <c r="I696" s="105">
        <v>-8.1211999999999994E-6</v>
      </c>
      <c r="J696" s="105">
        <v>-2.0809999999999999E-7</v>
      </c>
      <c r="K696" s="105">
        <v>1.4681E-3</v>
      </c>
      <c r="L696" s="105">
        <v>3.0899999999999999E-5</v>
      </c>
      <c r="M696" s="132">
        <v>1.21</v>
      </c>
      <c r="N696">
        <v>0</v>
      </c>
      <c r="O696">
        <v>0</v>
      </c>
      <c r="P696">
        <v>0</v>
      </c>
      <c r="Q696">
        <v>1</v>
      </c>
      <c r="R696">
        <v>1.4681000000000001E-5</v>
      </c>
      <c r="S696">
        <v>3.0909999999999998E-7</v>
      </c>
      <c r="T696">
        <v>3</v>
      </c>
      <c r="U696">
        <v>0</v>
      </c>
      <c r="V696">
        <v>0</v>
      </c>
      <c r="W696" s="133" t="s">
        <v>1130</v>
      </c>
      <c r="X696" t="s">
        <v>925</v>
      </c>
      <c r="Y696" t="s">
        <v>204</v>
      </c>
      <c r="AM696" s="105"/>
      <c r="AO696" s="105"/>
    </row>
    <row r="697" spans="1:41" ht="14.25" customHeight="1">
      <c r="A697" t="s">
        <v>1128</v>
      </c>
      <c r="B697" t="s">
        <v>200</v>
      </c>
      <c r="C697">
        <v>0</v>
      </c>
      <c r="D697">
        <v>200</v>
      </c>
      <c r="E697">
        <v>976</v>
      </c>
      <c r="F697" t="s">
        <v>201</v>
      </c>
      <c r="G697" s="105">
        <v>1.4595999999999999E-3</v>
      </c>
      <c r="H697" s="105">
        <v>3.0800000000000003E-5</v>
      </c>
      <c r="I697" s="105">
        <v>-8.1211999999999994E-6</v>
      </c>
      <c r="J697" s="105">
        <v>-2.0809999999999999E-7</v>
      </c>
      <c r="K697" s="105">
        <v>1.4677E-3</v>
      </c>
      <c r="L697" s="105">
        <v>3.1000000000000001E-5</v>
      </c>
      <c r="M697" s="132">
        <v>1.21</v>
      </c>
      <c r="N697">
        <v>0</v>
      </c>
      <c r="O697">
        <v>0</v>
      </c>
      <c r="P697">
        <v>0</v>
      </c>
      <c r="Q697">
        <v>1</v>
      </c>
      <c r="R697">
        <v>1.4677E-5</v>
      </c>
      <c r="S697">
        <v>3.1E-7</v>
      </c>
      <c r="T697">
        <v>3</v>
      </c>
      <c r="U697">
        <v>0</v>
      </c>
      <c r="V697">
        <v>0</v>
      </c>
      <c r="W697" s="133" t="s">
        <v>1131</v>
      </c>
      <c r="X697" t="s">
        <v>925</v>
      </c>
      <c r="Y697" t="s">
        <v>204</v>
      </c>
      <c r="AM697" s="105"/>
      <c r="AO697" s="105"/>
    </row>
    <row r="698" spans="1:41" ht="14.25" customHeight="1">
      <c r="A698" t="s">
        <v>1132</v>
      </c>
      <c r="B698" t="s">
        <v>200</v>
      </c>
      <c r="C698">
        <v>0</v>
      </c>
      <c r="D698">
        <v>200</v>
      </c>
      <c r="E698">
        <v>976</v>
      </c>
      <c r="F698" t="s">
        <v>201</v>
      </c>
      <c r="G698" s="105">
        <v>1.9315000000000001E-3</v>
      </c>
      <c r="H698" s="105">
        <v>4.0000000000000003E-5</v>
      </c>
      <c r="I698" s="105">
        <v>-8.1211999999999994E-6</v>
      </c>
      <c r="J698" s="105">
        <v>-2.0809999999999999E-7</v>
      </c>
      <c r="K698" s="105">
        <v>1.9396000000000001E-3</v>
      </c>
      <c r="L698" s="105">
        <v>4.0200000000000001E-5</v>
      </c>
      <c r="M698" s="132">
        <v>1.19</v>
      </c>
      <c r="N698">
        <v>0</v>
      </c>
      <c r="O698">
        <v>0</v>
      </c>
      <c r="P698">
        <v>0</v>
      </c>
      <c r="Q698">
        <v>1</v>
      </c>
      <c r="R698">
        <v>1.9395999999999999E-5</v>
      </c>
      <c r="S698">
        <v>4.017E-7</v>
      </c>
      <c r="T698">
        <v>3</v>
      </c>
      <c r="U698">
        <v>0</v>
      </c>
      <c r="V698">
        <v>0</v>
      </c>
      <c r="W698" s="133" t="s">
        <v>1133</v>
      </c>
      <c r="X698" t="s">
        <v>925</v>
      </c>
      <c r="Y698" t="s">
        <v>204</v>
      </c>
      <c r="AM698" s="105"/>
      <c r="AO698" s="105"/>
    </row>
    <row r="699" spans="1:41" ht="14.25" customHeight="1">
      <c r="A699" t="s">
        <v>1132</v>
      </c>
      <c r="B699" t="s">
        <v>200</v>
      </c>
      <c r="C699">
        <v>0</v>
      </c>
      <c r="D699">
        <v>200</v>
      </c>
      <c r="E699">
        <v>976</v>
      </c>
      <c r="F699" t="s">
        <v>201</v>
      </c>
      <c r="G699" s="105">
        <v>1.9315000000000001E-3</v>
      </c>
      <c r="H699" s="105">
        <v>3.96E-5</v>
      </c>
      <c r="I699" s="105">
        <v>-8.1211999999999994E-6</v>
      </c>
      <c r="J699" s="105">
        <v>-2.0809999999999999E-7</v>
      </c>
      <c r="K699" s="105">
        <v>1.9396000000000001E-3</v>
      </c>
      <c r="L699" s="105">
        <v>3.9799999999999998E-5</v>
      </c>
      <c r="M699" s="132">
        <v>1.18</v>
      </c>
      <c r="N699">
        <v>0</v>
      </c>
      <c r="O699">
        <v>0</v>
      </c>
      <c r="P699">
        <v>0</v>
      </c>
      <c r="Q699">
        <v>1</v>
      </c>
      <c r="R699">
        <v>1.9395999999999999E-5</v>
      </c>
      <c r="S699">
        <v>3.9789999999999998E-7</v>
      </c>
      <c r="T699">
        <v>3</v>
      </c>
      <c r="U699">
        <v>0</v>
      </c>
      <c r="V699">
        <v>0</v>
      </c>
      <c r="W699" s="133" t="s">
        <v>1134</v>
      </c>
      <c r="X699" t="s">
        <v>925</v>
      </c>
      <c r="Y699" t="s">
        <v>204</v>
      </c>
      <c r="AM699" s="105"/>
      <c r="AO699" s="105"/>
    </row>
    <row r="700" spans="1:41" ht="14.25" customHeight="1">
      <c r="A700" t="s">
        <v>1132</v>
      </c>
      <c r="B700" t="s">
        <v>200</v>
      </c>
      <c r="C700">
        <v>0</v>
      </c>
      <c r="D700">
        <v>200</v>
      </c>
      <c r="E700">
        <v>976</v>
      </c>
      <c r="F700" t="s">
        <v>201</v>
      </c>
      <c r="G700" s="105">
        <v>1.9312999999999999E-3</v>
      </c>
      <c r="H700" s="105">
        <v>3.9700000000000003E-5</v>
      </c>
      <c r="I700" s="105">
        <v>-8.1211999999999994E-6</v>
      </c>
      <c r="J700" s="105">
        <v>-2.0809999999999999E-7</v>
      </c>
      <c r="K700" s="105">
        <v>1.9394E-3</v>
      </c>
      <c r="L700" s="105">
        <v>3.9900000000000001E-5</v>
      </c>
      <c r="M700" s="132">
        <v>1.18</v>
      </c>
      <c r="N700">
        <v>0</v>
      </c>
      <c r="O700">
        <v>0</v>
      </c>
      <c r="P700">
        <v>0</v>
      </c>
      <c r="Q700">
        <v>1</v>
      </c>
      <c r="R700">
        <v>1.9394000000000001E-5</v>
      </c>
      <c r="S700">
        <v>3.995E-7</v>
      </c>
      <c r="T700">
        <v>3</v>
      </c>
      <c r="U700">
        <v>0</v>
      </c>
      <c r="V700">
        <v>0</v>
      </c>
      <c r="W700" s="133" t="s">
        <v>1135</v>
      </c>
      <c r="X700" t="s">
        <v>925</v>
      </c>
      <c r="Y700" t="s">
        <v>204</v>
      </c>
      <c r="AM700" s="105"/>
      <c r="AO700" s="105"/>
    </row>
    <row r="701" spans="1:41" ht="14.25" customHeight="1">
      <c r="A701" t="s">
        <v>1136</v>
      </c>
      <c r="B701" t="s">
        <v>200</v>
      </c>
      <c r="C701">
        <v>0</v>
      </c>
      <c r="D701">
        <v>200</v>
      </c>
      <c r="E701">
        <v>976</v>
      </c>
      <c r="F701" t="s">
        <v>201</v>
      </c>
      <c r="G701" s="105">
        <v>2.8678000000000002E-3</v>
      </c>
      <c r="H701" s="105">
        <v>5.5999999999999999E-5</v>
      </c>
      <c r="I701" s="105">
        <v>-8.1211999999999994E-6</v>
      </c>
      <c r="J701" s="105">
        <v>-2.0809999999999999E-7</v>
      </c>
      <c r="K701" s="105">
        <v>2.8760000000000001E-3</v>
      </c>
      <c r="L701" s="105">
        <v>5.6199999999999997E-5</v>
      </c>
      <c r="M701" s="132">
        <v>1.1200000000000001</v>
      </c>
      <c r="N701">
        <v>0</v>
      </c>
      <c r="O701">
        <v>0</v>
      </c>
      <c r="P701">
        <v>0</v>
      </c>
      <c r="Q701">
        <v>1</v>
      </c>
      <c r="R701">
        <v>2.8759999999999999E-5</v>
      </c>
      <c r="S701">
        <v>5.6199999999999998E-7</v>
      </c>
      <c r="T701">
        <v>3</v>
      </c>
      <c r="U701">
        <v>0</v>
      </c>
      <c r="V701">
        <v>0</v>
      </c>
      <c r="W701" s="133" t="s">
        <v>1137</v>
      </c>
      <c r="X701" t="s">
        <v>925</v>
      </c>
      <c r="Y701" t="s">
        <v>204</v>
      </c>
      <c r="AM701" s="105"/>
      <c r="AO701" s="105"/>
    </row>
    <row r="702" spans="1:41" ht="14.25" customHeight="1">
      <c r="A702" t="s">
        <v>1136</v>
      </c>
      <c r="B702" t="s">
        <v>200</v>
      </c>
      <c r="C702">
        <v>0</v>
      </c>
      <c r="D702">
        <v>200</v>
      </c>
      <c r="E702">
        <v>976</v>
      </c>
      <c r="F702" t="s">
        <v>201</v>
      </c>
      <c r="G702" s="105">
        <v>2.8679E-3</v>
      </c>
      <c r="H702" s="105">
        <v>5.5999999999999999E-5</v>
      </c>
      <c r="I702" s="105">
        <v>-8.1211999999999994E-6</v>
      </c>
      <c r="J702" s="105">
        <v>-2.0809999999999999E-7</v>
      </c>
      <c r="K702" s="105">
        <v>2.8760000000000001E-3</v>
      </c>
      <c r="L702" s="105">
        <v>5.6199999999999997E-5</v>
      </c>
      <c r="M702" s="132">
        <v>1.1200000000000001</v>
      </c>
      <c r="N702">
        <v>0</v>
      </c>
      <c r="O702">
        <v>0</v>
      </c>
      <c r="P702">
        <v>0</v>
      </c>
      <c r="Q702">
        <v>1</v>
      </c>
      <c r="R702">
        <v>2.8759999999999999E-5</v>
      </c>
      <c r="S702">
        <v>5.6189999999999997E-7</v>
      </c>
      <c r="T702">
        <v>3</v>
      </c>
      <c r="U702">
        <v>0</v>
      </c>
      <c r="V702">
        <v>0</v>
      </c>
      <c r="W702" s="133" t="s">
        <v>1138</v>
      </c>
      <c r="X702" t="s">
        <v>925</v>
      </c>
      <c r="Y702" t="s">
        <v>204</v>
      </c>
      <c r="AM702" s="105"/>
      <c r="AO702" s="105"/>
    </row>
    <row r="703" spans="1:41" ht="14.25" customHeight="1">
      <c r="A703" t="s">
        <v>1136</v>
      </c>
      <c r="B703" t="s">
        <v>200</v>
      </c>
      <c r="C703">
        <v>0</v>
      </c>
      <c r="D703">
        <v>200</v>
      </c>
      <c r="E703">
        <v>976</v>
      </c>
      <c r="F703" t="s">
        <v>201</v>
      </c>
      <c r="G703" s="105">
        <v>2.8676999999999999E-3</v>
      </c>
      <c r="H703" s="105">
        <v>5.52E-5</v>
      </c>
      <c r="I703" s="105">
        <v>-8.1211999999999994E-6</v>
      </c>
      <c r="J703" s="105">
        <v>-2.0809999999999999E-7</v>
      </c>
      <c r="K703" s="105">
        <v>2.8758E-3</v>
      </c>
      <c r="L703" s="105">
        <v>5.5399999999999998E-5</v>
      </c>
      <c r="M703" s="132">
        <v>1.1000000000000001</v>
      </c>
      <c r="N703">
        <v>0</v>
      </c>
      <c r="O703">
        <v>0</v>
      </c>
      <c r="P703">
        <v>0</v>
      </c>
      <c r="Q703">
        <v>1</v>
      </c>
      <c r="R703">
        <v>2.8758000000000001E-5</v>
      </c>
      <c r="S703">
        <v>5.5450000000000005E-7</v>
      </c>
      <c r="T703">
        <v>3</v>
      </c>
      <c r="U703">
        <v>0</v>
      </c>
      <c r="V703">
        <v>0</v>
      </c>
      <c r="W703" s="133" t="s">
        <v>1139</v>
      </c>
      <c r="X703" t="s">
        <v>925</v>
      </c>
      <c r="Y703" t="s">
        <v>204</v>
      </c>
      <c r="AM703" s="105"/>
      <c r="AO703" s="105"/>
    </row>
    <row r="704" spans="1:41" ht="14.25" customHeight="1">
      <c r="A704" t="s">
        <v>1140</v>
      </c>
      <c r="B704" t="s">
        <v>200</v>
      </c>
      <c r="C704">
        <v>0</v>
      </c>
      <c r="D704">
        <v>200</v>
      </c>
      <c r="E704">
        <v>976</v>
      </c>
      <c r="F704" t="s">
        <v>201</v>
      </c>
      <c r="G704" s="105">
        <v>1.9139999999999999E-3</v>
      </c>
      <c r="H704" s="105">
        <v>4.1600000000000002E-5</v>
      </c>
      <c r="I704" s="105">
        <v>-8.1211999999999994E-6</v>
      </c>
      <c r="J704" s="105">
        <v>-2.0809999999999999E-7</v>
      </c>
      <c r="K704" s="105">
        <v>1.9220999999999999E-3</v>
      </c>
      <c r="L704" s="105">
        <v>4.18E-5</v>
      </c>
      <c r="M704" s="132">
        <v>1.24</v>
      </c>
      <c r="N704">
        <v>0</v>
      </c>
      <c r="O704">
        <v>0</v>
      </c>
      <c r="P704">
        <v>0</v>
      </c>
      <c r="Q704">
        <v>1</v>
      </c>
      <c r="R704">
        <v>1.9221000000000001E-5</v>
      </c>
      <c r="S704">
        <v>4.1759999999999998E-7</v>
      </c>
      <c r="T704">
        <v>3</v>
      </c>
      <c r="U704">
        <v>0</v>
      </c>
      <c r="V704">
        <v>0</v>
      </c>
      <c r="W704" s="133" t="s">
        <v>1141</v>
      </c>
      <c r="X704" t="s">
        <v>925</v>
      </c>
      <c r="Y704" t="s">
        <v>204</v>
      </c>
      <c r="AM704" s="105"/>
      <c r="AO704" s="105"/>
    </row>
    <row r="705" spans="1:41" ht="14.25" customHeight="1">
      <c r="A705" t="s">
        <v>1140</v>
      </c>
      <c r="B705" t="s">
        <v>200</v>
      </c>
      <c r="C705">
        <v>0</v>
      </c>
      <c r="D705">
        <v>200</v>
      </c>
      <c r="E705">
        <v>976</v>
      </c>
      <c r="F705" t="s">
        <v>201</v>
      </c>
      <c r="G705" s="105">
        <v>1.9143000000000001E-3</v>
      </c>
      <c r="H705" s="105">
        <v>4.1399999999999997E-5</v>
      </c>
      <c r="I705" s="105">
        <v>-8.1211999999999994E-6</v>
      </c>
      <c r="J705" s="105">
        <v>-2.0809999999999999E-7</v>
      </c>
      <c r="K705" s="105">
        <v>1.9224000000000001E-3</v>
      </c>
      <c r="L705" s="105">
        <v>4.1600000000000002E-5</v>
      </c>
      <c r="M705" s="132">
        <v>1.24</v>
      </c>
      <c r="N705">
        <v>0</v>
      </c>
      <c r="O705">
        <v>0</v>
      </c>
      <c r="P705">
        <v>0</v>
      </c>
      <c r="Q705">
        <v>1</v>
      </c>
      <c r="R705">
        <v>1.9224000000000001E-5</v>
      </c>
      <c r="S705">
        <v>4.164E-7</v>
      </c>
      <c r="T705">
        <v>3</v>
      </c>
      <c r="U705">
        <v>0</v>
      </c>
      <c r="V705">
        <v>0</v>
      </c>
      <c r="W705" s="133" t="s">
        <v>1142</v>
      </c>
      <c r="X705" t="s">
        <v>925</v>
      </c>
      <c r="Y705" t="s">
        <v>204</v>
      </c>
      <c r="AM705" s="105"/>
      <c r="AO705" s="105"/>
    </row>
    <row r="706" spans="1:41" ht="14.25" customHeight="1">
      <c r="A706" t="s">
        <v>1140</v>
      </c>
      <c r="B706" t="s">
        <v>200</v>
      </c>
      <c r="C706">
        <v>0</v>
      </c>
      <c r="D706">
        <v>200</v>
      </c>
      <c r="E706">
        <v>976</v>
      </c>
      <c r="F706" t="s">
        <v>201</v>
      </c>
      <c r="G706" s="105">
        <v>1.9143999999999999E-3</v>
      </c>
      <c r="H706" s="105">
        <v>4.1499999999999999E-5</v>
      </c>
      <c r="I706" s="105">
        <v>-8.1211999999999994E-6</v>
      </c>
      <c r="J706" s="105">
        <v>-2.0809999999999999E-7</v>
      </c>
      <c r="K706" s="105">
        <v>1.9224999999999999E-3</v>
      </c>
      <c r="L706" s="105">
        <v>4.1699999999999997E-5</v>
      </c>
      <c r="M706" s="132">
        <v>1.24</v>
      </c>
      <c r="N706">
        <v>0</v>
      </c>
      <c r="O706">
        <v>0</v>
      </c>
      <c r="P706">
        <v>0</v>
      </c>
      <c r="Q706">
        <v>1</v>
      </c>
      <c r="R706">
        <v>1.9225E-5</v>
      </c>
      <c r="S706">
        <v>4.1730000000000001E-7</v>
      </c>
      <c r="T706">
        <v>3</v>
      </c>
      <c r="U706">
        <v>0</v>
      </c>
      <c r="V706">
        <v>0</v>
      </c>
      <c r="W706" s="133" t="s">
        <v>1143</v>
      </c>
      <c r="X706" t="s">
        <v>925</v>
      </c>
      <c r="Y706" t="s">
        <v>204</v>
      </c>
      <c r="AM706" s="105"/>
      <c r="AO706" s="105"/>
    </row>
    <row r="707" spans="1:41" ht="14.25" customHeight="1">
      <c r="A707" t="s">
        <v>1144</v>
      </c>
      <c r="B707" t="s">
        <v>200</v>
      </c>
      <c r="C707">
        <v>0</v>
      </c>
      <c r="D707">
        <v>200</v>
      </c>
      <c r="E707">
        <v>976</v>
      </c>
      <c r="F707" t="s">
        <v>201</v>
      </c>
      <c r="G707" s="105">
        <v>3.2363000000000001E-3</v>
      </c>
      <c r="H707" s="105">
        <v>7.0900000000000002E-5</v>
      </c>
      <c r="I707" s="105">
        <v>-8.1211999999999994E-6</v>
      </c>
      <c r="J707" s="105">
        <v>-2.0809999999999999E-7</v>
      </c>
      <c r="K707" s="105">
        <v>3.2445E-3</v>
      </c>
      <c r="L707" s="105">
        <v>7.1099999999999994E-5</v>
      </c>
      <c r="M707" s="132">
        <v>1.25</v>
      </c>
      <c r="N707">
        <v>0</v>
      </c>
      <c r="O707">
        <v>0</v>
      </c>
      <c r="P707">
        <v>0</v>
      </c>
      <c r="Q707">
        <v>1</v>
      </c>
      <c r="R707">
        <v>3.2444999999999999E-5</v>
      </c>
      <c r="S707">
        <v>7.1070000000000003E-7</v>
      </c>
      <c r="T707">
        <v>4</v>
      </c>
      <c r="U707">
        <v>0</v>
      </c>
      <c r="V707">
        <v>0</v>
      </c>
      <c r="W707" s="133" t="s">
        <v>1145</v>
      </c>
      <c r="X707" t="s">
        <v>925</v>
      </c>
      <c r="Y707" t="s">
        <v>204</v>
      </c>
      <c r="AM707" s="105"/>
      <c r="AO707" s="105"/>
    </row>
    <row r="708" spans="1:41" ht="14.25" customHeight="1">
      <c r="A708" t="s">
        <v>1144</v>
      </c>
      <c r="B708" t="s">
        <v>200</v>
      </c>
      <c r="C708">
        <v>0</v>
      </c>
      <c r="D708">
        <v>200</v>
      </c>
      <c r="E708">
        <v>976</v>
      </c>
      <c r="F708" t="s">
        <v>201</v>
      </c>
      <c r="G708" s="105">
        <v>3.2364E-3</v>
      </c>
      <c r="H708" s="105">
        <v>7.0599999999999995E-5</v>
      </c>
      <c r="I708" s="105">
        <v>-8.1211999999999994E-6</v>
      </c>
      <c r="J708" s="105">
        <v>-2.0809999999999999E-7</v>
      </c>
      <c r="K708" s="105">
        <v>3.2445E-3</v>
      </c>
      <c r="L708" s="105">
        <v>7.08E-5</v>
      </c>
      <c r="M708" s="132">
        <v>1.25</v>
      </c>
      <c r="N708">
        <v>0</v>
      </c>
      <c r="O708">
        <v>0</v>
      </c>
      <c r="P708">
        <v>0</v>
      </c>
      <c r="Q708">
        <v>1</v>
      </c>
      <c r="R708">
        <v>3.2444999999999999E-5</v>
      </c>
      <c r="S708">
        <v>7.0800000000000004E-7</v>
      </c>
      <c r="T708">
        <v>4</v>
      </c>
      <c r="U708">
        <v>0</v>
      </c>
      <c r="V708">
        <v>0</v>
      </c>
      <c r="W708" s="133" t="s">
        <v>1146</v>
      </c>
      <c r="X708" t="s">
        <v>925</v>
      </c>
      <c r="Y708" t="s">
        <v>204</v>
      </c>
      <c r="AM708" s="105"/>
      <c r="AO708" s="105"/>
    </row>
    <row r="709" spans="1:41" ht="14.25" customHeight="1">
      <c r="A709" t="s">
        <v>1144</v>
      </c>
      <c r="B709" t="s">
        <v>200</v>
      </c>
      <c r="C709">
        <v>0</v>
      </c>
      <c r="D709">
        <v>200</v>
      </c>
      <c r="E709">
        <v>976</v>
      </c>
      <c r="F709" t="s">
        <v>201</v>
      </c>
      <c r="G709" s="105">
        <v>3.2353999999999998E-3</v>
      </c>
      <c r="H709" s="105">
        <v>6.9800000000000003E-5</v>
      </c>
      <c r="I709" s="105">
        <v>-8.1211999999999994E-6</v>
      </c>
      <c r="J709" s="105">
        <v>-2.0809999999999999E-7</v>
      </c>
      <c r="K709" s="105">
        <v>3.2436000000000001E-3</v>
      </c>
      <c r="L709" s="105">
        <v>6.9999999999999994E-5</v>
      </c>
      <c r="M709" s="132">
        <v>1.24</v>
      </c>
      <c r="N709">
        <v>0</v>
      </c>
      <c r="O709">
        <v>0</v>
      </c>
      <c r="P709">
        <v>0</v>
      </c>
      <c r="Q709">
        <v>1</v>
      </c>
      <c r="R709">
        <v>3.2435999999999999E-5</v>
      </c>
      <c r="S709">
        <v>7.0019999999999998E-7</v>
      </c>
      <c r="T709">
        <v>4</v>
      </c>
      <c r="U709">
        <v>0</v>
      </c>
      <c r="V709">
        <v>0</v>
      </c>
      <c r="W709" s="133" t="s">
        <v>1147</v>
      </c>
      <c r="X709" t="s">
        <v>925</v>
      </c>
      <c r="Y709" t="s">
        <v>204</v>
      </c>
      <c r="AM709" s="105"/>
      <c r="AO709" s="105"/>
    </row>
    <row r="710" spans="1:41" ht="14.25" customHeight="1">
      <c r="A710" t="s">
        <v>1148</v>
      </c>
      <c r="B710" t="s">
        <v>200</v>
      </c>
      <c r="C710">
        <v>0</v>
      </c>
      <c r="D710">
        <v>200</v>
      </c>
      <c r="E710">
        <v>976</v>
      </c>
      <c r="F710" t="s">
        <v>201</v>
      </c>
      <c r="G710" s="105">
        <v>2.0533000000000001E-3</v>
      </c>
      <c r="H710" s="105">
        <v>4.6799999999999999E-5</v>
      </c>
      <c r="I710" s="105">
        <v>-8.1211999999999994E-6</v>
      </c>
      <c r="J710" s="105">
        <v>-2.0809999999999999E-7</v>
      </c>
      <c r="K710" s="105">
        <v>2.0614000000000001E-3</v>
      </c>
      <c r="L710" s="105">
        <v>4.6999999999999997E-5</v>
      </c>
      <c r="M710" s="132">
        <v>1.31</v>
      </c>
      <c r="N710">
        <v>0</v>
      </c>
      <c r="O710">
        <v>0</v>
      </c>
      <c r="P710">
        <v>0</v>
      </c>
      <c r="Q710">
        <v>1</v>
      </c>
      <c r="R710">
        <v>2.0613999999999999E-5</v>
      </c>
      <c r="S710">
        <v>4.6989999999999999E-7</v>
      </c>
      <c r="T710">
        <v>3</v>
      </c>
      <c r="U710">
        <v>0</v>
      </c>
      <c r="V710">
        <v>0</v>
      </c>
      <c r="W710" s="133" t="s">
        <v>1149</v>
      </c>
      <c r="X710" t="s">
        <v>925</v>
      </c>
      <c r="Y710" t="s">
        <v>204</v>
      </c>
      <c r="AM710" s="105"/>
      <c r="AO710" s="105"/>
    </row>
    <row r="711" spans="1:41" ht="14.25" customHeight="1">
      <c r="A711" t="s">
        <v>1148</v>
      </c>
      <c r="B711" t="s">
        <v>200</v>
      </c>
      <c r="C711">
        <v>0</v>
      </c>
      <c r="D711">
        <v>200</v>
      </c>
      <c r="E711">
        <v>976</v>
      </c>
      <c r="F711" t="s">
        <v>201</v>
      </c>
      <c r="G711" s="105">
        <v>2.0531999999999998E-3</v>
      </c>
      <c r="H711" s="105">
        <v>4.6999999999999997E-5</v>
      </c>
      <c r="I711" s="105">
        <v>-8.1211999999999994E-6</v>
      </c>
      <c r="J711" s="105">
        <v>-2.0809999999999999E-7</v>
      </c>
      <c r="K711" s="105">
        <v>2.0612999999999999E-3</v>
      </c>
      <c r="L711" s="105">
        <v>4.7200000000000002E-5</v>
      </c>
      <c r="M711" s="132">
        <v>1.31</v>
      </c>
      <c r="N711">
        <v>0</v>
      </c>
      <c r="O711">
        <v>0</v>
      </c>
      <c r="P711">
        <v>0</v>
      </c>
      <c r="Q711">
        <v>1</v>
      </c>
      <c r="R711">
        <v>2.0613000000000001E-5</v>
      </c>
      <c r="S711">
        <v>4.7189999999999998E-7</v>
      </c>
      <c r="T711">
        <v>3</v>
      </c>
      <c r="U711">
        <v>0</v>
      </c>
      <c r="V711">
        <v>0</v>
      </c>
      <c r="W711" s="133" t="s">
        <v>1150</v>
      </c>
      <c r="X711" t="s">
        <v>925</v>
      </c>
      <c r="Y711" t="s">
        <v>204</v>
      </c>
      <c r="AM711" s="105"/>
      <c r="AO711" s="105"/>
    </row>
    <row r="712" spans="1:41" ht="14.25" customHeight="1">
      <c r="A712" t="s">
        <v>1148</v>
      </c>
      <c r="B712" t="s">
        <v>200</v>
      </c>
      <c r="C712">
        <v>0</v>
      </c>
      <c r="D712">
        <v>200</v>
      </c>
      <c r="E712">
        <v>976</v>
      </c>
      <c r="F712" t="s">
        <v>201</v>
      </c>
      <c r="G712" s="105">
        <v>2.0530000000000001E-3</v>
      </c>
      <c r="H712" s="105">
        <v>4.6900000000000002E-5</v>
      </c>
      <c r="I712" s="105">
        <v>-8.1211999999999994E-6</v>
      </c>
      <c r="J712" s="105">
        <v>-2.0809999999999999E-7</v>
      </c>
      <c r="K712" s="105">
        <v>2.0611000000000002E-3</v>
      </c>
      <c r="L712" s="105">
        <v>4.71E-5</v>
      </c>
      <c r="M712" s="132">
        <v>1.31</v>
      </c>
      <c r="N712">
        <v>0</v>
      </c>
      <c r="O712">
        <v>0</v>
      </c>
      <c r="P712">
        <v>0</v>
      </c>
      <c r="Q712">
        <v>1</v>
      </c>
      <c r="R712">
        <v>2.0611E-5</v>
      </c>
      <c r="S712">
        <v>4.7129999999999999E-7</v>
      </c>
      <c r="T712">
        <v>3</v>
      </c>
      <c r="U712">
        <v>0</v>
      </c>
      <c r="V712">
        <v>0</v>
      </c>
      <c r="W712" s="133" t="s">
        <v>1151</v>
      </c>
      <c r="X712" t="s">
        <v>925</v>
      </c>
      <c r="Y712" t="s">
        <v>204</v>
      </c>
      <c r="AM712" s="105"/>
      <c r="AO712" s="105"/>
    </row>
    <row r="713" spans="1:41" ht="14.25" customHeight="1">
      <c r="A713" t="s">
        <v>1152</v>
      </c>
      <c r="B713" t="s">
        <v>200</v>
      </c>
      <c r="C713">
        <v>0</v>
      </c>
      <c r="D713">
        <v>200</v>
      </c>
      <c r="E713">
        <v>976</v>
      </c>
      <c r="F713" t="s">
        <v>201</v>
      </c>
      <c r="G713" s="105">
        <v>1.5911E-3</v>
      </c>
      <c r="H713" s="105">
        <v>3.4700000000000003E-5</v>
      </c>
      <c r="I713" s="105">
        <v>-8.1211999999999994E-6</v>
      </c>
      <c r="J713" s="105">
        <v>-2.0809999999999999E-7</v>
      </c>
      <c r="K713" s="105">
        <v>1.5992000000000001E-3</v>
      </c>
      <c r="L713" s="105">
        <v>3.4900000000000001E-5</v>
      </c>
      <c r="M713" s="132">
        <v>1.25</v>
      </c>
      <c r="N713">
        <v>0</v>
      </c>
      <c r="O713">
        <v>0</v>
      </c>
      <c r="P713">
        <v>0</v>
      </c>
      <c r="Q713">
        <v>1</v>
      </c>
      <c r="R713">
        <v>1.5991999999999999E-5</v>
      </c>
      <c r="S713">
        <v>3.488E-7</v>
      </c>
      <c r="T713">
        <v>3</v>
      </c>
      <c r="U713">
        <v>0</v>
      </c>
      <c r="V713">
        <v>0</v>
      </c>
      <c r="W713" s="133" t="s">
        <v>1153</v>
      </c>
      <c r="X713" t="s">
        <v>925</v>
      </c>
      <c r="Y713" t="s">
        <v>204</v>
      </c>
      <c r="AM713" s="105"/>
      <c r="AO713" s="105"/>
    </row>
    <row r="714" spans="1:41" ht="14.25" customHeight="1">
      <c r="A714" t="s">
        <v>1152</v>
      </c>
      <c r="B714" t="s">
        <v>200</v>
      </c>
      <c r="C714">
        <v>0</v>
      </c>
      <c r="D714">
        <v>200</v>
      </c>
      <c r="E714">
        <v>976</v>
      </c>
      <c r="F714" t="s">
        <v>201</v>
      </c>
      <c r="G714" s="105">
        <v>1.591E-3</v>
      </c>
      <c r="H714" s="105">
        <v>3.4499999999999998E-5</v>
      </c>
      <c r="I714" s="105">
        <v>-8.1211999999999994E-6</v>
      </c>
      <c r="J714" s="105">
        <v>-2.0809999999999999E-7</v>
      </c>
      <c r="K714" s="105">
        <v>1.5991E-3</v>
      </c>
      <c r="L714" s="105">
        <v>3.4700000000000003E-5</v>
      </c>
      <c r="M714" s="132">
        <v>1.24</v>
      </c>
      <c r="N714">
        <v>0</v>
      </c>
      <c r="O714">
        <v>0</v>
      </c>
      <c r="P714">
        <v>0</v>
      </c>
      <c r="Q714">
        <v>1</v>
      </c>
      <c r="R714">
        <v>1.5991E-5</v>
      </c>
      <c r="S714">
        <v>3.4729999999999999E-7</v>
      </c>
      <c r="T714">
        <v>3</v>
      </c>
      <c r="U714">
        <v>0</v>
      </c>
      <c r="V714">
        <v>0</v>
      </c>
      <c r="W714" s="133" t="s">
        <v>1154</v>
      </c>
      <c r="X714" t="s">
        <v>925</v>
      </c>
      <c r="Y714" t="s">
        <v>204</v>
      </c>
      <c r="AM714" s="105"/>
      <c r="AO714" s="105"/>
    </row>
    <row r="715" spans="1:41" ht="14.25" customHeight="1">
      <c r="A715" t="s">
        <v>1152</v>
      </c>
      <c r="B715" t="s">
        <v>200</v>
      </c>
      <c r="C715">
        <v>0</v>
      </c>
      <c r="D715">
        <v>200</v>
      </c>
      <c r="E715">
        <v>976</v>
      </c>
      <c r="F715" t="s">
        <v>201</v>
      </c>
      <c r="G715" s="105">
        <v>1.5912999999999999E-3</v>
      </c>
      <c r="H715" s="105">
        <v>3.4600000000000001E-5</v>
      </c>
      <c r="I715" s="105">
        <v>-8.1211999999999994E-6</v>
      </c>
      <c r="J715" s="105">
        <v>-2.0809999999999999E-7</v>
      </c>
      <c r="K715" s="105">
        <v>1.5995E-3</v>
      </c>
      <c r="L715" s="105">
        <v>3.4799999999999999E-5</v>
      </c>
      <c r="M715" s="132">
        <v>1.25</v>
      </c>
      <c r="N715">
        <v>0</v>
      </c>
      <c r="O715">
        <v>0</v>
      </c>
      <c r="P715">
        <v>0</v>
      </c>
      <c r="Q715">
        <v>1</v>
      </c>
      <c r="R715">
        <v>1.5994999999999998E-5</v>
      </c>
      <c r="S715">
        <v>3.4840000000000002E-7</v>
      </c>
      <c r="T715">
        <v>3</v>
      </c>
      <c r="U715">
        <v>0</v>
      </c>
      <c r="V715">
        <v>0</v>
      </c>
      <c r="W715" s="133" t="s">
        <v>1155</v>
      </c>
      <c r="X715" t="s">
        <v>925</v>
      </c>
      <c r="Y715" t="s">
        <v>204</v>
      </c>
      <c r="AM715" s="105"/>
      <c r="AO715" s="105"/>
    </row>
    <row r="716" spans="1:41" ht="14.25" customHeight="1">
      <c r="A716" t="s">
        <v>1156</v>
      </c>
      <c r="B716" t="s">
        <v>200</v>
      </c>
      <c r="C716">
        <v>0</v>
      </c>
      <c r="D716">
        <v>200</v>
      </c>
      <c r="E716">
        <v>976</v>
      </c>
      <c r="F716" t="s">
        <v>201</v>
      </c>
      <c r="G716" s="105">
        <v>1.8626999999999999E-3</v>
      </c>
      <c r="H716" s="105">
        <v>3.9799999999999998E-5</v>
      </c>
      <c r="I716" s="105">
        <v>-8.1211999999999994E-6</v>
      </c>
      <c r="J716" s="105">
        <v>-2.0809999999999999E-7</v>
      </c>
      <c r="K716" s="105">
        <v>1.8707999999999999E-3</v>
      </c>
      <c r="L716" s="105">
        <v>4.0000000000000003E-5</v>
      </c>
      <c r="M716" s="132">
        <v>1.23</v>
      </c>
      <c r="N716">
        <v>0</v>
      </c>
      <c r="O716">
        <v>0</v>
      </c>
      <c r="P716">
        <v>0</v>
      </c>
      <c r="Q716">
        <v>1</v>
      </c>
      <c r="R716">
        <v>1.8708000000000001E-5</v>
      </c>
      <c r="S716">
        <v>4.0009999999999999E-7</v>
      </c>
      <c r="T716">
        <v>3</v>
      </c>
      <c r="U716">
        <v>0</v>
      </c>
      <c r="V716">
        <v>0</v>
      </c>
      <c r="W716" s="133" t="s">
        <v>1157</v>
      </c>
      <c r="X716" t="s">
        <v>925</v>
      </c>
      <c r="Y716" t="s">
        <v>204</v>
      </c>
      <c r="AM716" s="105"/>
      <c r="AO716" s="105"/>
    </row>
    <row r="717" spans="1:41" ht="14.25" customHeight="1">
      <c r="A717" t="s">
        <v>1156</v>
      </c>
      <c r="B717" t="s">
        <v>200</v>
      </c>
      <c r="C717">
        <v>0</v>
      </c>
      <c r="D717">
        <v>200</v>
      </c>
      <c r="E717">
        <v>976</v>
      </c>
      <c r="F717" t="s">
        <v>201</v>
      </c>
      <c r="G717" s="105">
        <v>1.8630000000000001E-3</v>
      </c>
      <c r="H717" s="105">
        <v>3.9799999999999998E-5</v>
      </c>
      <c r="I717" s="105">
        <v>-8.1211999999999994E-6</v>
      </c>
      <c r="J717" s="105">
        <v>-2.0809999999999999E-7</v>
      </c>
      <c r="K717" s="105">
        <v>1.8711999999999999E-3</v>
      </c>
      <c r="L717" s="105">
        <v>4.0000000000000003E-5</v>
      </c>
      <c r="M717" s="132">
        <v>1.22</v>
      </c>
      <c r="N717">
        <v>0</v>
      </c>
      <c r="O717">
        <v>0</v>
      </c>
      <c r="P717">
        <v>0</v>
      </c>
      <c r="Q717">
        <v>1</v>
      </c>
      <c r="R717">
        <v>1.8712E-5</v>
      </c>
      <c r="S717">
        <v>3.9980000000000002E-7</v>
      </c>
      <c r="T717">
        <v>3</v>
      </c>
      <c r="U717">
        <v>0</v>
      </c>
      <c r="V717">
        <v>0</v>
      </c>
      <c r="W717" s="133" t="s">
        <v>340</v>
      </c>
      <c r="X717" t="s">
        <v>925</v>
      </c>
      <c r="Y717" t="s">
        <v>204</v>
      </c>
      <c r="AM717" s="105"/>
      <c r="AO717" s="105"/>
    </row>
    <row r="718" spans="1:41" ht="14.25" customHeight="1">
      <c r="A718" t="s">
        <v>1156</v>
      </c>
      <c r="B718" t="s">
        <v>200</v>
      </c>
      <c r="C718">
        <v>0</v>
      </c>
      <c r="D718">
        <v>200</v>
      </c>
      <c r="E718">
        <v>976</v>
      </c>
      <c r="F718" t="s">
        <v>201</v>
      </c>
      <c r="G718" s="105">
        <v>1.8630999999999999E-3</v>
      </c>
      <c r="H718" s="105">
        <v>3.9799999999999998E-5</v>
      </c>
      <c r="I718" s="105">
        <v>-8.1211999999999994E-6</v>
      </c>
      <c r="J718" s="105">
        <v>-2.0809999999999999E-7</v>
      </c>
      <c r="K718" s="105">
        <v>1.8711999999999999E-3</v>
      </c>
      <c r="L718" s="105">
        <v>4.0000000000000003E-5</v>
      </c>
      <c r="M718" s="132">
        <v>1.22</v>
      </c>
      <c r="N718">
        <v>0</v>
      </c>
      <c r="O718">
        <v>0</v>
      </c>
      <c r="P718">
        <v>0</v>
      </c>
      <c r="Q718">
        <v>1</v>
      </c>
      <c r="R718">
        <v>1.8712E-5</v>
      </c>
      <c r="S718">
        <v>4.0009999999999999E-7</v>
      </c>
      <c r="T718">
        <v>3</v>
      </c>
      <c r="U718">
        <v>0</v>
      </c>
      <c r="V718">
        <v>0</v>
      </c>
      <c r="W718" s="133" t="s">
        <v>1158</v>
      </c>
      <c r="X718" t="s">
        <v>925</v>
      </c>
      <c r="Y718" t="s">
        <v>204</v>
      </c>
      <c r="AM718" s="105"/>
      <c r="AO718" s="105"/>
    </row>
    <row r="719" spans="1:41" ht="14.25" customHeight="1">
      <c r="A719" t="s">
        <v>1159</v>
      </c>
      <c r="B719" t="s">
        <v>200</v>
      </c>
      <c r="C719">
        <v>0</v>
      </c>
      <c r="D719">
        <v>200</v>
      </c>
      <c r="E719">
        <v>976</v>
      </c>
      <c r="F719" t="s">
        <v>201</v>
      </c>
      <c r="G719" s="105">
        <v>2.9761000000000002E-3</v>
      </c>
      <c r="H719" s="105">
        <v>5.6199999999999997E-5</v>
      </c>
      <c r="I719" s="105">
        <v>-8.1211999999999994E-6</v>
      </c>
      <c r="J719" s="105">
        <v>-2.0809999999999999E-7</v>
      </c>
      <c r="K719" s="105">
        <v>2.9841999999999998E-3</v>
      </c>
      <c r="L719" s="105">
        <v>5.6400000000000002E-5</v>
      </c>
      <c r="M719" s="132">
        <v>1.08</v>
      </c>
      <c r="N719">
        <v>0</v>
      </c>
      <c r="O719">
        <v>0</v>
      </c>
      <c r="P719">
        <v>0</v>
      </c>
      <c r="Q719">
        <v>1</v>
      </c>
      <c r="R719">
        <v>2.9842E-5</v>
      </c>
      <c r="S719">
        <v>5.6430000000000004E-7</v>
      </c>
      <c r="T719">
        <v>4</v>
      </c>
      <c r="U719">
        <v>0</v>
      </c>
      <c r="V719">
        <v>0</v>
      </c>
      <c r="W719" s="133" t="s">
        <v>1160</v>
      </c>
      <c r="X719" t="s">
        <v>925</v>
      </c>
      <c r="Y719" t="s">
        <v>204</v>
      </c>
      <c r="AM719" s="105"/>
      <c r="AO719" s="105"/>
    </row>
    <row r="720" spans="1:41" ht="14.25" customHeight="1">
      <c r="A720" t="s">
        <v>1159</v>
      </c>
      <c r="B720" t="s">
        <v>200</v>
      </c>
      <c r="C720">
        <v>0</v>
      </c>
      <c r="D720">
        <v>200</v>
      </c>
      <c r="E720">
        <v>976</v>
      </c>
      <c r="F720" t="s">
        <v>201</v>
      </c>
      <c r="G720" s="105">
        <v>2.9762E-3</v>
      </c>
      <c r="H720" s="105">
        <v>5.7099999999999999E-5</v>
      </c>
      <c r="I720" s="105">
        <v>-8.1211999999999994E-6</v>
      </c>
      <c r="J720" s="105">
        <v>-2.0809999999999999E-7</v>
      </c>
      <c r="K720" s="105">
        <v>2.9843000000000001E-3</v>
      </c>
      <c r="L720" s="105">
        <v>5.7399999999999999E-5</v>
      </c>
      <c r="M720" s="132">
        <v>1.1000000000000001</v>
      </c>
      <c r="N720">
        <v>0</v>
      </c>
      <c r="O720">
        <v>0</v>
      </c>
      <c r="P720">
        <v>0</v>
      </c>
      <c r="Q720">
        <v>1</v>
      </c>
      <c r="R720">
        <v>2.9842999999999999E-5</v>
      </c>
      <c r="S720">
        <v>5.7349999999999999E-7</v>
      </c>
      <c r="T720">
        <v>4</v>
      </c>
      <c r="U720">
        <v>0</v>
      </c>
      <c r="V720">
        <v>0</v>
      </c>
      <c r="W720" s="133" t="s">
        <v>1161</v>
      </c>
      <c r="X720" t="s">
        <v>925</v>
      </c>
      <c r="Y720" t="s">
        <v>204</v>
      </c>
      <c r="AM720" s="105"/>
      <c r="AO720" s="105"/>
    </row>
    <row r="721" spans="1:41" ht="14.25" customHeight="1">
      <c r="A721" t="s">
        <v>1159</v>
      </c>
      <c r="B721" t="s">
        <v>200</v>
      </c>
      <c r="C721">
        <v>0</v>
      </c>
      <c r="D721">
        <v>200</v>
      </c>
      <c r="E721">
        <v>976</v>
      </c>
      <c r="F721" t="s">
        <v>201</v>
      </c>
      <c r="G721" s="105">
        <v>2.9762E-3</v>
      </c>
      <c r="H721" s="105">
        <v>5.66E-5</v>
      </c>
      <c r="I721" s="105">
        <v>-8.1211999999999994E-6</v>
      </c>
      <c r="J721" s="105">
        <v>-2.0809999999999999E-7</v>
      </c>
      <c r="K721" s="105">
        <v>2.9843000000000001E-3</v>
      </c>
      <c r="L721" s="105">
        <v>5.6799999999999998E-5</v>
      </c>
      <c r="M721" s="132">
        <v>1.0900000000000001</v>
      </c>
      <c r="N721">
        <v>0</v>
      </c>
      <c r="O721">
        <v>0</v>
      </c>
      <c r="P721">
        <v>0</v>
      </c>
      <c r="Q721">
        <v>1</v>
      </c>
      <c r="R721">
        <v>2.9842999999999999E-5</v>
      </c>
      <c r="S721">
        <v>5.6820000000000002E-7</v>
      </c>
      <c r="T721">
        <v>4</v>
      </c>
      <c r="U721">
        <v>0</v>
      </c>
      <c r="V721">
        <v>0</v>
      </c>
      <c r="W721" s="133" t="s">
        <v>345</v>
      </c>
      <c r="X721" t="s">
        <v>925</v>
      </c>
      <c r="Y721" t="s">
        <v>204</v>
      </c>
      <c r="AM721" s="105"/>
      <c r="AO721" s="105"/>
    </row>
    <row r="722" spans="1:41" ht="14.25" customHeight="1">
      <c r="A722" t="s">
        <v>1162</v>
      </c>
      <c r="B722" t="s">
        <v>200</v>
      </c>
      <c r="C722">
        <v>0</v>
      </c>
      <c r="D722">
        <v>200</v>
      </c>
      <c r="E722">
        <v>976</v>
      </c>
      <c r="F722" t="s">
        <v>201</v>
      </c>
      <c r="G722" s="105">
        <v>1.013E-3</v>
      </c>
      <c r="H722" s="105">
        <v>3.04E-5</v>
      </c>
      <c r="I722" s="105">
        <v>-8.1211999999999994E-6</v>
      </c>
      <c r="J722" s="105">
        <v>-2.0809999999999999E-7</v>
      </c>
      <c r="K722" s="105">
        <v>1.0211E-3</v>
      </c>
      <c r="L722" s="105">
        <v>3.0599999999999998E-5</v>
      </c>
      <c r="M722" s="132">
        <v>1.72</v>
      </c>
      <c r="N722">
        <v>0</v>
      </c>
      <c r="O722">
        <v>0</v>
      </c>
      <c r="P722">
        <v>0</v>
      </c>
      <c r="Q722">
        <v>1</v>
      </c>
      <c r="R722">
        <v>1.0210999999999999E-5</v>
      </c>
      <c r="S722">
        <v>3.0619999999999998E-7</v>
      </c>
      <c r="T722">
        <v>3</v>
      </c>
      <c r="U722">
        <v>0</v>
      </c>
      <c r="V722">
        <v>0</v>
      </c>
      <c r="W722" s="133" t="s">
        <v>1163</v>
      </c>
      <c r="X722" t="s">
        <v>925</v>
      </c>
      <c r="Y722" t="s">
        <v>204</v>
      </c>
      <c r="AM722" s="105"/>
      <c r="AO722" s="105"/>
    </row>
    <row r="723" spans="1:41" ht="14.25" customHeight="1">
      <c r="A723" t="s">
        <v>1162</v>
      </c>
      <c r="B723" t="s">
        <v>200</v>
      </c>
      <c r="C723">
        <v>0</v>
      </c>
      <c r="D723">
        <v>200</v>
      </c>
      <c r="E723">
        <v>976</v>
      </c>
      <c r="F723" t="s">
        <v>201</v>
      </c>
      <c r="G723" s="105">
        <v>1.0131999999999999E-3</v>
      </c>
      <c r="H723" s="105">
        <v>3.01E-5</v>
      </c>
      <c r="I723" s="105">
        <v>-8.1211999999999994E-6</v>
      </c>
      <c r="J723" s="105">
        <v>-2.0809999999999999E-7</v>
      </c>
      <c r="K723" s="105">
        <v>1.0212999999999999E-3</v>
      </c>
      <c r="L723" s="105">
        <v>3.0300000000000001E-5</v>
      </c>
      <c r="M723" s="132">
        <v>1.7</v>
      </c>
      <c r="N723">
        <v>0</v>
      </c>
      <c r="O723">
        <v>0</v>
      </c>
      <c r="P723">
        <v>0</v>
      </c>
      <c r="Q723">
        <v>1</v>
      </c>
      <c r="R723">
        <v>1.0213E-5</v>
      </c>
      <c r="S723">
        <v>3.0289999999999999E-7</v>
      </c>
      <c r="T723">
        <v>3</v>
      </c>
      <c r="U723">
        <v>0</v>
      </c>
      <c r="V723">
        <v>0</v>
      </c>
      <c r="W723" s="133" t="s">
        <v>1164</v>
      </c>
      <c r="X723" t="s">
        <v>925</v>
      </c>
      <c r="Y723" t="s">
        <v>204</v>
      </c>
      <c r="AM723" s="105"/>
      <c r="AO723" s="105"/>
    </row>
    <row r="724" spans="1:41" ht="14.25" customHeight="1">
      <c r="A724" t="s">
        <v>1162</v>
      </c>
      <c r="B724" t="s">
        <v>200</v>
      </c>
      <c r="C724">
        <v>0</v>
      </c>
      <c r="D724">
        <v>200</v>
      </c>
      <c r="E724">
        <v>976</v>
      </c>
      <c r="F724" t="s">
        <v>201</v>
      </c>
      <c r="G724" s="105">
        <v>1.013E-3</v>
      </c>
      <c r="H724" s="105">
        <v>3.0300000000000001E-5</v>
      </c>
      <c r="I724" s="105">
        <v>-8.1211999999999994E-6</v>
      </c>
      <c r="J724" s="105">
        <v>-2.0809999999999999E-7</v>
      </c>
      <c r="K724" s="105">
        <v>1.0211E-3</v>
      </c>
      <c r="L724" s="105">
        <v>3.0499999999999999E-5</v>
      </c>
      <c r="M724" s="132">
        <v>1.71</v>
      </c>
      <c r="N724">
        <v>0</v>
      </c>
      <c r="O724">
        <v>0</v>
      </c>
      <c r="P724">
        <v>0</v>
      </c>
      <c r="Q724">
        <v>1</v>
      </c>
      <c r="R724">
        <v>1.0210999999999999E-5</v>
      </c>
      <c r="S724">
        <v>3.0499999999999999E-7</v>
      </c>
      <c r="T724">
        <v>3</v>
      </c>
      <c r="U724">
        <v>0</v>
      </c>
      <c r="V724">
        <v>0</v>
      </c>
      <c r="W724" s="133" t="s">
        <v>1165</v>
      </c>
      <c r="X724" t="s">
        <v>925</v>
      </c>
      <c r="Y724" t="s">
        <v>204</v>
      </c>
      <c r="AM724" s="105"/>
      <c r="AO724" s="105"/>
    </row>
    <row r="725" spans="1:41" ht="14.25" customHeight="1">
      <c r="A725" t="s">
        <v>1166</v>
      </c>
      <c r="B725" t="s">
        <v>200</v>
      </c>
      <c r="C725">
        <v>0</v>
      </c>
      <c r="D725">
        <v>200</v>
      </c>
      <c r="E725">
        <v>976</v>
      </c>
      <c r="F725" t="s">
        <v>201</v>
      </c>
      <c r="G725" s="105">
        <v>1.4379E-3</v>
      </c>
      <c r="H725" s="105">
        <v>4.6600000000000001E-5</v>
      </c>
      <c r="I725" s="105">
        <v>-8.1211999999999994E-6</v>
      </c>
      <c r="J725" s="105">
        <v>-2.0809999999999999E-7</v>
      </c>
      <c r="K725" s="105">
        <v>1.446E-3</v>
      </c>
      <c r="L725" s="105">
        <v>4.6799999999999999E-5</v>
      </c>
      <c r="M725" s="132">
        <v>1.86</v>
      </c>
      <c r="N725">
        <v>0</v>
      </c>
      <c r="O725">
        <v>0</v>
      </c>
      <c r="P725">
        <v>0</v>
      </c>
      <c r="Q725">
        <v>1</v>
      </c>
      <c r="R725">
        <v>1.446E-5</v>
      </c>
      <c r="S725">
        <v>4.6839999999999999E-7</v>
      </c>
      <c r="T725">
        <v>3</v>
      </c>
      <c r="U725">
        <v>0</v>
      </c>
      <c r="V725">
        <v>0</v>
      </c>
      <c r="W725" s="133" t="s">
        <v>1167</v>
      </c>
      <c r="X725" t="s">
        <v>925</v>
      </c>
      <c r="Y725" t="s">
        <v>204</v>
      </c>
      <c r="AM725" s="105"/>
      <c r="AO725" s="105"/>
    </row>
    <row r="726" spans="1:41" ht="14.25" customHeight="1">
      <c r="A726" t="s">
        <v>1166</v>
      </c>
      <c r="B726" t="s">
        <v>200</v>
      </c>
      <c r="C726">
        <v>0</v>
      </c>
      <c r="D726">
        <v>200</v>
      </c>
      <c r="E726">
        <v>976</v>
      </c>
      <c r="F726" t="s">
        <v>201</v>
      </c>
      <c r="G726" s="105">
        <v>1.4379E-3</v>
      </c>
      <c r="H726" s="105">
        <v>4.6799999999999999E-5</v>
      </c>
      <c r="I726" s="105">
        <v>-8.1211999999999994E-6</v>
      </c>
      <c r="J726" s="105">
        <v>-2.0809999999999999E-7</v>
      </c>
      <c r="K726" s="105">
        <v>1.4461000000000001E-3</v>
      </c>
      <c r="L726" s="105">
        <v>4.6999999999999997E-5</v>
      </c>
      <c r="M726" s="132">
        <v>1.86</v>
      </c>
      <c r="N726">
        <v>0</v>
      </c>
      <c r="O726">
        <v>0</v>
      </c>
      <c r="P726">
        <v>0</v>
      </c>
      <c r="Q726">
        <v>1</v>
      </c>
      <c r="R726">
        <v>1.4460999999999999E-5</v>
      </c>
      <c r="S726">
        <v>4.7020000000000001E-7</v>
      </c>
      <c r="T726">
        <v>3</v>
      </c>
      <c r="U726">
        <v>0</v>
      </c>
      <c r="V726">
        <v>0</v>
      </c>
      <c r="W726" s="133" t="s">
        <v>1168</v>
      </c>
      <c r="X726" t="s">
        <v>925</v>
      </c>
      <c r="Y726" t="s">
        <v>204</v>
      </c>
      <c r="AM726" s="105"/>
      <c r="AO726" s="105"/>
    </row>
    <row r="727" spans="1:41" ht="14.25" customHeight="1">
      <c r="A727" t="s">
        <v>1166</v>
      </c>
      <c r="B727" t="s">
        <v>200</v>
      </c>
      <c r="C727">
        <v>0</v>
      </c>
      <c r="D727">
        <v>200</v>
      </c>
      <c r="E727">
        <v>976</v>
      </c>
      <c r="F727" t="s">
        <v>201</v>
      </c>
      <c r="G727" s="105">
        <v>1.4377999999999999E-3</v>
      </c>
      <c r="H727" s="105">
        <v>4.6699999999999997E-5</v>
      </c>
      <c r="I727" s="105">
        <v>-8.1211999999999994E-6</v>
      </c>
      <c r="J727" s="105">
        <v>-2.0809999999999999E-7</v>
      </c>
      <c r="K727" s="105">
        <v>1.4459E-3</v>
      </c>
      <c r="L727" s="105">
        <v>4.6900000000000002E-5</v>
      </c>
      <c r="M727" s="132">
        <v>1.86</v>
      </c>
      <c r="N727">
        <v>0</v>
      </c>
      <c r="O727">
        <v>0</v>
      </c>
      <c r="P727">
        <v>0</v>
      </c>
      <c r="Q727">
        <v>1</v>
      </c>
      <c r="R727">
        <v>1.4459E-5</v>
      </c>
      <c r="S727">
        <v>4.6919999999999999E-7</v>
      </c>
      <c r="T727">
        <v>3</v>
      </c>
      <c r="U727">
        <v>0</v>
      </c>
      <c r="V727">
        <v>0</v>
      </c>
      <c r="W727" s="133" t="s">
        <v>1169</v>
      </c>
      <c r="X727" t="s">
        <v>925</v>
      </c>
      <c r="Y727" t="s">
        <v>204</v>
      </c>
      <c r="AM727" s="105"/>
      <c r="AO727" s="105"/>
    </row>
    <row r="728" spans="1:41" ht="14.25" customHeight="1">
      <c r="A728" t="s">
        <v>1170</v>
      </c>
      <c r="B728" t="s">
        <v>200</v>
      </c>
      <c r="C728">
        <v>0</v>
      </c>
      <c r="D728">
        <v>200</v>
      </c>
      <c r="E728">
        <v>976</v>
      </c>
      <c r="F728" t="s">
        <v>201</v>
      </c>
      <c r="G728" s="105">
        <v>7.1741000000000003E-4</v>
      </c>
      <c r="H728" s="105">
        <v>2.2269E-5</v>
      </c>
      <c r="I728" s="105">
        <v>-8.1211999999999994E-6</v>
      </c>
      <c r="J728" s="105">
        <v>-2.0809999999999999E-7</v>
      </c>
      <c r="K728" s="105">
        <v>7.2552999999999995E-4</v>
      </c>
      <c r="L728" s="105">
        <v>2.2476999999999998E-5</v>
      </c>
      <c r="M728" s="132">
        <v>1.77</v>
      </c>
      <c r="N728">
        <v>0</v>
      </c>
      <c r="O728">
        <v>0</v>
      </c>
      <c r="P728">
        <v>0</v>
      </c>
      <c r="Q728">
        <v>1</v>
      </c>
      <c r="R728">
        <v>7.2552999999999998E-6</v>
      </c>
      <c r="S728">
        <v>2.248E-7</v>
      </c>
      <c r="T728">
        <v>3</v>
      </c>
      <c r="U728">
        <v>0</v>
      </c>
      <c r="V728">
        <v>0</v>
      </c>
      <c r="W728" s="133" t="s">
        <v>1171</v>
      </c>
      <c r="X728" t="s">
        <v>925</v>
      </c>
      <c r="Y728" t="s">
        <v>204</v>
      </c>
      <c r="AM728" s="105"/>
      <c r="AO728" s="105"/>
    </row>
    <row r="729" spans="1:41" ht="14.25" customHeight="1">
      <c r="A729" t="s">
        <v>1170</v>
      </c>
      <c r="B729" t="s">
        <v>200</v>
      </c>
      <c r="C729">
        <v>0</v>
      </c>
      <c r="D729">
        <v>200</v>
      </c>
      <c r="E729">
        <v>976</v>
      </c>
      <c r="F729" t="s">
        <v>201</v>
      </c>
      <c r="G729" s="105">
        <v>7.1739000000000004E-4</v>
      </c>
      <c r="H729" s="105">
        <v>2.2340999999999998E-5</v>
      </c>
      <c r="I729" s="105">
        <v>-8.1211999999999994E-6</v>
      </c>
      <c r="J729" s="105">
        <v>-2.0809999999999999E-7</v>
      </c>
      <c r="K729" s="105">
        <v>7.2552000000000001E-4</v>
      </c>
      <c r="L729" s="105">
        <v>2.2549E-5</v>
      </c>
      <c r="M729" s="132">
        <v>1.78</v>
      </c>
      <c r="N729">
        <v>0</v>
      </c>
      <c r="O729">
        <v>0</v>
      </c>
      <c r="P729">
        <v>0</v>
      </c>
      <c r="Q729">
        <v>1</v>
      </c>
      <c r="R729">
        <v>7.2551999999999996E-6</v>
      </c>
      <c r="S729">
        <v>2.255E-7</v>
      </c>
      <c r="T729">
        <v>3</v>
      </c>
      <c r="U729">
        <v>0</v>
      </c>
      <c r="V729">
        <v>0</v>
      </c>
      <c r="W729" s="133" t="s">
        <v>1172</v>
      </c>
      <c r="X729" t="s">
        <v>925</v>
      </c>
      <c r="Y729" t="s">
        <v>204</v>
      </c>
      <c r="AM729" s="105"/>
      <c r="AO729" s="105"/>
    </row>
    <row r="730" spans="1:41" ht="14.25" customHeight="1">
      <c r="A730" t="s">
        <v>1170</v>
      </c>
      <c r="B730" t="s">
        <v>200</v>
      </c>
      <c r="C730">
        <v>0</v>
      </c>
      <c r="D730">
        <v>200</v>
      </c>
      <c r="E730">
        <v>976</v>
      </c>
      <c r="F730" t="s">
        <v>201</v>
      </c>
      <c r="G730" s="105">
        <v>7.1728999999999998E-4</v>
      </c>
      <c r="H730" s="105">
        <v>2.2453999999999999E-5</v>
      </c>
      <c r="I730" s="105">
        <v>-8.1211999999999994E-6</v>
      </c>
      <c r="J730" s="105">
        <v>-2.0809999999999999E-7</v>
      </c>
      <c r="K730" s="105">
        <v>7.2541000000000001E-4</v>
      </c>
      <c r="L730" s="105">
        <v>2.2662000000000001E-5</v>
      </c>
      <c r="M730" s="132">
        <v>1.79</v>
      </c>
      <c r="N730">
        <v>0</v>
      </c>
      <c r="O730">
        <v>0</v>
      </c>
      <c r="P730">
        <v>0</v>
      </c>
      <c r="Q730">
        <v>1</v>
      </c>
      <c r="R730">
        <v>7.2540999999999997E-6</v>
      </c>
      <c r="S730">
        <v>2.266E-7</v>
      </c>
      <c r="T730">
        <v>3</v>
      </c>
      <c r="U730">
        <v>0</v>
      </c>
      <c r="V730">
        <v>0</v>
      </c>
      <c r="W730" s="133" t="s">
        <v>1173</v>
      </c>
      <c r="X730" t="s">
        <v>925</v>
      </c>
      <c r="Y730" t="s">
        <v>204</v>
      </c>
      <c r="AM730" s="105"/>
      <c r="AO730" s="105"/>
    </row>
    <row r="731" spans="1:41" ht="14.25" customHeight="1">
      <c r="A731" t="s">
        <v>1174</v>
      </c>
      <c r="B731" t="s">
        <v>200</v>
      </c>
      <c r="C731">
        <v>0</v>
      </c>
      <c r="D731">
        <v>200</v>
      </c>
      <c r="E731">
        <v>976</v>
      </c>
      <c r="F731" t="s">
        <v>201</v>
      </c>
      <c r="G731" s="105">
        <v>4.8453999999999999E-4</v>
      </c>
      <c r="H731" s="105">
        <v>1.415E-5</v>
      </c>
      <c r="I731" s="105">
        <v>-8.1211999999999994E-6</v>
      </c>
      <c r="J731" s="105">
        <v>-2.0809999999999999E-7</v>
      </c>
      <c r="K731" s="105">
        <v>4.9266999999999996E-4</v>
      </c>
      <c r="L731" s="105">
        <v>1.4358E-5</v>
      </c>
      <c r="M731" s="132">
        <v>1.67</v>
      </c>
      <c r="N731">
        <v>0</v>
      </c>
      <c r="O731">
        <v>0</v>
      </c>
      <c r="P731">
        <v>0</v>
      </c>
      <c r="Q731">
        <v>1</v>
      </c>
      <c r="R731">
        <v>4.9266999999999998E-6</v>
      </c>
      <c r="S731">
        <v>1.4359999999999999E-7</v>
      </c>
      <c r="T731">
        <v>3</v>
      </c>
      <c r="U731">
        <v>0</v>
      </c>
      <c r="V731">
        <v>0</v>
      </c>
      <c r="W731" s="133" t="s">
        <v>357</v>
      </c>
      <c r="X731" t="s">
        <v>925</v>
      </c>
      <c r="Y731" t="s">
        <v>204</v>
      </c>
      <c r="AM731" s="105"/>
      <c r="AO731" s="105"/>
    </row>
    <row r="732" spans="1:41" ht="14.25" customHeight="1">
      <c r="A732" t="s">
        <v>1174</v>
      </c>
      <c r="B732" t="s">
        <v>200</v>
      </c>
      <c r="C732">
        <v>0</v>
      </c>
      <c r="D732">
        <v>200</v>
      </c>
      <c r="E732">
        <v>976</v>
      </c>
      <c r="F732" t="s">
        <v>201</v>
      </c>
      <c r="G732" s="105">
        <v>4.8440000000000001E-4</v>
      </c>
      <c r="H732" s="105">
        <v>1.3937999999999999E-5</v>
      </c>
      <c r="I732" s="105">
        <v>-8.1211999999999994E-6</v>
      </c>
      <c r="J732" s="105">
        <v>-2.0809999999999999E-7</v>
      </c>
      <c r="K732" s="105">
        <v>4.9251999999999998E-4</v>
      </c>
      <c r="L732" s="105">
        <v>1.4146E-5</v>
      </c>
      <c r="M732" s="132">
        <v>1.65</v>
      </c>
      <c r="N732">
        <v>0</v>
      </c>
      <c r="O732">
        <v>0</v>
      </c>
      <c r="P732">
        <v>0</v>
      </c>
      <c r="Q732">
        <v>1</v>
      </c>
      <c r="R732">
        <v>4.9251999999999999E-6</v>
      </c>
      <c r="S732">
        <v>1.4149999999999999E-7</v>
      </c>
      <c r="T732">
        <v>3</v>
      </c>
      <c r="U732">
        <v>0</v>
      </c>
      <c r="V732">
        <v>0</v>
      </c>
      <c r="W732" s="133" t="s">
        <v>358</v>
      </c>
      <c r="X732" t="s">
        <v>925</v>
      </c>
      <c r="Y732" t="s">
        <v>204</v>
      </c>
      <c r="AM732" s="105"/>
      <c r="AO732" s="105"/>
    </row>
    <row r="733" spans="1:41" ht="14.25" customHeight="1">
      <c r="A733" t="s">
        <v>1174</v>
      </c>
      <c r="B733" t="s">
        <v>200</v>
      </c>
      <c r="C733">
        <v>0</v>
      </c>
      <c r="D733">
        <v>200</v>
      </c>
      <c r="E733">
        <v>976</v>
      </c>
      <c r="F733" t="s">
        <v>201</v>
      </c>
      <c r="G733" s="105">
        <v>4.8408000000000001E-4</v>
      </c>
      <c r="H733" s="105">
        <v>1.3920000000000001E-5</v>
      </c>
      <c r="I733" s="105">
        <v>-8.1211999999999994E-6</v>
      </c>
      <c r="J733" s="105">
        <v>-2.0809999999999999E-7</v>
      </c>
      <c r="K733" s="105">
        <v>4.9220000000000004E-4</v>
      </c>
      <c r="L733" s="105">
        <v>1.4127999999999999E-5</v>
      </c>
      <c r="M733" s="132">
        <v>1.64</v>
      </c>
      <c r="N733">
        <v>0</v>
      </c>
      <c r="O733">
        <v>0</v>
      </c>
      <c r="P733">
        <v>0</v>
      </c>
      <c r="Q733">
        <v>1</v>
      </c>
      <c r="R733">
        <v>4.9219999999999996E-6</v>
      </c>
      <c r="S733">
        <v>1.413E-7</v>
      </c>
      <c r="T733">
        <v>3</v>
      </c>
      <c r="U733">
        <v>0</v>
      </c>
      <c r="V733">
        <v>0</v>
      </c>
      <c r="W733" s="133" t="s">
        <v>1175</v>
      </c>
      <c r="X733" t="s">
        <v>925</v>
      </c>
      <c r="Y733" t="s">
        <v>204</v>
      </c>
      <c r="AM733" s="105"/>
      <c r="AO733" s="105"/>
    </row>
    <row r="734" spans="1:41" ht="14.25" customHeight="1">
      <c r="A734" t="s">
        <v>1176</v>
      </c>
      <c r="B734" t="s">
        <v>200</v>
      </c>
      <c r="C734">
        <v>0</v>
      </c>
      <c r="D734">
        <v>200</v>
      </c>
      <c r="E734">
        <v>976</v>
      </c>
      <c r="F734" t="s">
        <v>201</v>
      </c>
      <c r="G734" s="105">
        <v>7.3368000000000001E-4</v>
      </c>
      <c r="H734" s="105">
        <v>1.8984999999999999E-5</v>
      </c>
      <c r="I734" s="105">
        <v>-8.1211999999999994E-6</v>
      </c>
      <c r="J734" s="105">
        <v>-2.0809999999999999E-7</v>
      </c>
      <c r="K734" s="105">
        <v>7.4180000000000003E-4</v>
      </c>
      <c r="L734" s="105">
        <v>1.9193000000000001E-5</v>
      </c>
      <c r="M734" s="132">
        <v>1.48</v>
      </c>
      <c r="N734">
        <v>0</v>
      </c>
      <c r="O734">
        <v>0</v>
      </c>
      <c r="P734">
        <v>0</v>
      </c>
      <c r="Q734">
        <v>1</v>
      </c>
      <c r="R734">
        <v>7.418E-6</v>
      </c>
      <c r="S734">
        <v>1.9189999999999999E-7</v>
      </c>
      <c r="T734">
        <v>3</v>
      </c>
      <c r="U734">
        <v>0</v>
      </c>
      <c r="V734">
        <v>0</v>
      </c>
      <c r="W734" s="133" t="s">
        <v>1177</v>
      </c>
      <c r="X734" t="s">
        <v>925</v>
      </c>
      <c r="Y734" t="s">
        <v>204</v>
      </c>
      <c r="AM734" s="105"/>
      <c r="AO734" s="105"/>
    </row>
    <row r="735" spans="1:41" ht="14.25" customHeight="1">
      <c r="A735" t="s">
        <v>1176</v>
      </c>
      <c r="B735" t="s">
        <v>200</v>
      </c>
      <c r="C735">
        <v>0</v>
      </c>
      <c r="D735">
        <v>200</v>
      </c>
      <c r="E735">
        <v>976</v>
      </c>
      <c r="F735" t="s">
        <v>201</v>
      </c>
      <c r="G735" s="105">
        <v>7.3391999999999999E-4</v>
      </c>
      <c r="H735" s="105">
        <v>1.9242E-5</v>
      </c>
      <c r="I735" s="105">
        <v>-8.1211999999999994E-6</v>
      </c>
      <c r="J735" s="105">
        <v>-2.0809999999999999E-7</v>
      </c>
      <c r="K735" s="105">
        <v>7.4204000000000002E-4</v>
      </c>
      <c r="L735" s="105">
        <v>1.9449999999999998E-5</v>
      </c>
      <c r="M735" s="132">
        <v>1.5</v>
      </c>
      <c r="N735">
        <v>0</v>
      </c>
      <c r="O735">
        <v>0</v>
      </c>
      <c r="P735">
        <v>0</v>
      </c>
      <c r="Q735">
        <v>1</v>
      </c>
      <c r="R735">
        <v>7.4204000000000001E-6</v>
      </c>
      <c r="S735">
        <v>1.945E-7</v>
      </c>
      <c r="T735">
        <v>3</v>
      </c>
      <c r="U735">
        <v>0</v>
      </c>
      <c r="V735">
        <v>0</v>
      </c>
      <c r="W735" s="133" t="s">
        <v>1178</v>
      </c>
      <c r="X735" t="s">
        <v>925</v>
      </c>
      <c r="Y735" t="s">
        <v>204</v>
      </c>
      <c r="AM735" s="105"/>
      <c r="AO735" s="105"/>
    </row>
    <row r="736" spans="1:41" ht="14.25" customHeight="1">
      <c r="A736" t="s">
        <v>1176</v>
      </c>
      <c r="B736" t="s">
        <v>200</v>
      </c>
      <c r="C736">
        <v>0</v>
      </c>
      <c r="D736">
        <v>200</v>
      </c>
      <c r="E736">
        <v>976</v>
      </c>
      <c r="F736" t="s">
        <v>201</v>
      </c>
      <c r="G736" s="105">
        <v>7.3375999999999997E-4</v>
      </c>
      <c r="H736" s="105">
        <v>1.9009E-5</v>
      </c>
      <c r="I736" s="105">
        <v>-8.1211999999999994E-6</v>
      </c>
      <c r="J736" s="105">
        <v>-2.0809999999999999E-7</v>
      </c>
      <c r="K736" s="105">
        <v>7.4187999999999999E-4</v>
      </c>
      <c r="L736" s="105">
        <v>1.9216999999999999E-5</v>
      </c>
      <c r="M736" s="132">
        <v>1.48</v>
      </c>
      <c r="N736">
        <v>0</v>
      </c>
      <c r="O736">
        <v>0</v>
      </c>
      <c r="P736">
        <v>0</v>
      </c>
      <c r="Q736">
        <v>1</v>
      </c>
      <c r="R736">
        <v>7.4188E-6</v>
      </c>
      <c r="S736">
        <v>1.9219999999999999E-7</v>
      </c>
      <c r="T736">
        <v>3</v>
      </c>
      <c r="U736">
        <v>0</v>
      </c>
      <c r="V736">
        <v>0</v>
      </c>
      <c r="W736" s="133" t="s">
        <v>1179</v>
      </c>
      <c r="X736" t="s">
        <v>925</v>
      </c>
      <c r="Y736" t="s">
        <v>204</v>
      </c>
      <c r="AM736" s="105"/>
      <c r="AO736" s="105"/>
    </row>
    <row r="737" spans="1:41" ht="14.25" customHeight="1">
      <c r="A737" t="s">
        <v>1180</v>
      </c>
      <c r="B737" t="s">
        <v>200</v>
      </c>
      <c r="C737">
        <v>0</v>
      </c>
      <c r="D737">
        <v>200</v>
      </c>
      <c r="E737">
        <v>976</v>
      </c>
      <c r="F737" t="s">
        <v>201</v>
      </c>
      <c r="G737" s="105">
        <v>2.4979999999999998E-3</v>
      </c>
      <c r="H737" s="105">
        <v>5.8300000000000001E-5</v>
      </c>
      <c r="I737" s="105">
        <v>-8.1211999999999994E-6</v>
      </c>
      <c r="J737" s="105">
        <v>-2.0809999999999999E-7</v>
      </c>
      <c r="K737" s="105">
        <v>2.5060999999999998E-3</v>
      </c>
      <c r="L737" s="105">
        <v>5.8499999999999999E-5</v>
      </c>
      <c r="M737" s="132">
        <v>1.34</v>
      </c>
      <c r="N737">
        <v>0</v>
      </c>
      <c r="O737">
        <v>0</v>
      </c>
      <c r="P737">
        <v>0</v>
      </c>
      <c r="Q737">
        <v>1</v>
      </c>
      <c r="R737">
        <v>2.5060999999999999E-5</v>
      </c>
      <c r="S737">
        <v>5.8520000000000003E-7</v>
      </c>
      <c r="T737">
        <v>3</v>
      </c>
      <c r="U737">
        <v>0</v>
      </c>
      <c r="V737">
        <v>0</v>
      </c>
      <c r="W737" s="133" t="s">
        <v>1181</v>
      </c>
      <c r="X737" t="s">
        <v>925</v>
      </c>
      <c r="Y737" t="s">
        <v>204</v>
      </c>
      <c r="AM737" s="105"/>
      <c r="AO737" s="105"/>
    </row>
    <row r="738" spans="1:41" ht="14.25" customHeight="1">
      <c r="A738" t="s">
        <v>1180</v>
      </c>
      <c r="B738" t="s">
        <v>200</v>
      </c>
      <c r="C738">
        <v>0</v>
      </c>
      <c r="D738">
        <v>200</v>
      </c>
      <c r="E738">
        <v>976</v>
      </c>
      <c r="F738" t="s">
        <v>201</v>
      </c>
      <c r="G738" s="105">
        <v>2.4978000000000001E-3</v>
      </c>
      <c r="H738" s="105">
        <v>5.8300000000000001E-5</v>
      </c>
      <c r="I738" s="105">
        <v>-8.1211999999999994E-6</v>
      </c>
      <c r="J738" s="105">
        <v>-2.0809999999999999E-7</v>
      </c>
      <c r="K738" s="105">
        <v>2.5059000000000001E-3</v>
      </c>
      <c r="L738" s="105">
        <v>5.8499999999999999E-5</v>
      </c>
      <c r="M738" s="132">
        <v>1.34</v>
      </c>
      <c r="N738">
        <v>0</v>
      </c>
      <c r="O738">
        <v>0</v>
      </c>
      <c r="P738">
        <v>0</v>
      </c>
      <c r="Q738">
        <v>1</v>
      </c>
      <c r="R738">
        <v>2.5058999999999998E-5</v>
      </c>
      <c r="S738">
        <v>5.849E-7</v>
      </c>
      <c r="T738">
        <v>3</v>
      </c>
      <c r="U738">
        <v>0</v>
      </c>
      <c r="V738">
        <v>0</v>
      </c>
      <c r="W738" s="133" t="s">
        <v>1182</v>
      </c>
      <c r="X738" t="s">
        <v>925</v>
      </c>
      <c r="Y738" t="s">
        <v>204</v>
      </c>
      <c r="AM738" s="105"/>
      <c r="AO738" s="105"/>
    </row>
    <row r="739" spans="1:41" ht="14.25" customHeight="1">
      <c r="A739" t="s">
        <v>1180</v>
      </c>
      <c r="B739" t="s">
        <v>200</v>
      </c>
      <c r="C739">
        <v>0</v>
      </c>
      <c r="D739">
        <v>200</v>
      </c>
      <c r="E739">
        <v>976</v>
      </c>
      <c r="F739" t="s">
        <v>201</v>
      </c>
      <c r="G739" s="105">
        <v>2.4976999999999998E-3</v>
      </c>
      <c r="H739" s="105">
        <v>5.8499999999999999E-5</v>
      </c>
      <c r="I739" s="105">
        <v>-8.1211999999999994E-6</v>
      </c>
      <c r="J739" s="105">
        <v>-2.0809999999999999E-7</v>
      </c>
      <c r="K739" s="105">
        <v>2.5057999999999999E-3</v>
      </c>
      <c r="L739" s="105">
        <v>5.8699999999999997E-5</v>
      </c>
      <c r="M739" s="132">
        <v>1.34</v>
      </c>
      <c r="N739">
        <v>0</v>
      </c>
      <c r="O739">
        <v>0</v>
      </c>
      <c r="P739">
        <v>0</v>
      </c>
      <c r="Q739">
        <v>1</v>
      </c>
      <c r="R739">
        <v>2.5058E-5</v>
      </c>
      <c r="S739">
        <v>5.8749999999999999E-7</v>
      </c>
      <c r="T739">
        <v>3</v>
      </c>
      <c r="U739">
        <v>0</v>
      </c>
      <c r="V739">
        <v>0</v>
      </c>
      <c r="W739" s="133" t="s">
        <v>1183</v>
      </c>
      <c r="X739" t="s">
        <v>925</v>
      </c>
      <c r="Y739" t="s">
        <v>204</v>
      </c>
      <c r="AM739" s="105"/>
      <c r="AO739" s="105"/>
    </row>
    <row r="740" spans="1:41" ht="14.25" customHeight="1">
      <c r="A740" t="s">
        <v>1184</v>
      </c>
      <c r="B740" t="s">
        <v>200</v>
      </c>
      <c r="C740">
        <v>0</v>
      </c>
      <c r="D740">
        <v>200</v>
      </c>
      <c r="E740">
        <v>976</v>
      </c>
      <c r="F740" t="s">
        <v>201</v>
      </c>
      <c r="G740" s="105">
        <v>1.5223999999999999E-3</v>
      </c>
      <c r="H740" s="105">
        <v>3.3000000000000003E-5</v>
      </c>
      <c r="I740" s="105">
        <v>-8.1211999999999994E-6</v>
      </c>
      <c r="J740" s="105">
        <v>-2.0809999999999999E-7</v>
      </c>
      <c r="K740" s="105">
        <v>1.5305E-3</v>
      </c>
      <c r="L740" s="105">
        <v>3.3200000000000001E-5</v>
      </c>
      <c r="M740" s="132">
        <v>1.24</v>
      </c>
      <c r="N740">
        <v>0</v>
      </c>
      <c r="O740">
        <v>0</v>
      </c>
      <c r="P740">
        <v>0</v>
      </c>
      <c r="Q740">
        <v>1</v>
      </c>
      <c r="R740">
        <v>1.5305E-5</v>
      </c>
      <c r="S740">
        <v>3.3220000000000002E-7</v>
      </c>
      <c r="T740">
        <v>3</v>
      </c>
      <c r="U740">
        <v>0</v>
      </c>
      <c r="V740">
        <v>0</v>
      </c>
      <c r="W740" s="133" t="s">
        <v>1185</v>
      </c>
      <c r="X740" t="s">
        <v>925</v>
      </c>
      <c r="Y740" t="s">
        <v>204</v>
      </c>
      <c r="AM740" s="105"/>
      <c r="AO740" s="105"/>
    </row>
    <row r="741" spans="1:41" ht="14.25" customHeight="1">
      <c r="A741" t="s">
        <v>1184</v>
      </c>
      <c r="B741" t="s">
        <v>200</v>
      </c>
      <c r="C741">
        <v>0</v>
      </c>
      <c r="D741">
        <v>200</v>
      </c>
      <c r="E741">
        <v>976</v>
      </c>
      <c r="F741" t="s">
        <v>201</v>
      </c>
      <c r="G741" s="105">
        <v>1.5222E-3</v>
      </c>
      <c r="H741" s="105">
        <v>3.2700000000000002E-5</v>
      </c>
      <c r="I741" s="105">
        <v>-8.1211999999999994E-6</v>
      </c>
      <c r="J741" s="105">
        <v>-2.0809999999999999E-7</v>
      </c>
      <c r="K741" s="105">
        <v>1.5303000000000001E-3</v>
      </c>
      <c r="L741" s="105">
        <v>3.29E-5</v>
      </c>
      <c r="M741" s="132">
        <v>1.23</v>
      </c>
      <c r="N741">
        <v>0</v>
      </c>
      <c r="O741">
        <v>0</v>
      </c>
      <c r="P741">
        <v>0</v>
      </c>
      <c r="Q741">
        <v>1</v>
      </c>
      <c r="R741">
        <v>1.5302999999999999E-5</v>
      </c>
      <c r="S741">
        <v>3.2920000000000001E-7</v>
      </c>
      <c r="T741">
        <v>3</v>
      </c>
      <c r="U741">
        <v>0</v>
      </c>
      <c r="V741">
        <v>0</v>
      </c>
      <c r="W741" s="133" t="s">
        <v>1186</v>
      </c>
      <c r="X741" t="s">
        <v>925</v>
      </c>
      <c r="Y741" t="s">
        <v>204</v>
      </c>
      <c r="AM741" s="105"/>
      <c r="AO741" s="105"/>
    </row>
    <row r="742" spans="1:41" ht="14.25" customHeight="1">
      <c r="A742" t="s">
        <v>1184</v>
      </c>
      <c r="B742" t="s">
        <v>200</v>
      </c>
      <c r="C742">
        <v>0</v>
      </c>
      <c r="D742">
        <v>200</v>
      </c>
      <c r="E742">
        <v>976</v>
      </c>
      <c r="F742" t="s">
        <v>201</v>
      </c>
      <c r="G742" s="105">
        <v>1.5221E-3</v>
      </c>
      <c r="H742" s="105">
        <v>3.2799999999999998E-5</v>
      </c>
      <c r="I742" s="105">
        <v>-8.1211999999999994E-6</v>
      </c>
      <c r="J742" s="105">
        <v>-2.0809999999999999E-7</v>
      </c>
      <c r="K742" s="105">
        <v>1.5302E-3</v>
      </c>
      <c r="L742" s="105">
        <v>3.3000000000000003E-5</v>
      </c>
      <c r="M742" s="132">
        <v>1.23</v>
      </c>
      <c r="N742">
        <v>0</v>
      </c>
      <c r="O742">
        <v>0</v>
      </c>
      <c r="P742">
        <v>0</v>
      </c>
      <c r="Q742">
        <v>1</v>
      </c>
      <c r="R742">
        <v>1.5302E-5</v>
      </c>
      <c r="S742">
        <v>3.2990000000000001E-7</v>
      </c>
      <c r="T742">
        <v>3</v>
      </c>
      <c r="U742">
        <v>0</v>
      </c>
      <c r="V742">
        <v>0</v>
      </c>
      <c r="W742" s="133" t="s">
        <v>1187</v>
      </c>
      <c r="X742" t="s">
        <v>925</v>
      </c>
      <c r="Y742" t="s">
        <v>204</v>
      </c>
      <c r="AM742" s="105"/>
      <c r="AO742" s="105"/>
    </row>
    <row r="743" spans="1:41" ht="14.25" customHeight="1">
      <c r="A743" t="s">
        <v>1188</v>
      </c>
      <c r="B743" t="s">
        <v>200</v>
      </c>
      <c r="C743">
        <v>0</v>
      </c>
      <c r="D743">
        <v>200</v>
      </c>
      <c r="E743">
        <v>976</v>
      </c>
      <c r="F743" t="s">
        <v>201</v>
      </c>
      <c r="G743" s="105">
        <v>2.2561E-3</v>
      </c>
      <c r="H743" s="105">
        <v>4.1100000000000003E-5</v>
      </c>
      <c r="I743" s="105">
        <v>-8.1211999999999994E-6</v>
      </c>
      <c r="J743" s="105">
        <v>-2.0809999999999999E-7</v>
      </c>
      <c r="K743" s="105">
        <v>2.2642000000000001E-3</v>
      </c>
      <c r="L743" s="105">
        <v>4.1300000000000001E-5</v>
      </c>
      <c r="M743" s="132">
        <v>1.05</v>
      </c>
      <c r="N743">
        <v>0</v>
      </c>
      <c r="O743">
        <v>0</v>
      </c>
      <c r="P743">
        <v>0</v>
      </c>
      <c r="Q743">
        <v>1</v>
      </c>
      <c r="R743">
        <v>2.2642000000000001E-5</v>
      </c>
      <c r="S743">
        <v>4.1310000000000001E-7</v>
      </c>
      <c r="T743">
        <v>3</v>
      </c>
      <c r="U743">
        <v>0</v>
      </c>
      <c r="V743">
        <v>0</v>
      </c>
      <c r="W743" s="133" t="s">
        <v>1189</v>
      </c>
      <c r="X743" t="s">
        <v>925</v>
      </c>
      <c r="Y743" t="s">
        <v>204</v>
      </c>
      <c r="AM743" s="105"/>
      <c r="AO743" s="105"/>
    </row>
    <row r="744" spans="1:41" ht="14.25" customHeight="1">
      <c r="A744" t="s">
        <v>1188</v>
      </c>
      <c r="B744" t="s">
        <v>200</v>
      </c>
      <c r="C744">
        <v>0</v>
      </c>
      <c r="D744">
        <v>200</v>
      </c>
      <c r="E744">
        <v>976</v>
      </c>
      <c r="F744" t="s">
        <v>201</v>
      </c>
      <c r="G744" s="105">
        <v>2.2558000000000001E-3</v>
      </c>
      <c r="H744" s="105">
        <v>4.0899999999999998E-5</v>
      </c>
      <c r="I744" s="105">
        <v>-8.1211999999999994E-6</v>
      </c>
      <c r="J744" s="105">
        <v>-2.0809999999999999E-7</v>
      </c>
      <c r="K744" s="105">
        <v>2.2639000000000001E-3</v>
      </c>
      <c r="L744" s="105">
        <v>4.1100000000000003E-5</v>
      </c>
      <c r="M744" s="132">
        <v>1.04</v>
      </c>
      <c r="N744">
        <v>0</v>
      </c>
      <c r="O744">
        <v>0</v>
      </c>
      <c r="P744">
        <v>0</v>
      </c>
      <c r="Q744">
        <v>1</v>
      </c>
      <c r="R744">
        <v>2.2639000000000001E-5</v>
      </c>
      <c r="S744">
        <v>4.115E-7</v>
      </c>
      <c r="T744">
        <v>3</v>
      </c>
      <c r="U744">
        <v>0</v>
      </c>
      <c r="V744">
        <v>0</v>
      </c>
      <c r="W744" s="133" t="s">
        <v>1190</v>
      </c>
      <c r="X744" t="s">
        <v>925</v>
      </c>
      <c r="Y744" t="s">
        <v>204</v>
      </c>
      <c r="AM744" s="105"/>
      <c r="AO744" s="105"/>
    </row>
    <row r="745" spans="1:41" ht="14.25" customHeight="1">
      <c r="A745" t="s">
        <v>1188</v>
      </c>
      <c r="B745" t="s">
        <v>200</v>
      </c>
      <c r="C745">
        <v>0</v>
      </c>
      <c r="D745">
        <v>200</v>
      </c>
      <c r="E745">
        <v>976</v>
      </c>
      <c r="F745" t="s">
        <v>201</v>
      </c>
      <c r="G745" s="105">
        <v>2.2596999999999999E-3</v>
      </c>
      <c r="H745" s="105">
        <v>4.2700000000000001E-5</v>
      </c>
      <c r="I745" s="105">
        <v>-8.1211999999999994E-6</v>
      </c>
      <c r="J745" s="105">
        <v>-2.0809999999999999E-7</v>
      </c>
      <c r="K745" s="105">
        <v>2.2677999999999999E-3</v>
      </c>
      <c r="L745" s="105">
        <v>4.2899999999999999E-5</v>
      </c>
      <c r="M745" s="132">
        <v>1.08</v>
      </c>
      <c r="N745">
        <v>0</v>
      </c>
      <c r="O745">
        <v>0</v>
      </c>
      <c r="P745">
        <v>0</v>
      </c>
      <c r="Q745">
        <v>1</v>
      </c>
      <c r="R745">
        <v>2.2677999999999999E-5</v>
      </c>
      <c r="S745">
        <v>4.2870000000000002E-7</v>
      </c>
      <c r="T745">
        <v>3</v>
      </c>
      <c r="U745">
        <v>0</v>
      </c>
      <c r="V745">
        <v>0</v>
      </c>
      <c r="W745" s="133" t="s">
        <v>1191</v>
      </c>
      <c r="X745" t="s">
        <v>925</v>
      </c>
      <c r="Y745" t="s">
        <v>204</v>
      </c>
      <c r="AM745" s="105"/>
      <c r="AO745" s="105"/>
    </row>
    <row r="746" spans="1:41" ht="14.25" customHeight="1">
      <c r="A746" t="s">
        <v>1192</v>
      </c>
      <c r="B746" t="s">
        <v>200</v>
      </c>
      <c r="C746">
        <v>0</v>
      </c>
      <c r="D746">
        <v>200</v>
      </c>
      <c r="E746">
        <v>976</v>
      </c>
      <c r="F746" t="s">
        <v>201</v>
      </c>
      <c r="G746" s="105">
        <v>1.3228000000000001E-3</v>
      </c>
      <c r="H746" s="105">
        <v>2.69E-5</v>
      </c>
      <c r="I746" s="105">
        <v>-8.1211999999999994E-6</v>
      </c>
      <c r="J746" s="105">
        <v>-2.0809999999999999E-7</v>
      </c>
      <c r="K746" s="105">
        <v>1.3309000000000001E-3</v>
      </c>
      <c r="L746" s="105">
        <v>2.7100000000000001E-5</v>
      </c>
      <c r="M746" s="132">
        <v>1.1599999999999999</v>
      </c>
      <c r="N746">
        <v>0</v>
      </c>
      <c r="O746">
        <v>0</v>
      </c>
      <c r="P746">
        <v>0</v>
      </c>
      <c r="Q746">
        <v>1</v>
      </c>
      <c r="R746">
        <v>1.3309000000000001E-5</v>
      </c>
      <c r="S746">
        <v>2.706E-7</v>
      </c>
      <c r="T746">
        <v>3</v>
      </c>
      <c r="U746">
        <v>0</v>
      </c>
      <c r="V746">
        <v>0</v>
      </c>
      <c r="W746" s="133" t="s">
        <v>1193</v>
      </c>
      <c r="X746" t="s">
        <v>925</v>
      </c>
      <c r="Y746" t="s">
        <v>204</v>
      </c>
      <c r="AM746" s="105"/>
      <c r="AO746" s="105"/>
    </row>
    <row r="747" spans="1:41" ht="14.25" customHeight="1">
      <c r="A747" t="s">
        <v>1192</v>
      </c>
      <c r="B747" t="s">
        <v>200</v>
      </c>
      <c r="C747">
        <v>0</v>
      </c>
      <c r="D747">
        <v>200</v>
      </c>
      <c r="E747">
        <v>976</v>
      </c>
      <c r="F747" t="s">
        <v>201</v>
      </c>
      <c r="G747" s="105">
        <v>1.3228999999999999E-3</v>
      </c>
      <c r="H747" s="105">
        <v>2.6800000000000001E-5</v>
      </c>
      <c r="I747" s="105">
        <v>-8.1211999999999994E-6</v>
      </c>
      <c r="J747" s="105">
        <v>-2.0809999999999999E-7</v>
      </c>
      <c r="K747" s="105">
        <v>1.3309999999999999E-3</v>
      </c>
      <c r="L747" s="105">
        <v>2.6999999999999999E-5</v>
      </c>
      <c r="M747" s="132">
        <v>1.1599999999999999</v>
      </c>
      <c r="N747">
        <v>0</v>
      </c>
      <c r="O747">
        <v>0</v>
      </c>
      <c r="P747">
        <v>0</v>
      </c>
      <c r="Q747">
        <v>1</v>
      </c>
      <c r="R747">
        <v>1.331E-5</v>
      </c>
      <c r="S747">
        <v>2.6979999999999999E-7</v>
      </c>
      <c r="T747">
        <v>3</v>
      </c>
      <c r="U747">
        <v>0</v>
      </c>
      <c r="V747">
        <v>0</v>
      </c>
      <c r="W747" s="133" t="s">
        <v>1194</v>
      </c>
      <c r="X747" t="s">
        <v>925</v>
      </c>
      <c r="Y747" t="s">
        <v>204</v>
      </c>
      <c r="AM747" s="105"/>
      <c r="AO747" s="105"/>
    </row>
    <row r="748" spans="1:41" ht="14.25" customHeight="1">
      <c r="A748" t="s">
        <v>1192</v>
      </c>
      <c r="B748" t="s">
        <v>200</v>
      </c>
      <c r="C748">
        <v>0</v>
      </c>
      <c r="D748">
        <v>200</v>
      </c>
      <c r="E748">
        <v>976</v>
      </c>
      <c r="F748" t="s">
        <v>201</v>
      </c>
      <c r="G748" s="105">
        <v>1.3228999999999999E-3</v>
      </c>
      <c r="H748" s="105">
        <v>2.6599999999999999E-5</v>
      </c>
      <c r="I748" s="105">
        <v>-8.1211999999999994E-6</v>
      </c>
      <c r="J748" s="105">
        <v>-2.0809999999999999E-7</v>
      </c>
      <c r="K748" s="105">
        <v>1.3311E-3</v>
      </c>
      <c r="L748" s="105">
        <v>2.6800000000000001E-5</v>
      </c>
      <c r="M748" s="132">
        <v>1.1499999999999999</v>
      </c>
      <c r="N748">
        <v>0</v>
      </c>
      <c r="O748">
        <v>0</v>
      </c>
      <c r="P748">
        <v>0</v>
      </c>
      <c r="Q748">
        <v>1</v>
      </c>
      <c r="R748">
        <v>1.3311E-5</v>
      </c>
      <c r="S748">
        <v>2.678E-7</v>
      </c>
      <c r="T748">
        <v>3</v>
      </c>
      <c r="U748">
        <v>0</v>
      </c>
      <c r="V748">
        <v>0</v>
      </c>
      <c r="W748" s="133" t="s">
        <v>1195</v>
      </c>
      <c r="X748" t="s">
        <v>925</v>
      </c>
      <c r="Y748" t="s">
        <v>204</v>
      </c>
      <c r="AM748" s="105"/>
      <c r="AO748" s="105"/>
    </row>
    <row r="749" spans="1:41" ht="14.25" customHeight="1">
      <c r="A749" t="s">
        <v>1196</v>
      </c>
      <c r="B749" t="s">
        <v>200</v>
      </c>
      <c r="C749">
        <v>0</v>
      </c>
      <c r="D749">
        <v>200</v>
      </c>
      <c r="E749">
        <v>976</v>
      </c>
      <c r="F749" t="s">
        <v>201</v>
      </c>
      <c r="G749" s="105">
        <v>9.2862999999999995E-4</v>
      </c>
      <c r="H749" s="105">
        <v>2.0707E-5</v>
      </c>
      <c r="I749" s="105">
        <v>-8.1211999999999994E-6</v>
      </c>
      <c r="J749" s="105">
        <v>-2.0809999999999999E-7</v>
      </c>
      <c r="K749" s="105">
        <v>9.3674999999999997E-4</v>
      </c>
      <c r="L749" s="105">
        <v>2.0914999999999999E-5</v>
      </c>
      <c r="M749" s="132">
        <v>1.28</v>
      </c>
      <c r="N749">
        <v>0</v>
      </c>
      <c r="O749">
        <v>0</v>
      </c>
      <c r="P749">
        <v>0</v>
      </c>
      <c r="Q749">
        <v>1</v>
      </c>
      <c r="R749">
        <v>9.3674999999999997E-6</v>
      </c>
      <c r="S749">
        <v>2.0919999999999999E-7</v>
      </c>
      <c r="T749">
        <v>3</v>
      </c>
      <c r="U749">
        <v>0</v>
      </c>
      <c r="V749">
        <v>0</v>
      </c>
      <c r="W749" s="133" t="s">
        <v>1197</v>
      </c>
      <c r="X749" t="s">
        <v>925</v>
      </c>
      <c r="Y749" t="s">
        <v>204</v>
      </c>
      <c r="AM749" s="105"/>
      <c r="AO749" s="105"/>
    </row>
    <row r="750" spans="1:41" ht="14.25" customHeight="1">
      <c r="A750" t="s">
        <v>1196</v>
      </c>
      <c r="B750" t="s">
        <v>200</v>
      </c>
      <c r="C750">
        <v>0</v>
      </c>
      <c r="D750">
        <v>200</v>
      </c>
      <c r="E750">
        <v>976</v>
      </c>
      <c r="F750" t="s">
        <v>201</v>
      </c>
      <c r="G750" s="105">
        <v>9.2800000000000001E-4</v>
      </c>
      <c r="H750" s="105">
        <v>2.1206999999999999E-5</v>
      </c>
      <c r="I750" s="105">
        <v>-8.1211999999999994E-6</v>
      </c>
      <c r="J750" s="105">
        <v>-2.0809999999999999E-7</v>
      </c>
      <c r="K750" s="105">
        <v>9.3612999999999997E-4</v>
      </c>
      <c r="L750" s="105">
        <v>2.1415000000000001E-5</v>
      </c>
      <c r="M750" s="132">
        <v>1.31</v>
      </c>
      <c r="N750">
        <v>0</v>
      </c>
      <c r="O750">
        <v>0</v>
      </c>
      <c r="P750">
        <v>0</v>
      </c>
      <c r="Q750">
        <v>1</v>
      </c>
      <c r="R750">
        <v>9.3612999999999996E-6</v>
      </c>
      <c r="S750">
        <v>2.142E-7</v>
      </c>
      <c r="T750">
        <v>3</v>
      </c>
      <c r="U750">
        <v>0</v>
      </c>
      <c r="V750">
        <v>0</v>
      </c>
      <c r="W750" s="133" t="s">
        <v>1198</v>
      </c>
      <c r="X750" t="s">
        <v>925</v>
      </c>
      <c r="Y750" t="s">
        <v>204</v>
      </c>
      <c r="AM750" s="105"/>
      <c r="AO750" s="105"/>
    </row>
    <row r="751" spans="1:41" ht="14.25" customHeight="1">
      <c r="A751" t="s">
        <v>1196</v>
      </c>
      <c r="B751" t="s">
        <v>200</v>
      </c>
      <c r="C751">
        <v>0</v>
      </c>
      <c r="D751">
        <v>200</v>
      </c>
      <c r="E751">
        <v>976</v>
      </c>
      <c r="F751" t="s">
        <v>201</v>
      </c>
      <c r="G751" s="105">
        <v>9.2807000000000002E-4</v>
      </c>
      <c r="H751" s="105">
        <v>2.0622999999999999E-5</v>
      </c>
      <c r="I751" s="105">
        <v>-8.1211999999999994E-6</v>
      </c>
      <c r="J751" s="105">
        <v>-2.0809999999999999E-7</v>
      </c>
      <c r="K751" s="105">
        <v>9.3619000000000005E-4</v>
      </c>
      <c r="L751" s="105">
        <v>2.0832E-5</v>
      </c>
      <c r="M751" s="132">
        <v>1.27</v>
      </c>
      <c r="N751">
        <v>0</v>
      </c>
      <c r="O751">
        <v>0</v>
      </c>
      <c r="P751">
        <v>0</v>
      </c>
      <c r="Q751">
        <v>1</v>
      </c>
      <c r="R751">
        <v>9.3618999999999993E-6</v>
      </c>
      <c r="S751">
        <v>2.0830000000000001E-7</v>
      </c>
      <c r="T751">
        <v>3</v>
      </c>
      <c r="U751">
        <v>0</v>
      </c>
      <c r="V751">
        <v>0</v>
      </c>
      <c r="W751" s="133" t="s">
        <v>1199</v>
      </c>
      <c r="X751" t="s">
        <v>925</v>
      </c>
      <c r="Y751" t="s">
        <v>204</v>
      </c>
      <c r="AM751" s="105"/>
      <c r="AO751" s="105"/>
    </row>
    <row r="752" spans="1:41" ht="14.25" customHeight="1">
      <c r="A752" t="s">
        <v>1200</v>
      </c>
      <c r="B752" t="s">
        <v>200</v>
      </c>
      <c r="C752">
        <v>0</v>
      </c>
      <c r="D752">
        <v>200</v>
      </c>
      <c r="E752">
        <v>976</v>
      </c>
      <c r="F752" t="s">
        <v>201</v>
      </c>
      <c r="G752" s="105">
        <v>1.1056E-3</v>
      </c>
      <c r="H752" s="105">
        <v>2.4700000000000001E-5</v>
      </c>
      <c r="I752" s="105">
        <v>-8.1211999999999994E-6</v>
      </c>
      <c r="J752" s="105">
        <v>-2.0809999999999999E-7</v>
      </c>
      <c r="K752" s="105">
        <v>1.1138000000000001E-3</v>
      </c>
      <c r="L752" s="105">
        <v>2.4899999999999999E-5</v>
      </c>
      <c r="M752" s="132">
        <v>1.28</v>
      </c>
      <c r="N752">
        <v>0</v>
      </c>
      <c r="O752">
        <v>0</v>
      </c>
      <c r="P752">
        <v>0</v>
      </c>
      <c r="Q752">
        <v>1</v>
      </c>
      <c r="R752">
        <v>1.1138000000000001E-5</v>
      </c>
      <c r="S752">
        <v>2.4929999999999999E-7</v>
      </c>
      <c r="T752">
        <v>3</v>
      </c>
      <c r="U752">
        <v>0</v>
      </c>
      <c r="V752">
        <v>0</v>
      </c>
      <c r="W752" s="133" t="s">
        <v>1201</v>
      </c>
      <c r="X752" t="s">
        <v>925</v>
      </c>
      <c r="Y752" t="s">
        <v>204</v>
      </c>
      <c r="AM752" s="105"/>
      <c r="AO752" s="105"/>
    </row>
    <row r="753" spans="1:41" ht="14.25" customHeight="1">
      <c r="A753" t="s">
        <v>1200</v>
      </c>
      <c r="B753" t="s">
        <v>200</v>
      </c>
      <c r="C753">
        <v>0</v>
      </c>
      <c r="D753">
        <v>200</v>
      </c>
      <c r="E753">
        <v>976</v>
      </c>
      <c r="F753" t="s">
        <v>201</v>
      </c>
      <c r="G753" s="105">
        <v>1.1056E-3</v>
      </c>
      <c r="H753" s="105">
        <v>2.4700000000000001E-5</v>
      </c>
      <c r="I753" s="105">
        <v>-8.1211999999999994E-6</v>
      </c>
      <c r="J753" s="105">
        <v>-2.0809999999999999E-7</v>
      </c>
      <c r="K753" s="105">
        <v>1.1138000000000001E-3</v>
      </c>
      <c r="L753" s="105">
        <v>2.4899999999999999E-5</v>
      </c>
      <c r="M753" s="132">
        <v>1.28</v>
      </c>
      <c r="N753">
        <v>0</v>
      </c>
      <c r="O753">
        <v>0</v>
      </c>
      <c r="P753">
        <v>0</v>
      </c>
      <c r="Q753">
        <v>1</v>
      </c>
      <c r="R753">
        <v>1.1138000000000001E-5</v>
      </c>
      <c r="S753">
        <v>2.4929999999999999E-7</v>
      </c>
      <c r="T753">
        <v>3</v>
      </c>
      <c r="U753">
        <v>0</v>
      </c>
      <c r="V753">
        <v>0</v>
      </c>
      <c r="W753" s="133" t="s">
        <v>1202</v>
      </c>
      <c r="X753" t="s">
        <v>925</v>
      </c>
      <c r="Y753" t="s">
        <v>204</v>
      </c>
      <c r="AM753" s="105"/>
      <c r="AO753" s="105"/>
    </row>
    <row r="754" spans="1:41" ht="14.25" customHeight="1">
      <c r="A754" t="s">
        <v>1200</v>
      </c>
      <c r="B754" t="s">
        <v>200</v>
      </c>
      <c r="C754">
        <v>0</v>
      </c>
      <c r="D754">
        <v>200</v>
      </c>
      <c r="E754">
        <v>976</v>
      </c>
      <c r="F754" t="s">
        <v>201</v>
      </c>
      <c r="G754" s="105">
        <v>1.1056E-3</v>
      </c>
      <c r="H754" s="105">
        <v>2.5000000000000001E-5</v>
      </c>
      <c r="I754" s="105">
        <v>-8.1211999999999994E-6</v>
      </c>
      <c r="J754" s="105">
        <v>-2.0809999999999999E-7</v>
      </c>
      <c r="K754" s="105">
        <v>1.1137E-3</v>
      </c>
      <c r="L754" s="105">
        <v>2.5299999999999998E-5</v>
      </c>
      <c r="M754" s="132">
        <v>1.3</v>
      </c>
      <c r="N754">
        <v>0</v>
      </c>
      <c r="O754">
        <v>0</v>
      </c>
      <c r="P754">
        <v>0</v>
      </c>
      <c r="Q754">
        <v>1</v>
      </c>
      <c r="R754">
        <v>1.1137E-5</v>
      </c>
      <c r="S754">
        <v>2.5250000000000002E-7</v>
      </c>
      <c r="T754">
        <v>3</v>
      </c>
      <c r="U754">
        <v>0</v>
      </c>
      <c r="V754">
        <v>0</v>
      </c>
      <c r="W754" s="133" t="s">
        <v>1203</v>
      </c>
      <c r="X754" t="s">
        <v>925</v>
      </c>
      <c r="Y754" t="s">
        <v>204</v>
      </c>
      <c r="AM754" s="105"/>
      <c r="AO754" s="105"/>
    </row>
    <row r="755" spans="1:41" ht="14.25" customHeight="1">
      <c r="A755" t="s">
        <v>1204</v>
      </c>
      <c r="B755" t="s">
        <v>200</v>
      </c>
      <c r="C755">
        <v>0</v>
      </c>
      <c r="D755">
        <v>200</v>
      </c>
      <c r="E755">
        <v>976</v>
      </c>
      <c r="F755" t="s">
        <v>201</v>
      </c>
      <c r="G755" s="105">
        <v>2.2954999999999998E-3</v>
      </c>
      <c r="H755" s="105">
        <v>4.9400000000000001E-5</v>
      </c>
      <c r="I755" s="105">
        <v>-8.1211999999999994E-6</v>
      </c>
      <c r="J755" s="105">
        <v>-2.0809999999999999E-7</v>
      </c>
      <c r="K755" s="105">
        <v>2.3037000000000001E-3</v>
      </c>
      <c r="L755" s="105">
        <v>4.9700000000000002E-5</v>
      </c>
      <c r="M755" s="132">
        <v>1.23</v>
      </c>
      <c r="N755">
        <v>0</v>
      </c>
      <c r="O755">
        <v>0</v>
      </c>
      <c r="P755">
        <v>0</v>
      </c>
      <c r="Q755">
        <v>1</v>
      </c>
      <c r="R755">
        <v>2.3037E-5</v>
      </c>
      <c r="S755">
        <v>4.9650000000000003E-7</v>
      </c>
      <c r="T755">
        <v>3</v>
      </c>
      <c r="U755">
        <v>0</v>
      </c>
      <c r="V755">
        <v>0</v>
      </c>
      <c r="W755" s="133" t="s">
        <v>1205</v>
      </c>
      <c r="X755" t="s">
        <v>925</v>
      </c>
      <c r="Y755" t="s">
        <v>204</v>
      </c>
      <c r="AM755" s="105"/>
      <c r="AO755" s="105"/>
    </row>
    <row r="756" spans="1:41" ht="14.25" customHeight="1">
      <c r="A756" t="s">
        <v>1204</v>
      </c>
      <c r="B756" t="s">
        <v>200</v>
      </c>
      <c r="C756">
        <v>0</v>
      </c>
      <c r="D756">
        <v>200</v>
      </c>
      <c r="E756">
        <v>976</v>
      </c>
      <c r="F756" t="s">
        <v>201</v>
      </c>
      <c r="G756" s="105">
        <v>2.2947000000000002E-3</v>
      </c>
      <c r="H756" s="105">
        <v>4.9400000000000001E-5</v>
      </c>
      <c r="I756" s="105">
        <v>-8.1211999999999994E-6</v>
      </c>
      <c r="J756" s="105">
        <v>-2.0809999999999999E-7</v>
      </c>
      <c r="K756" s="105">
        <v>2.3029000000000001E-3</v>
      </c>
      <c r="L756" s="105">
        <v>4.9599999999999999E-5</v>
      </c>
      <c r="M756" s="132">
        <v>1.23</v>
      </c>
      <c r="N756">
        <v>0</v>
      </c>
      <c r="O756">
        <v>0</v>
      </c>
      <c r="P756">
        <v>0</v>
      </c>
      <c r="Q756">
        <v>1</v>
      </c>
      <c r="R756">
        <v>2.3028999999999999E-5</v>
      </c>
      <c r="S756">
        <v>4.9589999999999999E-7</v>
      </c>
      <c r="T756">
        <v>3</v>
      </c>
      <c r="U756">
        <v>0</v>
      </c>
      <c r="V756">
        <v>0</v>
      </c>
      <c r="W756" s="133" t="s">
        <v>1206</v>
      </c>
      <c r="X756" t="s">
        <v>925</v>
      </c>
      <c r="Y756" t="s">
        <v>204</v>
      </c>
      <c r="AM756" s="105"/>
      <c r="AO756" s="105"/>
    </row>
    <row r="757" spans="1:41" ht="14.25" customHeight="1">
      <c r="A757" t="s">
        <v>1204</v>
      </c>
      <c r="B757" t="s">
        <v>200</v>
      </c>
      <c r="C757">
        <v>0</v>
      </c>
      <c r="D757">
        <v>200</v>
      </c>
      <c r="E757">
        <v>976</v>
      </c>
      <c r="F757" t="s">
        <v>201</v>
      </c>
      <c r="G757" s="105">
        <v>2.2947000000000002E-3</v>
      </c>
      <c r="H757" s="105">
        <v>4.9100000000000001E-5</v>
      </c>
      <c r="I757" s="105">
        <v>-8.1211999999999994E-6</v>
      </c>
      <c r="J757" s="105">
        <v>-2.0809999999999999E-7</v>
      </c>
      <c r="K757" s="105">
        <v>2.3027999999999998E-3</v>
      </c>
      <c r="L757" s="105">
        <v>4.9299999999999999E-5</v>
      </c>
      <c r="M757" s="132">
        <v>1.23</v>
      </c>
      <c r="N757">
        <v>0</v>
      </c>
      <c r="O757">
        <v>0</v>
      </c>
      <c r="P757">
        <v>0</v>
      </c>
      <c r="Q757">
        <v>1</v>
      </c>
      <c r="R757">
        <v>2.3028E-5</v>
      </c>
      <c r="S757">
        <v>4.9309999999999999E-7</v>
      </c>
      <c r="T757">
        <v>3</v>
      </c>
      <c r="U757">
        <v>0</v>
      </c>
      <c r="V757">
        <v>0</v>
      </c>
      <c r="W757" s="133" t="s">
        <v>1207</v>
      </c>
      <c r="X757" t="s">
        <v>925</v>
      </c>
      <c r="Y757" t="s">
        <v>204</v>
      </c>
      <c r="AM757" s="105"/>
      <c r="AO757" s="105"/>
    </row>
    <row r="758" spans="1:41" ht="14.25" customHeight="1">
      <c r="A758" t="s">
        <v>1208</v>
      </c>
      <c r="B758" t="s">
        <v>200</v>
      </c>
      <c r="C758">
        <v>0</v>
      </c>
      <c r="D758">
        <v>200</v>
      </c>
      <c r="E758">
        <v>976</v>
      </c>
      <c r="F758" t="s">
        <v>201</v>
      </c>
      <c r="G758" s="105">
        <v>1.3454000000000001E-3</v>
      </c>
      <c r="H758" s="105">
        <v>2.8799999999999999E-5</v>
      </c>
      <c r="I758" s="105">
        <v>-8.1211999999999994E-6</v>
      </c>
      <c r="J758" s="105">
        <v>-2.0809999999999999E-7</v>
      </c>
      <c r="K758" s="105">
        <v>1.3535000000000001E-3</v>
      </c>
      <c r="L758" s="105">
        <v>2.9E-5</v>
      </c>
      <c r="M758" s="132">
        <v>1.23</v>
      </c>
      <c r="N758">
        <v>0</v>
      </c>
      <c r="O758">
        <v>0</v>
      </c>
      <c r="P758">
        <v>0</v>
      </c>
      <c r="Q758">
        <v>1</v>
      </c>
      <c r="R758">
        <v>1.3535E-5</v>
      </c>
      <c r="S758">
        <v>2.896E-7</v>
      </c>
      <c r="T758">
        <v>3</v>
      </c>
      <c r="U758">
        <v>0</v>
      </c>
      <c r="V758">
        <v>0</v>
      </c>
      <c r="W758" s="133" t="s">
        <v>1209</v>
      </c>
      <c r="X758" t="s">
        <v>925</v>
      </c>
      <c r="Y758" t="s">
        <v>204</v>
      </c>
      <c r="AM758" s="105"/>
      <c r="AO758" s="105"/>
    </row>
    <row r="759" spans="1:41" ht="14.25" customHeight="1">
      <c r="A759" t="s">
        <v>1208</v>
      </c>
      <c r="B759" t="s">
        <v>200</v>
      </c>
      <c r="C759">
        <v>0</v>
      </c>
      <c r="D759">
        <v>200</v>
      </c>
      <c r="E759">
        <v>976</v>
      </c>
      <c r="F759" t="s">
        <v>201</v>
      </c>
      <c r="G759" s="105">
        <v>1.3454999999999999E-3</v>
      </c>
      <c r="H759" s="105">
        <v>2.8799999999999999E-5</v>
      </c>
      <c r="I759" s="105">
        <v>-8.1211999999999994E-6</v>
      </c>
      <c r="J759" s="105">
        <v>-2.0809999999999999E-7</v>
      </c>
      <c r="K759" s="105">
        <v>1.3535999999999999E-3</v>
      </c>
      <c r="L759" s="105">
        <v>2.9E-5</v>
      </c>
      <c r="M759" s="132">
        <v>1.23</v>
      </c>
      <c r="N759">
        <v>0</v>
      </c>
      <c r="O759">
        <v>0</v>
      </c>
      <c r="P759">
        <v>0</v>
      </c>
      <c r="Q759">
        <v>1</v>
      </c>
      <c r="R759">
        <v>1.3536000000000001E-5</v>
      </c>
      <c r="S759">
        <v>2.8970000000000001E-7</v>
      </c>
      <c r="T759">
        <v>3</v>
      </c>
      <c r="U759">
        <v>0</v>
      </c>
      <c r="V759">
        <v>0</v>
      </c>
      <c r="W759" s="133" t="s">
        <v>1210</v>
      </c>
      <c r="X759" t="s">
        <v>925</v>
      </c>
      <c r="Y759" t="s">
        <v>204</v>
      </c>
      <c r="AM759" s="105"/>
      <c r="AO759" s="105"/>
    </row>
    <row r="760" spans="1:41" ht="14.25" customHeight="1">
      <c r="A760" t="s">
        <v>1208</v>
      </c>
      <c r="B760" t="s">
        <v>200</v>
      </c>
      <c r="C760">
        <v>0</v>
      </c>
      <c r="D760">
        <v>200</v>
      </c>
      <c r="E760">
        <v>976</v>
      </c>
      <c r="F760" t="s">
        <v>201</v>
      </c>
      <c r="G760" s="105">
        <v>1.3450999999999999E-3</v>
      </c>
      <c r="H760" s="105">
        <v>2.8799999999999999E-5</v>
      </c>
      <c r="I760" s="105">
        <v>-8.1211999999999994E-6</v>
      </c>
      <c r="J760" s="105">
        <v>-2.0809999999999999E-7</v>
      </c>
      <c r="K760" s="105">
        <v>1.3531999999999999E-3</v>
      </c>
      <c r="L760" s="105">
        <v>2.9E-5</v>
      </c>
      <c r="M760" s="132">
        <v>1.23</v>
      </c>
      <c r="N760">
        <v>0</v>
      </c>
      <c r="O760">
        <v>0</v>
      </c>
      <c r="P760">
        <v>0</v>
      </c>
      <c r="Q760">
        <v>1</v>
      </c>
      <c r="R760">
        <v>1.3532E-5</v>
      </c>
      <c r="S760">
        <v>2.8990000000000002E-7</v>
      </c>
      <c r="T760">
        <v>3</v>
      </c>
      <c r="U760">
        <v>0</v>
      </c>
      <c r="V760">
        <v>0</v>
      </c>
      <c r="W760" s="133" t="s">
        <v>1211</v>
      </c>
      <c r="X760" t="s">
        <v>925</v>
      </c>
      <c r="Y760" t="s">
        <v>204</v>
      </c>
      <c r="AM760" s="105"/>
      <c r="AO760" s="105"/>
    </row>
    <row r="761" spans="1:41" ht="14.25" customHeight="1">
      <c r="A761" t="s">
        <v>1212</v>
      </c>
      <c r="B761" t="s">
        <v>200</v>
      </c>
      <c r="C761">
        <v>0</v>
      </c>
      <c r="D761">
        <v>200</v>
      </c>
      <c r="E761">
        <v>976</v>
      </c>
      <c r="F761" t="s">
        <v>201</v>
      </c>
      <c r="G761" s="105">
        <v>1.0541000000000001E-3</v>
      </c>
      <c r="H761" s="105">
        <v>2.1699999999999999E-5</v>
      </c>
      <c r="I761" s="105">
        <v>-8.1211999999999994E-6</v>
      </c>
      <c r="J761" s="105">
        <v>-2.0809999999999999E-7</v>
      </c>
      <c r="K761" s="105">
        <v>1.0621999999999999E-3</v>
      </c>
      <c r="L761" s="105">
        <v>2.19E-5</v>
      </c>
      <c r="M761" s="132">
        <v>1.18</v>
      </c>
      <c r="N761">
        <v>0</v>
      </c>
      <c r="O761">
        <v>0</v>
      </c>
      <c r="P761">
        <v>0</v>
      </c>
      <c r="Q761">
        <v>1</v>
      </c>
      <c r="R761">
        <v>1.0621999999999999E-5</v>
      </c>
      <c r="S761">
        <v>2.1899999999999999E-7</v>
      </c>
      <c r="T761">
        <v>3</v>
      </c>
      <c r="U761">
        <v>0</v>
      </c>
      <c r="V761">
        <v>0</v>
      </c>
      <c r="W761" s="133" t="s">
        <v>1213</v>
      </c>
      <c r="X761" t="s">
        <v>925</v>
      </c>
      <c r="Y761" t="s">
        <v>204</v>
      </c>
      <c r="AM761" s="105"/>
      <c r="AO761" s="105"/>
    </row>
    <row r="762" spans="1:41" ht="14.25" customHeight="1">
      <c r="A762" t="s">
        <v>1212</v>
      </c>
      <c r="B762" t="s">
        <v>200</v>
      </c>
      <c r="C762">
        <v>0</v>
      </c>
      <c r="D762">
        <v>200</v>
      </c>
      <c r="E762">
        <v>976</v>
      </c>
      <c r="F762" t="s">
        <v>201</v>
      </c>
      <c r="G762" s="105">
        <v>1.0552000000000001E-3</v>
      </c>
      <c r="H762" s="105">
        <v>2.2399999999999999E-5</v>
      </c>
      <c r="I762" s="105">
        <v>-8.1211999999999994E-6</v>
      </c>
      <c r="J762" s="105">
        <v>-2.0809999999999999E-7</v>
      </c>
      <c r="K762" s="105">
        <v>1.0633000000000001E-3</v>
      </c>
      <c r="L762" s="105">
        <v>2.26E-5</v>
      </c>
      <c r="M762" s="132">
        <v>1.22</v>
      </c>
      <c r="N762">
        <v>0</v>
      </c>
      <c r="O762">
        <v>0</v>
      </c>
      <c r="P762">
        <v>0</v>
      </c>
      <c r="Q762">
        <v>1</v>
      </c>
      <c r="R762">
        <v>1.0633E-5</v>
      </c>
      <c r="S762">
        <v>2.2609999999999999E-7</v>
      </c>
      <c r="T762">
        <v>3</v>
      </c>
      <c r="U762">
        <v>0</v>
      </c>
      <c r="V762">
        <v>0</v>
      </c>
      <c r="W762" s="133" t="s">
        <v>1214</v>
      </c>
      <c r="X762" t="s">
        <v>925</v>
      </c>
      <c r="Y762" t="s">
        <v>204</v>
      </c>
      <c r="AM762" s="105"/>
      <c r="AO762" s="105"/>
    </row>
    <row r="763" spans="1:41" ht="14.25" customHeight="1">
      <c r="A763" t="s">
        <v>1212</v>
      </c>
      <c r="B763" t="s">
        <v>200</v>
      </c>
      <c r="C763">
        <v>0</v>
      </c>
      <c r="D763">
        <v>200</v>
      </c>
      <c r="E763">
        <v>976</v>
      </c>
      <c r="F763" t="s">
        <v>201</v>
      </c>
      <c r="G763" s="105">
        <v>1.0551E-3</v>
      </c>
      <c r="H763" s="105">
        <v>2.26E-5</v>
      </c>
      <c r="I763" s="105">
        <v>-8.1211999999999994E-6</v>
      </c>
      <c r="J763" s="105">
        <v>-2.0809999999999999E-7</v>
      </c>
      <c r="K763" s="105">
        <v>1.0632E-3</v>
      </c>
      <c r="L763" s="105">
        <v>2.2799999999999999E-5</v>
      </c>
      <c r="M763" s="132">
        <v>1.23</v>
      </c>
      <c r="N763">
        <v>0</v>
      </c>
      <c r="O763">
        <v>0</v>
      </c>
      <c r="P763">
        <v>0</v>
      </c>
      <c r="Q763">
        <v>1</v>
      </c>
      <c r="R763">
        <v>1.0631999999999999E-5</v>
      </c>
      <c r="S763">
        <v>2.283E-7</v>
      </c>
      <c r="T763">
        <v>3</v>
      </c>
      <c r="U763">
        <v>0</v>
      </c>
      <c r="V763">
        <v>0</v>
      </c>
      <c r="W763" s="133" t="s">
        <v>1215</v>
      </c>
      <c r="X763" t="s">
        <v>925</v>
      </c>
      <c r="Y763" t="s">
        <v>204</v>
      </c>
      <c r="AM763" s="105"/>
      <c r="AO763" s="105"/>
    </row>
    <row r="764" spans="1:41" ht="14.25" customHeight="1">
      <c r="A764" t="s">
        <v>1216</v>
      </c>
      <c r="B764" t="s">
        <v>200</v>
      </c>
      <c r="C764">
        <v>0</v>
      </c>
      <c r="D764">
        <v>200</v>
      </c>
      <c r="E764">
        <v>976</v>
      </c>
      <c r="F764" t="s">
        <v>201</v>
      </c>
      <c r="G764" s="105">
        <v>1.0876E-3</v>
      </c>
      <c r="H764" s="105">
        <v>2.09E-5</v>
      </c>
      <c r="I764" s="105">
        <v>-8.1211999999999994E-6</v>
      </c>
      <c r="J764" s="105">
        <v>-2.0809999999999999E-7</v>
      </c>
      <c r="K764" s="105">
        <v>1.0958000000000001E-3</v>
      </c>
      <c r="L764" s="105">
        <v>2.1100000000000001E-5</v>
      </c>
      <c r="M764" s="132">
        <v>1.1000000000000001</v>
      </c>
      <c r="N764">
        <v>0</v>
      </c>
      <c r="O764">
        <v>0</v>
      </c>
      <c r="P764">
        <v>0</v>
      </c>
      <c r="Q764">
        <v>1</v>
      </c>
      <c r="R764">
        <v>1.0958000000000001E-5</v>
      </c>
      <c r="S764">
        <v>2.1080000000000001E-7</v>
      </c>
      <c r="T764">
        <v>3</v>
      </c>
      <c r="U764">
        <v>0</v>
      </c>
      <c r="V764">
        <v>0</v>
      </c>
      <c r="W764" s="133" t="s">
        <v>1217</v>
      </c>
      <c r="X764" t="s">
        <v>925</v>
      </c>
      <c r="Y764" t="s">
        <v>204</v>
      </c>
      <c r="AM764" s="105"/>
      <c r="AO764" s="105"/>
    </row>
    <row r="765" spans="1:41" ht="14.25" customHeight="1">
      <c r="A765" t="s">
        <v>1216</v>
      </c>
      <c r="B765" t="s">
        <v>200</v>
      </c>
      <c r="C765">
        <v>0</v>
      </c>
      <c r="D765">
        <v>200</v>
      </c>
      <c r="E765">
        <v>976</v>
      </c>
      <c r="F765" t="s">
        <v>201</v>
      </c>
      <c r="G765" s="105">
        <v>1.0885000000000001E-3</v>
      </c>
      <c r="H765" s="105">
        <v>2.16E-5</v>
      </c>
      <c r="I765" s="105">
        <v>-8.1211999999999994E-6</v>
      </c>
      <c r="J765" s="105">
        <v>-2.0809999999999999E-7</v>
      </c>
      <c r="K765" s="105">
        <v>1.0966000000000001E-3</v>
      </c>
      <c r="L765" s="105">
        <v>2.19E-5</v>
      </c>
      <c r="M765" s="132">
        <v>1.1399999999999999</v>
      </c>
      <c r="N765">
        <v>0</v>
      </c>
      <c r="O765">
        <v>0</v>
      </c>
      <c r="P765">
        <v>0</v>
      </c>
      <c r="Q765">
        <v>1</v>
      </c>
      <c r="R765">
        <v>1.0966E-5</v>
      </c>
      <c r="S765">
        <v>2.185E-7</v>
      </c>
      <c r="T765">
        <v>3</v>
      </c>
      <c r="U765">
        <v>0</v>
      </c>
      <c r="V765">
        <v>0</v>
      </c>
      <c r="W765" s="133" t="s">
        <v>1218</v>
      </c>
      <c r="X765" t="s">
        <v>925</v>
      </c>
      <c r="Y765" t="s">
        <v>204</v>
      </c>
      <c r="AM765" s="105"/>
      <c r="AO765" s="105"/>
    </row>
    <row r="766" spans="1:41" ht="14.25" customHeight="1">
      <c r="A766" t="s">
        <v>1216</v>
      </c>
      <c r="B766" t="s">
        <v>200</v>
      </c>
      <c r="C766">
        <v>0</v>
      </c>
      <c r="D766">
        <v>200</v>
      </c>
      <c r="E766">
        <v>976</v>
      </c>
      <c r="F766" t="s">
        <v>201</v>
      </c>
      <c r="G766" s="105">
        <v>1.0877E-3</v>
      </c>
      <c r="H766" s="105">
        <v>2.0699999999999998E-5</v>
      </c>
      <c r="I766" s="105">
        <v>-8.1211999999999994E-6</v>
      </c>
      <c r="J766" s="105">
        <v>-2.0809999999999999E-7</v>
      </c>
      <c r="K766" s="105">
        <v>1.0958000000000001E-3</v>
      </c>
      <c r="L766" s="105">
        <v>2.09E-5</v>
      </c>
      <c r="M766" s="132">
        <v>1.0900000000000001</v>
      </c>
      <c r="N766">
        <v>0</v>
      </c>
      <c r="O766">
        <v>0</v>
      </c>
      <c r="P766">
        <v>0</v>
      </c>
      <c r="Q766">
        <v>1</v>
      </c>
      <c r="R766">
        <v>1.0958000000000001E-5</v>
      </c>
      <c r="S766">
        <v>2.0940000000000001E-7</v>
      </c>
      <c r="T766">
        <v>3</v>
      </c>
      <c r="U766">
        <v>0</v>
      </c>
      <c r="V766">
        <v>0</v>
      </c>
      <c r="W766" s="133" t="s">
        <v>1219</v>
      </c>
      <c r="X766" t="s">
        <v>925</v>
      </c>
      <c r="Y766" t="s">
        <v>204</v>
      </c>
      <c r="AM766" s="105"/>
      <c r="AO766" s="105"/>
    </row>
    <row r="767" spans="1:41" ht="14.25" customHeight="1">
      <c r="A767" t="s">
        <v>1220</v>
      </c>
      <c r="B767" t="s">
        <v>200</v>
      </c>
      <c r="C767">
        <v>0</v>
      </c>
      <c r="D767">
        <v>200</v>
      </c>
      <c r="E767">
        <v>976</v>
      </c>
      <c r="F767" t="s">
        <v>201</v>
      </c>
      <c r="G767" s="105">
        <v>7.4116999999999998E-4</v>
      </c>
      <c r="H767" s="105">
        <v>1.6946999999999999E-5</v>
      </c>
      <c r="I767" s="105">
        <v>-8.1211999999999994E-6</v>
      </c>
      <c r="J767" s="105">
        <v>-2.0809999999999999E-7</v>
      </c>
      <c r="K767" s="105">
        <v>7.4929E-4</v>
      </c>
      <c r="L767" s="105">
        <v>1.7155000000000001E-5</v>
      </c>
      <c r="M767" s="132">
        <v>1.31</v>
      </c>
      <c r="N767">
        <v>0</v>
      </c>
      <c r="O767">
        <v>0</v>
      </c>
      <c r="P767">
        <v>0</v>
      </c>
      <c r="Q767">
        <v>1</v>
      </c>
      <c r="R767">
        <v>7.4928999999999999E-6</v>
      </c>
      <c r="S767">
        <v>1.716E-7</v>
      </c>
      <c r="T767">
        <v>3</v>
      </c>
      <c r="U767">
        <v>0</v>
      </c>
      <c r="V767">
        <v>0</v>
      </c>
      <c r="W767" s="133" t="s">
        <v>1221</v>
      </c>
      <c r="X767" t="s">
        <v>925</v>
      </c>
      <c r="Y767" t="s">
        <v>204</v>
      </c>
      <c r="AM767" s="105"/>
      <c r="AO767" s="105"/>
    </row>
    <row r="768" spans="1:41" ht="14.25" customHeight="1">
      <c r="A768" t="s">
        <v>1220</v>
      </c>
      <c r="B768" t="s">
        <v>200</v>
      </c>
      <c r="C768">
        <v>0</v>
      </c>
      <c r="D768">
        <v>200</v>
      </c>
      <c r="E768">
        <v>976</v>
      </c>
      <c r="F768" t="s">
        <v>201</v>
      </c>
      <c r="G768" s="105">
        <v>7.4103999999999999E-4</v>
      </c>
      <c r="H768" s="105">
        <v>1.7297000000000001E-5</v>
      </c>
      <c r="I768" s="105">
        <v>-8.1211999999999994E-6</v>
      </c>
      <c r="J768" s="105">
        <v>-2.0809999999999999E-7</v>
      </c>
      <c r="K768" s="105">
        <v>7.4916000000000002E-4</v>
      </c>
      <c r="L768" s="105">
        <v>1.7504999999999999E-5</v>
      </c>
      <c r="M768" s="132">
        <v>1.34</v>
      </c>
      <c r="N768">
        <v>0</v>
      </c>
      <c r="O768">
        <v>0</v>
      </c>
      <c r="P768">
        <v>0</v>
      </c>
      <c r="Q768">
        <v>1</v>
      </c>
      <c r="R768">
        <v>7.4916000000000004E-6</v>
      </c>
      <c r="S768">
        <v>1.751E-7</v>
      </c>
      <c r="T768">
        <v>3</v>
      </c>
      <c r="U768">
        <v>0</v>
      </c>
      <c r="V768">
        <v>0</v>
      </c>
      <c r="W768" s="133" t="s">
        <v>1222</v>
      </c>
      <c r="X768" t="s">
        <v>925</v>
      </c>
      <c r="Y768" t="s">
        <v>204</v>
      </c>
      <c r="AM768" s="105"/>
      <c r="AO768" s="105"/>
    </row>
    <row r="769" spans="1:41" ht="14.25" customHeight="1">
      <c r="A769" t="s">
        <v>1220</v>
      </c>
      <c r="B769" t="s">
        <v>200</v>
      </c>
      <c r="C769">
        <v>0</v>
      </c>
      <c r="D769">
        <v>200</v>
      </c>
      <c r="E769">
        <v>976</v>
      </c>
      <c r="F769" t="s">
        <v>201</v>
      </c>
      <c r="G769" s="105">
        <v>7.4083999999999999E-4</v>
      </c>
      <c r="H769" s="105">
        <v>1.6971000000000001E-5</v>
      </c>
      <c r="I769" s="105">
        <v>-8.1211999999999994E-6</v>
      </c>
      <c r="J769" s="105">
        <v>-2.0809999999999999E-7</v>
      </c>
      <c r="K769" s="105">
        <v>7.4896000000000001E-4</v>
      </c>
      <c r="L769" s="105">
        <v>1.7178999999999999E-5</v>
      </c>
      <c r="M769" s="132">
        <v>1.31</v>
      </c>
      <c r="N769">
        <v>0</v>
      </c>
      <c r="O769">
        <v>0</v>
      </c>
      <c r="P769">
        <v>0</v>
      </c>
      <c r="Q769">
        <v>1</v>
      </c>
      <c r="R769">
        <v>7.4896000000000003E-6</v>
      </c>
      <c r="S769">
        <v>1.7179999999999999E-7</v>
      </c>
      <c r="T769">
        <v>3</v>
      </c>
      <c r="U769">
        <v>0</v>
      </c>
      <c r="V769">
        <v>0</v>
      </c>
      <c r="W769" s="133" t="s">
        <v>1223</v>
      </c>
      <c r="X769" t="s">
        <v>925</v>
      </c>
      <c r="Y769" t="s">
        <v>204</v>
      </c>
      <c r="AM769" s="105"/>
      <c r="AO769" s="105"/>
    </row>
    <row r="770" spans="1:41" ht="14.25" customHeight="1">
      <c r="A770" t="s">
        <v>1224</v>
      </c>
      <c r="B770" t="s">
        <v>200</v>
      </c>
      <c r="C770">
        <v>0</v>
      </c>
      <c r="D770">
        <v>200</v>
      </c>
      <c r="E770">
        <v>976</v>
      </c>
      <c r="F770" t="s">
        <v>201</v>
      </c>
      <c r="G770" s="105">
        <v>1.1535E-3</v>
      </c>
      <c r="H770" s="105">
        <v>2.4600000000000002E-5</v>
      </c>
      <c r="I770" s="105">
        <v>-8.1211999999999994E-6</v>
      </c>
      <c r="J770" s="105">
        <v>-2.0809999999999999E-7</v>
      </c>
      <c r="K770" s="105">
        <v>1.1616E-3</v>
      </c>
      <c r="L770" s="105">
        <v>2.48E-5</v>
      </c>
      <c r="M770" s="132">
        <v>1.22</v>
      </c>
      <c r="N770">
        <v>0</v>
      </c>
      <c r="O770">
        <v>0</v>
      </c>
      <c r="P770">
        <v>0</v>
      </c>
      <c r="Q770">
        <v>1</v>
      </c>
      <c r="R770">
        <v>1.1616E-5</v>
      </c>
      <c r="S770">
        <v>2.4820000000000001E-7</v>
      </c>
      <c r="T770">
        <v>3</v>
      </c>
      <c r="U770">
        <v>0</v>
      </c>
      <c r="V770">
        <v>0</v>
      </c>
      <c r="W770" s="133" t="s">
        <v>1225</v>
      </c>
      <c r="X770" t="s">
        <v>925</v>
      </c>
      <c r="Y770" t="s">
        <v>204</v>
      </c>
      <c r="AM770" s="105"/>
      <c r="AO770" s="105"/>
    </row>
    <row r="771" spans="1:41" ht="14.25" customHeight="1">
      <c r="A771" t="s">
        <v>1224</v>
      </c>
      <c r="B771" t="s">
        <v>200</v>
      </c>
      <c r="C771">
        <v>0</v>
      </c>
      <c r="D771">
        <v>200</v>
      </c>
      <c r="E771">
        <v>976</v>
      </c>
      <c r="F771" t="s">
        <v>201</v>
      </c>
      <c r="G771" s="105">
        <v>1.1528E-3</v>
      </c>
      <c r="H771" s="105">
        <v>2.4199999999999999E-5</v>
      </c>
      <c r="I771" s="105">
        <v>-8.1211999999999994E-6</v>
      </c>
      <c r="J771" s="105">
        <v>-2.0809999999999999E-7</v>
      </c>
      <c r="K771" s="105">
        <v>1.1609000000000001E-3</v>
      </c>
      <c r="L771" s="105">
        <v>2.44E-5</v>
      </c>
      <c r="M771" s="132">
        <v>1.21</v>
      </c>
      <c r="N771">
        <v>0</v>
      </c>
      <c r="O771">
        <v>0</v>
      </c>
      <c r="P771">
        <v>0</v>
      </c>
      <c r="Q771">
        <v>1</v>
      </c>
      <c r="R771">
        <v>1.1609E-5</v>
      </c>
      <c r="S771">
        <v>2.445E-7</v>
      </c>
      <c r="T771">
        <v>3</v>
      </c>
      <c r="U771">
        <v>0</v>
      </c>
      <c r="V771">
        <v>0</v>
      </c>
      <c r="W771" s="133" t="s">
        <v>1226</v>
      </c>
      <c r="X771" t="s">
        <v>925</v>
      </c>
      <c r="Y771" t="s">
        <v>204</v>
      </c>
      <c r="AM771" s="105"/>
      <c r="AO771" s="105"/>
    </row>
    <row r="772" spans="1:41" ht="14.25" customHeight="1">
      <c r="A772" t="s">
        <v>1224</v>
      </c>
      <c r="B772" t="s">
        <v>200</v>
      </c>
      <c r="C772">
        <v>0</v>
      </c>
      <c r="D772">
        <v>200</v>
      </c>
      <c r="E772">
        <v>976</v>
      </c>
      <c r="F772" t="s">
        <v>201</v>
      </c>
      <c r="G772" s="105">
        <v>1.1525000000000001E-3</v>
      </c>
      <c r="H772" s="105">
        <v>2.44E-5</v>
      </c>
      <c r="I772" s="105">
        <v>-8.1211999999999994E-6</v>
      </c>
      <c r="J772" s="105">
        <v>-2.0809999999999999E-7</v>
      </c>
      <c r="K772" s="105">
        <v>1.1607E-3</v>
      </c>
      <c r="L772" s="105">
        <v>2.4600000000000002E-5</v>
      </c>
      <c r="M772" s="132">
        <v>1.21</v>
      </c>
      <c r="N772">
        <v>0</v>
      </c>
      <c r="O772">
        <v>0</v>
      </c>
      <c r="P772">
        <v>0</v>
      </c>
      <c r="Q772">
        <v>1</v>
      </c>
      <c r="R772">
        <v>1.1606999999999999E-5</v>
      </c>
      <c r="S772">
        <v>2.459E-7</v>
      </c>
      <c r="T772">
        <v>3</v>
      </c>
      <c r="U772">
        <v>0</v>
      </c>
      <c r="V772">
        <v>0</v>
      </c>
      <c r="W772" s="133" t="s">
        <v>1227</v>
      </c>
      <c r="X772" t="s">
        <v>925</v>
      </c>
      <c r="Y772" t="s">
        <v>204</v>
      </c>
      <c r="AM772" s="105"/>
      <c r="AO772" s="105"/>
    </row>
    <row r="773" spans="1:41" ht="14.25" customHeight="1">
      <c r="A773" t="s">
        <v>1228</v>
      </c>
      <c r="B773" t="s">
        <v>200</v>
      </c>
      <c r="C773">
        <v>0</v>
      </c>
      <c r="D773">
        <v>200</v>
      </c>
      <c r="E773">
        <v>976</v>
      </c>
      <c r="F773" t="s">
        <v>201</v>
      </c>
      <c r="G773" s="105">
        <v>2.0221000000000002E-3</v>
      </c>
      <c r="H773" s="105">
        <v>3.9799999999999998E-5</v>
      </c>
      <c r="I773" s="105">
        <v>-8.1211999999999994E-6</v>
      </c>
      <c r="J773" s="105">
        <v>-2.0809999999999999E-7</v>
      </c>
      <c r="K773" s="105">
        <v>2.0301999999999998E-3</v>
      </c>
      <c r="L773" s="105">
        <v>4.0000000000000003E-5</v>
      </c>
      <c r="M773" s="132">
        <v>1.1299999999999999</v>
      </c>
      <c r="N773">
        <v>0</v>
      </c>
      <c r="O773">
        <v>0</v>
      </c>
      <c r="P773">
        <v>0</v>
      </c>
      <c r="Q773">
        <v>1</v>
      </c>
      <c r="R773">
        <v>2.0302E-5</v>
      </c>
      <c r="S773">
        <v>3.9980000000000002E-7</v>
      </c>
      <c r="T773">
        <v>3</v>
      </c>
      <c r="U773">
        <v>0</v>
      </c>
      <c r="V773">
        <v>0</v>
      </c>
      <c r="W773" s="133" t="s">
        <v>1229</v>
      </c>
      <c r="X773" t="s">
        <v>925</v>
      </c>
      <c r="Y773" t="s">
        <v>204</v>
      </c>
      <c r="AM773" s="105"/>
      <c r="AO773" s="105"/>
    </row>
    <row r="774" spans="1:41" ht="14.25" customHeight="1">
      <c r="A774" t="s">
        <v>1228</v>
      </c>
      <c r="B774" t="s">
        <v>200</v>
      </c>
      <c r="C774">
        <v>0</v>
      </c>
      <c r="D774">
        <v>200</v>
      </c>
      <c r="E774">
        <v>976</v>
      </c>
      <c r="F774" t="s">
        <v>201</v>
      </c>
      <c r="G774" s="105">
        <v>2.0219999999999999E-3</v>
      </c>
      <c r="H774" s="105">
        <v>3.9799999999999998E-5</v>
      </c>
      <c r="I774" s="105">
        <v>-8.1211999999999994E-6</v>
      </c>
      <c r="J774" s="105">
        <v>-2.0809999999999999E-7</v>
      </c>
      <c r="K774" s="105">
        <v>2.0301999999999998E-3</v>
      </c>
      <c r="L774" s="105">
        <v>4.0000000000000003E-5</v>
      </c>
      <c r="M774" s="132">
        <v>1.1299999999999999</v>
      </c>
      <c r="N774">
        <v>0</v>
      </c>
      <c r="O774">
        <v>0</v>
      </c>
      <c r="P774">
        <v>0</v>
      </c>
      <c r="Q774">
        <v>1</v>
      </c>
      <c r="R774">
        <v>2.0302E-5</v>
      </c>
      <c r="S774">
        <v>4.002E-7</v>
      </c>
      <c r="T774">
        <v>3</v>
      </c>
      <c r="U774">
        <v>0</v>
      </c>
      <c r="V774">
        <v>0</v>
      </c>
      <c r="W774" s="133" t="s">
        <v>1230</v>
      </c>
      <c r="X774" t="s">
        <v>925</v>
      </c>
      <c r="Y774" t="s">
        <v>204</v>
      </c>
      <c r="AM774" s="105"/>
      <c r="AO774" s="105"/>
    </row>
    <row r="775" spans="1:41" ht="14.25" customHeight="1">
      <c r="A775" t="s">
        <v>1228</v>
      </c>
      <c r="B775" t="s">
        <v>200</v>
      </c>
      <c r="C775">
        <v>0</v>
      </c>
      <c r="D775">
        <v>200</v>
      </c>
      <c r="E775">
        <v>976</v>
      </c>
      <c r="F775" t="s">
        <v>201</v>
      </c>
      <c r="G775" s="105">
        <v>2.0221000000000002E-3</v>
      </c>
      <c r="H775" s="105">
        <v>3.9799999999999998E-5</v>
      </c>
      <c r="I775" s="105">
        <v>-8.1211999999999994E-6</v>
      </c>
      <c r="J775" s="105">
        <v>-2.0809999999999999E-7</v>
      </c>
      <c r="K775" s="105">
        <v>2.0301999999999998E-3</v>
      </c>
      <c r="L775" s="105">
        <v>4.0000000000000003E-5</v>
      </c>
      <c r="M775" s="132">
        <v>1.1299999999999999</v>
      </c>
      <c r="N775">
        <v>0</v>
      </c>
      <c r="O775">
        <v>0</v>
      </c>
      <c r="P775">
        <v>0</v>
      </c>
      <c r="Q775">
        <v>1</v>
      </c>
      <c r="R775">
        <v>2.0302E-5</v>
      </c>
      <c r="S775">
        <v>3.9970000000000001E-7</v>
      </c>
      <c r="T775">
        <v>3</v>
      </c>
      <c r="U775">
        <v>0</v>
      </c>
      <c r="V775">
        <v>0</v>
      </c>
      <c r="W775" s="133" t="s">
        <v>1231</v>
      </c>
      <c r="X775" t="s">
        <v>925</v>
      </c>
      <c r="Y775" t="s">
        <v>204</v>
      </c>
      <c r="AM775" s="105"/>
      <c r="AO775" s="105"/>
    </row>
    <row r="776" spans="1:41" ht="14.25" customHeight="1">
      <c r="A776" t="s">
        <v>1232</v>
      </c>
      <c r="B776" t="s">
        <v>200</v>
      </c>
      <c r="C776">
        <v>0</v>
      </c>
      <c r="D776">
        <v>200</v>
      </c>
      <c r="E776">
        <v>976</v>
      </c>
      <c r="F776" t="s">
        <v>201</v>
      </c>
      <c r="G776" s="105">
        <v>1.5299000000000001E-3</v>
      </c>
      <c r="H776" s="105">
        <v>4.6499999999999999E-5</v>
      </c>
      <c r="I776" s="105">
        <v>-8.1211999999999994E-6</v>
      </c>
      <c r="J776" s="105">
        <v>-2.0809999999999999E-7</v>
      </c>
      <c r="K776" s="105">
        <v>1.5380000000000001E-3</v>
      </c>
      <c r="L776" s="105">
        <v>4.6699999999999997E-5</v>
      </c>
      <c r="M776" s="132">
        <v>1.74</v>
      </c>
      <c r="N776">
        <v>0</v>
      </c>
      <c r="O776">
        <v>0</v>
      </c>
      <c r="P776">
        <v>0</v>
      </c>
      <c r="Q776">
        <v>1</v>
      </c>
      <c r="R776">
        <v>1.5379999999999998E-5</v>
      </c>
      <c r="S776">
        <v>4.6709999999999999E-7</v>
      </c>
      <c r="T776">
        <v>3</v>
      </c>
      <c r="U776">
        <v>0</v>
      </c>
      <c r="V776">
        <v>0</v>
      </c>
      <c r="W776" s="133" t="s">
        <v>1233</v>
      </c>
      <c r="X776" t="s">
        <v>925</v>
      </c>
      <c r="Y776" t="s">
        <v>204</v>
      </c>
      <c r="AM776" s="105"/>
      <c r="AO776" s="105"/>
    </row>
    <row r="777" spans="1:41" ht="14.25" customHeight="1">
      <c r="A777" t="s">
        <v>1232</v>
      </c>
      <c r="B777" t="s">
        <v>200</v>
      </c>
      <c r="C777">
        <v>0</v>
      </c>
      <c r="D777">
        <v>200</v>
      </c>
      <c r="E777">
        <v>976</v>
      </c>
      <c r="F777" t="s">
        <v>201</v>
      </c>
      <c r="G777" s="105">
        <v>1.5299000000000001E-3</v>
      </c>
      <c r="H777" s="105">
        <v>4.6699999999999997E-5</v>
      </c>
      <c r="I777" s="105">
        <v>-8.1211999999999994E-6</v>
      </c>
      <c r="J777" s="105">
        <v>-2.0809999999999999E-7</v>
      </c>
      <c r="K777" s="105">
        <v>1.5380000000000001E-3</v>
      </c>
      <c r="L777" s="105">
        <v>4.6900000000000002E-5</v>
      </c>
      <c r="M777" s="132">
        <v>1.75</v>
      </c>
      <c r="N777">
        <v>0</v>
      </c>
      <c r="O777">
        <v>0</v>
      </c>
      <c r="P777">
        <v>0</v>
      </c>
      <c r="Q777">
        <v>1</v>
      </c>
      <c r="R777">
        <v>1.5379999999999998E-5</v>
      </c>
      <c r="S777">
        <v>4.693E-7</v>
      </c>
      <c r="T777">
        <v>3</v>
      </c>
      <c r="U777">
        <v>0</v>
      </c>
      <c r="V777">
        <v>0</v>
      </c>
      <c r="W777" s="133" t="s">
        <v>1234</v>
      </c>
      <c r="X777" t="s">
        <v>925</v>
      </c>
      <c r="Y777" t="s">
        <v>204</v>
      </c>
      <c r="AM777" s="105"/>
      <c r="AO777" s="105"/>
    </row>
    <row r="778" spans="1:41" ht="14.25" customHeight="1">
      <c r="A778" t="s">
        <v>1232</v>
      </c>
      <c r="B778" t="s">
        <v>200</v>
      </c>
      <c r="C778">
        <v>0</v>
      </c>
      <c r="D778">
        <v>200</v>
      </c>
      <c r="E778">
        <v>976</v>
      </c>
      <c r="F778" t="s">
        <v>201</v>
      </c>
      <c r="G778" s="105">
        <v>1.5299000000000001E-3</v>
      </c>
      <c r="H778" s="105">
        <v>4.6400000000000003E-5</v>
      </c>
      <c r="I778" s="105">
        <v>-8.1211999999999994E-6</v>
      </c>
      <c r="J778" s="105">
        <v>-2.0809999999999999E-7</v>
      </c>
      <c r="K778" s="105">
        <v>1.5380000000000001E-3</v>
      </c>
      <c r="L778" s="105">
        <v>4.6600000000000001E-5</v>
      </c>
      <c r="M778" s="132">
        <v>1.74</v>
      </c>
      <c r="N778">
        <v>0</v>
      </c>
      <c r="O778">
        <v>0</v>
      </c>
      <c r="P778">
        <v>0</v>
      </c>
      <c r="Q778">
        <v>1</v>
      </c>
      <c r="R778">
        <v>1.5379999999999998E-5</v>
      </c>
      <c r="S778">
        <v>4.6619999999999998E-7</v>
      </c>
      <c r="T778">
        <v>3</v>
      </c>
      <c r="U778">
        <v>0</v>
      </c>
      <c r="V778">
        <v>0</v>
      </c>
      <c r="W778" s="133" t="s">
        <v>1235</v>
      </c>
      <c r="X778" t="s">
        <v>925</v>
      </c>
      <c r="Y778" t="s">
        <v>204</v>
      </c>
      <c r="AM778" s="105"/>
      <c r="AO778" s="105"/>
    </row>
    <row r="779" spans="1:41" ht="14.25" customHeight="1">
      <c r="A779" t="s">
        <v>1236</v>
      </c>
      <c r="B779" t="s">
        <v>200</v>
      </c>
      <c r="C779">
        <v>0</v>
      </c>
      <c r="D779">
        <v>200</v>
      </c>
      <c r="E779">
        <v>976</v>
      </c>
      <c r="F779" t="s">
        <v>201</v>
      </c>
      <c r="G779" s="105">
        <v>1.2917E-3</v>
      </c>
      <c r="H779" s="105">
        <v>5.5099999999999998E-5</v>
      </c>
      <c r="I779" s="105">
        <v>-8.1211999999999994E-6</v>
      </c>
      <c r="J779" s="105">
        <v>-2.0809999999999999E-7</v>
      </c>
      <c r="K779" s="105">
        <v>1.2998E-3</v>
      </c>
      <c r="L779" s="105">
        <v>5.5300000000000002E-5</v>
      </c>
      <c r="M779" s="132">
        <v>2.44</v>
      </c>
      <c r="N779">
        <v>0</v>
      </c>
      <c r="O779">
        <v>0</v>
      </c>
      <c r="P779">
        <v>0</v>
      </c>
      <c r="Q779">
        <v>1</v>
      </c>
      <c r="R779">
        <v>1.2998E-5</v>
      </c>
      <c r="S779">
        <v>5.5339999999999997E-7</v>
      </c>
      <c r="T779">
        <v>3</v>
      </c>
      <c r="U779">
        <v>0</v>
      </c>
      <c r="V779">
        <v>0</v>
      </c>
      <c r="W779" s="133" t="s">
        <v>1237</v>
      </c>
      <c r="X779" t="s">
        <v>925</v>
      </c>
      <c r="Y779" t="s">
        <v>204</v>
      </c>
      <c r="AM779" s="105"/>
      <c r="AO779" s="105"/>
    </row>
    <row r="780" spans="1:41" ht="14.25" customHeight="1">
      <c r="A780" t="s">
        <v>1236</v>
      </c>
      <c r="B780" t="s">
        <v>200</v>
      </c>
      <c r="C780">
        <v>0</v>
      </c>
      <c r="D780">
        <v>200</v>
      </c>
      <c r="E780">
        <v>976</v>
      </c>
      <c r="F780" t="s">
        <v>201</v>
      </c>
      <c r="G780" s="105">
        <v>1.2914000000000001E-3</v>
      </c>
      <c r="H780" s="105">
        <v>5.49E-5</v>
      </c>
      <c r="I780" s="105">
        <v>-8.1211999999999994E-6</v>
      </c>
      <c r="J780" s="105">
        <v>-2.0809999999999999E-7</v>
      </c>
      <c r="K780" s="105">
        <v>1.2995000000000001E-3</v>
      </c>
      <c r="L780" s="105">
        <v>5.5099999999999998E-5</v>
      </c>
      <c r="M780" s="132">
        <v>2.4300000000000002</v>
      </c>
      <c r="N780">
        <v>0</v>
      </c>
      <c r="O780">
        <v>0</v>
      </c>
      <c r="P780">
        <v>0</v>
      </c>
      <c r="Q780">
        <v>1</v>
      </c>
      <c r="R780">
        <v>1.2995E-5</v>
      </c>
      <c r="S780">
        <v>5.5140000000000003E-7</v>
      </c>
      <c r="T780">
        <v>3</v>
      </c>
      <c r="U780">
        <v>0</v>
      </c>
      <c r="V780">
        <v>0</v>
      </c>
      <c r="W780" s="133" t="s">
        <v>1238</v>
      </c>
      <c r="X780" t="s">
        <v>925</v>
      </c>
      <c r="Y780" t="s">
        <v>204</v>
      </c>
      <c r="AM780" s="105"/>
      <c r="AO780" s="105"/>
    </row>
    <row r="781" spans="1:41" ht="14.25" customHeight="1">
      <c r="A781" t="s">
        <v>1236</v>
      </c>
      <c r="B781" t="s">
        <v>200</v>
      </c>
      <c r="C781">
        <v>0</v>
      </c>
      <c r="D781">
        <v>200</v>
      </c>
      <c r="E781">
        <v>976</v>
      </c>
      <c r="F781" t="s">
        <v>201</v>
      </c>
      <c r="G781" s="105">
        <v>1.291E-3</v>
      </c>
      <c r="H781" s="105">
        <v>5.4400000000000001E-5</v>
      </c>
      <c r="I781" s="105">
        <v>-8.1211999999999994E-6</v>
      </c>
      <c r="J781" s="105">
        <v>-2.0809999999999999E-7</v>
      </c>
      <c r="K781" s="105">
        <v>1.2991999999999999E-3</v>
      </c>
      <c r="L781" s="105">
        <v>5.4599999999999999E-5</v>
      </c>
      <c r="M781" s="132">
        <v>2.41</v>
      </c>
      <c r="N781">
        <v>0</v>
      </c>
      <c r="O781">
        <v>0</v>
      </c>
      <c r="P781">
        <v>0</v>
      </c>
      <c r="Q781">
        <v>1</v>
      </c>
      <c r="R781">
        <v>1.2992E-5</v>
      </c>
      <c r="S781">
        <v>5.4619999999999995E-7</v>
      </c>
      <c r="T781">
        <v>3</v>
      </c>
      <c r="U781">
        <v>0</v>
      </c>
      <c r="V781">
        <v>0</v>
      </c>
      <c r="W781" s="133" t="s">
        <v>1239</v>
      </c>
      <c r="X781" t="s">
        <v>925</v>
      </c>
      <c r="Y781" t="s">
        <v>204</v>
      </c>
      <c r="AM781" s="105"/>
      <c r="AO781" s="105"/>
    </row>
    <row r="782" spans="1:41" ht="14.25" customHeight="1">
      <c r="A782" t="s">
        <v>1240</v>
      </c>
      <c r="B782" t="s">
        <v>200</v>
      </c>
      <c r="C782">
        <v>0</v>
      </c>
      <c r="D782">
        <v>200</v>
      </c>
      <c r="E782">
        <v>976</v>
      </c>
      <c r="F782" t="s">
        <v>201</v>
      </c>
      <c r="G782" s="105">
        <v>9.8744000000000002E-4</v>
      </c>
      <c r="H782" s="105">
        <v>3.5355000000000003E-5</v>
      </c>
      <c r="I782" s="105">
        <v>-8.1211999999999994E-6</v>
      </c>
      <c r="J782" s="105">
        <v>-2.0809999999999999E-7</v>
      </c>
      <c r="K782" s="105">
        <v>9.9555999999999993E-4</v>
      </c>
      <c r="L782" s="105">
        <v>3.5564E-5</v>
      </c>
      <c r="M782" s="132">
        <v>2.0499999999999998</v>
      </c>
      <c r="N782">
        <v>0</v>
      </c>
      <c r="O782">
        <v>0</v>
      </c>
      <c r="P782">
        <v>0</v>
      </c>
      <c r="Q782">
        <v>1</v>
      </c>
      <c r="R782">
        <v>9.9556E-6</v>
      </c>
      <c r="S782">
        <v>3.5559999999999998E-7</v>
      </c>
      <c r="T782">
        <v>3</v>
      </c>
      <c r="U782">
        <v>0</v>
      </c>
      <c r="V782">
        <v>0</v>
      </c>
      <c r="W782" s="133" t="s">
        <v>1241</v>
      </c>
      <c r="X782" t="s">
        <v>925</v>
      </c>
      <c r="Y782" t="s">
        <v>204</v>
      </c>
      <c r="AM782" s="105"/>
      <c r="AO782" s="105"/>
    </row>
    <row r="783" spans="1:41" ht="14.25" customHeight="1">
      <c r="A783" t="s">
        <v>1240</v>
      </c>
      <c r="B783" t="s">
        <v>200</v>
      </c>
      <c r="C783">
        <v>0</v>
      </c>
      <c r="D783">
        <v>200</v>
      </c>
      <c r="E783">
        <v>976</v>
      </c>
      <c r="F783" t="s">
        <v>201</v>
      </c>
      <c r="G783" s="105">
        <v>9.8710000000000009E-4</v>
      </c>
      <c r="H783" s="105">
        <v>3.5432999999999998E-5</v>
      </c>
      <c r="I783" s="105">
        <v>-8.1211999999999994E-6</v>
      </c>
      <c r="J783" s="105">
        <v>-2.0809999999999999E-7</v>
      </c>
      <c r="K783" s="105">
        <v>9.9522E-4</v>
      </c>
      <c r="L783" s="105">
        <v>3.5641E-5</v>
      </c>
      <c r="M783" s="132">
        <v>2.0499999999999998</v>
      </c>
      <c r="N783">
        <v>0</v>
      </c>
      <c r="O783">
        <v>0</v>
      </c>
      <c r="P783">
        <v>0</v>
      </c>
      <c r="Q783">
        <v>1</v>
      </c>
      <c r="R783">
        <v>9.9521999999999993E-6</v>
      </c>
      <c r="S783">
        <v>3.5639999999999999E-7</v>
      </c>
      <c r="T783">
        <v>3</v>
      </c>
      <c r="U783">
        <v>0</v>
      </c>
      <c r="V783">
        <v>0</v>
      </c>
      <c r="W783" s="133" t="s">
        <v>1242</v>
      </c>
      <c r="X783" t="s">
        <v>925</v>
      </c>
      <c r="Y783" t="s">
        <v>204</v>
      </c>
      <c r="AM783" s="105"/>
      <c r="AO783" s="105"/>
    </row>
    <row r="784" spans="1:41" ht="14.25" customHeight="1">
      <c r="A784" t="s">
        <v>1240</v>
      </c>
      <c r="B784" t="s">
        <v>200</v>
      </c>
      <c r="C784">
        <v>0</v>
      </c>
      <c r="D784">
        <v>200</v>
      </c>
      <c r="E784">
        <v>976</v>
      </c>
      <c r="F784" t="s">
        <v>201</v>
      </c>
      <c r="G784" s="105">
        <v>9.8707000000000005E-4</v>
      </c>
      <c r="H784" s="105">
        <v>3.5015999999999998E-5</v>
      </c>
      <c r="I784" s="105">
        <v>-8.1211999999999994E-6</v>
      </c>
      <c r="J784" s="105">
        <v>-2.0809999999999999E-7</v>
      </c>
      <c r="K784" s="105">
        <v>9.9518999999999996E-4</v>
      </c>
      <c r="L784" s="105">
        <v>3.5224E-5</v>
      </c>
      <c r="M784" s="132">
        <v>2.0299999999999998</v>
      </c>
      <c r="N784">
        <v>0</v>
      </c>
      <c r="O784">
        <v>0</v>
      </c>
      <c r="P784">
        <v>0</v>
      </c>
      <c r="Q784">
        <v>1</v>
      </c>
      <c r="R784">
        <v>9.9519000000000004E-6</v>
      </c>
      <c r="S784">
        <v>3.5219999999999999E-7</v>
      </c>
      <c r="T784">
        <v>3</v>
      </c>
      <c r="U784">
        <v>0</v>
      </c>
      <c r="V784">
        <v>0</v>
      </c>
      <c r="W784" s="133" t="s">
        <v>1243</v>
      </c>
      <c r="X784" t="s">
        <v>925</v>
      </c>
      <c r="Y784" t="s">
        <v>204</v>
      </c>
      <c r="AM784" s="105"/>
      <c r="AO784" s="105"/>
    </row>
    <row r="785" spans="1:41" ht="14.25" customHeight="1">
      <c r="A785" t="s">
        <v>1244</v>
      </c>
      <c r="B785" t="s">
        <v>200</v>
      </c>
      <c r="C785">
        <v>0</v>
      </c>
      <c r="D785">
        <v>200</v>
      </c>
      <c r="E785">
        <v>976</v>
      </c>
      <c r="F785" t="s">
        <v>201</v>
      </c>
      <c r="G785" s="105">
        <v>7.9208999999999996E-4</v>
      </c>
      <c r="H785" s="105">
        <v>2.6567000000000002E-5</v>
      </c>
      <c r="I785" s="105">
        <v>-8.1211999999999994E-6</v>
      </c>
      <c r="J785" s="105">
        <v>-2.0809999999999999E-7</v>
      </c>
      <c r="K785" s="105">
        <v>8.0020999999999998E-4</v>
      </c>
      <c r="L785" s="105">
        <v>2.6775E-5</v>
      </c>
      <c r="M785" s="132">
        <v>1.92</v>
      </c>
      <c r="N785">
        <v>0</v>
      </c>
      <c r="O785">
        <v>0</v>
      </c>
      <c r="P785">
        <v>0</v>
      </c>
      <c r="Q785">
        <v>1</v>
      </c>
      <c r="R785">
        <v>8.0020999999999992E-6</v>
      </c>
      <c r="S785">
        <v>2.678E-7</v>
      </c>
      <c r="T785">
        <v>3</v>
      </c>
      <c r="U785">
        <v>0</v>
      </c>
      <c r="V785">
        <v>0</v>
      </c>
      <c r="W785" s="133" t="s">
        <v>1245</v>
      </c>
      <c r="X785" t="s">
        <v>925</v>
      </c>
      <c r="Y785" t="s">
        <v>204</v>
      </c>
      <c r="AM785" s="105"/>
      <c r="AO785" s="105"/>
    </row>
    <row r="786" spans="1:41" ht="14.25" customHeight="1">
      <c r="A786" t="s">
        <v>1244</v>
      </c>
      <c r="B786" t="s">
        <v>200</v>
      </c>
      <c r="C786">
        <v>0</v>
      </c>
      <c r="D786">
        <v>200</v>
      </c>
      <c r="E786">
        <v>976</v>
      </c>
      <c r="F786" t="s">
        <v>201</v>
      </c>
      <c r="G786" s="105">
        <v>7.9204000000000004E-4</v>
      </c>
      <c r="H786" s="105">
        <v>2.6526999999999999E-5</v>
      </c>
      <c r="I786" s="105">
        <v>-8.1211999999999994E-6</v>
      </c>
      <c r="J786" s="105">
        <v>-2.0809999999999999E-7</v>
      </c>
      <c r="K786" s="105">
        <v>8.0015999999999996E-4</v>
      </c>
      <c r="L786" s="105">
        <v>2.6735000000000001E-5</v>
      </c>
      <c r="M786" s="132">
        <v>1.91</v>
      </c>
      <c r="N786">
        <v>0</v>
      </c>
      <c r="O786">
        <v>0</v>
      </c>
      <c r="P786">
        <v>0</v>
      </c>
      <c r="Q786">
        <v>1</v>
      </c>
      <c r="R786">
        <v>8.0015999999999998E-6</v>
      </c>
      <c r="S786">
        <v>2.6740000000000003E-7</v>
      </c>
      <c r="T786">
        <v>3</v>
      </c>
      <c r="U786">
        <v>0</v>
      </c>
      <c r="V786">
        <v>0</v>
      </c>
      <c r="W786" s="133" t="s">
        <v>1246</v>
      </c>
      <c r="X786" t="s">
        <v>925</v>
      </c>
      <c r="Y786" t="s">
        <v>204</v>
      </c>
      <c r="AM786" s="105"/>
      <c r="AO786" s="105"/>
    </row>
    <row r="787" spans="1:41" ht="14.25" customHeight="1">
      <c r="A787" t="s">
        <v>1244</v>
      </c>
      <c r="B787" t="s">
        <v>200</v>
      </c>
      <c r="C787">
        <v>0</v>
      </c>
      <c r="D787">
        <v>200</v>
      </c>
      <c r="E787">
        <v>976</v>
      </c>
      <c r="F787" t="s">
        <v>201</v>
      </c>
      <c r="G787" s="105">
        <v>7.9212E-4</v>
      </c>
      <c r="H787" s="105">
        <v>2.6256999999999999E-5</v>
      </c>
      <c r="I787" s="105">
        <v>-8.1211999999999994E-6</v>
      </c>
      <c r="J787" s="105">
        <v>-2.0809999999999999E-7</v>
      </c>
      <c r="K787" s="105">
        <v>8.0024999999999996E-4</v>
      </c>
      <c r="L787" s="105">
        <v>2.6465000000000002E-5</v>
      </c>
      <c r="M787" s="132">
        <v>1.89</v>
      </c>
      <c r="N787">
        <v>0</v>
      </c>
      <c r="O787">
        <v>0</v>
      </c>
      <c r="P787">
        <v>0</v>
      </c>
      <c r="Q787">
        <v>1</v>
      </c>
      <c r="R787">
        <v>8.0025E-6</v>
      </c>
      <c r="S787">
        <v>2.6469999999999998E-7</v>
      </c>
      <c r="T787">
        <v>3</v>
      </c>
      <c r="U787">
        <v>0</v>
      </c>
      <c r="V787">
        <v>0</v>
      </c>
      <c r="W787" s="133" t="s">
        <v>1247</v>
      </c>
      <c r="X787" t="s">
        <v>925</v>
      </c>
      <c r="Y787" t="s">
        <v>204</v>
      </c>
      <c r="AM787" s="105"/>
      <c r="AO787" s="105"/>
    </row>
    <row r="788" spans="1:41" ht="14.25" customHeight="1">
      <c r="A788" t="s">
        <v>1248</v>
      </c>
      <c r="B788" t="s">
        <v>200</v>
      </c>
      <c r="C788">
        <v>0</v>
      </c>
      <c r="D788">
        <v>200</v>
      </c>
      <c r="E788">
        <v>976</v>
      </c>
      <c r="F788" t="s">
        <v>201</v>
      </c>
      <c r="G788" s="105">
        <v>1.2631000000000001E-3</v>
      </c>
      <c r="H788" s="105">
        <v>3.4400000000000003E-5</v>
      </c>
      <c r="I788" s="105">
        <v>-8.1211999999999994E-6</v>
      </c>
      <c r="J788" s="105">
        <v>-2.0809999999999999E-7</v>
      </c>
      <c r="K788" s="105">
        <v>1.2712000000000001E-3</v>
      </c>
      <c r="L788" s="105">
        <v>3.4600000000000001E-5</v>
      </c>
      <c r="M788" s="132">
        <v>1.56</v>
      </c>
      <c r="N788">
        <v>0</v>
      </c>
      <c r="O788">
        <v>0</v>
      </c>
      <c r="P788">
        <v>0</v>
      </c>
      <c r="Q788">
        <v>1</v>
      </c>
      <c r="R788">
        <v>1.2712E-5</v>
      </c>
      <c r="S788">
        <v>3.4610000000000001E-7</v>
      </c>
      <c r="T788">
        <v>3</v>
      </c>
      <c r="U788">
        <v>0</v>
      </c>
      <c r="V788">
        <v>0</v>
      </c>
      <c r="W788" s="133" t="s">
        <v>1249</v>
      </c>
      <c r="X788" t="s">
        <v>925</v>
      </c>
      <c r="Y788" t="s">
        <v>204</v>
      </c>
      <c r="AM788" s="105"/>
      <c r="AO788" s="105"/>
    </row>
    <row r="789" spans="1:41" ht="14.25" customHeight="1">
      <c r="A789" t="s">
        <v>1248</v>
      </c>
      <c r="B789" t="s">
        <v>200</v>
      </c>
      <c r="C789">
        <v>0</v>
      </c>
      <c r="D789">
        <v>200</v>
      </c>
      <c r="E789">
        <v>976</v>
      </c>
      <c r="F789" t="s">
        <v>201</v>
      </c>
      <c r="G789" s="105">
        <v>1.2631000000000001E-3</v>
      </c>
      <c r="H789" s="105">
        <v>3.43E-5</v>
      </c>
      <c r="I789" s="105">
        <v>-8.1211999999999994E-6</v>
      </c>
      <c r="J789" s="105">
        <v>-2.0809999999999999E-7</v>
      </c>
      <c r="K789" s="105">
        <v>1.2712000000000001E-3</v>
      </c>
      <c r="L789" s="105">
        <v>3.4499999999999998E-5</v>
      </c>
      <c r="M789" s="132">
        <v>1.55</v>
      </c>
      <c r="N789">
        <v>0</v>
      </c>
      <c r="O789">
        <v>0</v>
      </c>
      <c r="P789">
        <v>0</v>
      </c>
      <c r="Q789">
        <v>1</v>
      </c>
      <c r="R789">
        <v>1.2712E-5</v>
      </c>
      <c r="S789">
        <v>3.4499999999999998E-7</v>
      </c>
      <c r="T789">
        <v>3</v>
      </c>
      <c r="U789">
        <v>0</v>
      </c>
      <c r="V789">
        <v>0</v>
      </c>
      <c r="W789" s="133" t="s">
        <v>1250</v>
      </c>
      <c r="X789" t="s">
        <v>925</v>
      </c>
      <c r="Y789" t="s">
        <v>204</v>
      </c>
      <c r="AM789" s="105"/>
      <c r="AO789" s="105"/>
    </row>
    <row r="790" spans="1:41" ht="14.25" customHeight="1">
      <c r="A790" t="s">
        <v>1248</v>
      </c>
      <c r="B790" t="s">
        <v>200</v>
      </c>
      <c r="C790">
        <v>0</v>
      </c>
      <c r="D790">
        <v>200</v>
      </c>
      <c r="E790">
        <v>976</v>
      </c>
      <c r="F790" t="s">
        <v>201</v>
      </c>
      <c r="G790" s="105">
        <v>1.2629E-3</v>
      </c>
      <c r="H790" s="105">
        <v>3.4199999999999998E-5</v>
      </c>
      <c r="I790" s="105">
        <v>-8.1211999999999994E-6</v>
      </c>
      <c r="J790" s="105">
        <v>-2.0809999999999999E-7</v>
      </c>
      <c r="K790" s="105">
        <v>1.2711000000000001E-3</v>
      </c>
      <c r="L790" s="105">
        <v>3.4400000000000003E-5</v>
      </c>
      <c r="M790" s="132">
        <v>1.55</v>
      </c>
      <c r="N790">
        <v>0</v>
      </c>
      <c r="O790">
        <v>0</v>
      </c>
      <c r="P790">
        <v>0</v>
      </c>
      <c r="Q790">
        <v>1</v>
      </c>
      <c r="R790">
        <v>1.2711000000000001E-5</v>
      </c>
      <c r="S790">
        <v>3.4420000000000002E-7</v>
      </c>
      <c r="T790">
        <v>3</v>
      </c>
      <c r="U790">
        <v>0</v>
      </c>
      <c r="V790">
        <v>0</v>
      </c>
      <c r="W790" s="133" t="s">
        <v>432</v>
      </c>
      <c r="X790" t="s">
        <v>925</v>
      </c>
      <c r="Y790" t="s">
        <v>204</v>
      </c>
      <c r="AM790" s="105"/>
      <c r="AO790" s="105"/>
    </row>
    <row r="791" spans="1:41" ht="14.25" customHeight="1">
      <c r="A791" t="s">
        <v>1251</v>
      </c>
      <c r="B791" t="s">
        <v>200</v>
      </c>
      <c r="C791">
        <v>0</v>
      </c>
      <c r="D791">
        <v>200</v>
      </c>
      <c r="E791">
        <v>976</v>
      </c>
      <c r="F791" t="s">
        <v>201</v>
      </c>
      <c r="G791" s="105">
        <v>2.4623000000000002E-3</v>
      </c>
      <c r="H791" s="105">
        <v>6.0399999999999998E-5</v>
      </c>
      <c r="I791" s="105">
        <v>-8.1211999999999994E-6</v>
      </c>
      <c r="J791" s="105">
        <v>-2.0809999999999999E-7</v>
      </c>
      <c r="K791" s="105">
        <v>2.4704000000000002E-3</v>
      </c>
      <c r="L791" s="105">
        <v>6.0600000000000003E-5</v>
      </c>
      <c r="M791" s="132">
        <v>1.41</v>
      </c>
      <c r="N791">
        <v>0</v>
      </c>
      <c r="O791">
        <v>0</v>
      </c>
      <c r="P791">
        <v>0</v>
      </c>
      <c r="Q791">
        <v>1</v>
      </c>
      <c r="R791">
        <v>2.4703999999999999E-5</v>
      </c>
      <c r="S791">
        <v>6.0620000000000002E-7</v>
      </c>
      <c r="T791">
        <v>3</v>
      </c>
      <c r="U791">
        <v>0</v>
      </c>
      <c r="V791">
        <v>0</v>
      </c>
      <c r="W791" s="133" t="s">
        <v>1252</v>
      </c>
      <c r="X791" t="s">
        <v>925</v>
      </c>
      <c r="Y791" t="s">
        <v>204</v>
      </c>
      <c r="AM791" s="105"/>
      <c r="AO791" s="105"/>
    </row>
    <row r="792" spans="1:41" ht="14.25" customHeight="1">
      <c r="A792" t="s">
        <v>1251</v>
      </c>
      <c r="B792" t="s">
        <v>200</v>
      </c>
      <c r="C792">
        <v>0</v>
      </c>
      <c r="D792">
        <v>200</v>
      </c>
      <c r="E792">
        <v>976</v>
      </c>
      <c r="F792" t="s">
        <v>201</v>
      </c>
      <c r="G792" s="105">
        <v>2.4621000000000001E-3</v>
      </c>
      <c r="H792" s="105">
        <v>6.0399999999999998E-5</v>
      </c>
      <c r="I792" s="105">
        <v>-8.1211999999999994E-6</v>
      </c>
      <c r="J792" s="105">
        <v>-2.0809999999999999E-7</v>
      </c>
      <c r="K792" s="105">
        <v>2.4702999999999999E-3</v>
      </c>
      <c r="L792" s="105">
        <v>6.0600000000000003E-5</v>
      </c>
      <c r="M792" s="132">
        <v>1.41</v>
      </c>
      <c r="N792">
        <v>0</v>
      </c>
      <c r="O792">
        <v>0</v>
      </c>
      <c r="P792">
        <v>0</v>
      </c>
      <c r="Q792">
        <v>1</v>
      </c>
      <c r="R792">
        <v>2.4703E-5</v>
      </c>
      <c r="S792">
        <v>6.0589999999999999E-7</v>
      </c>
      <c r="T792">
        <v>3</v>
      </c>
      <c r="U792">
        <v>0</v>
      </c>
      <c r="V792">
        <v>0</v>
      </c>
      <c r="W792" s="133" t="s">
        <v>1253</v>
      </c>
      <c r="X792" t="s">
        <v>925</v>
      </c>
      <c r="Y792" t="s">
        <v>204</v>
      </c>
      <c r="AM792" s="105"/>
      <c r="AO792" s="105"/>
    </row>
    <row r="793" spans="1:41" ht="14.25" customHeight="1">
      <c r="A793" t="s">
        <v>1251</v>
      </c>
      <c r="B793" t="s">
        <v>200</v>
      </c>
      <c r="C793">
        <v>0</v>
      </c>
      <c r="D793">
        <v>200</v>
      </c>
      <c r="E793">
        <v>976</v>
      </c>
      <c r="F793" t="s">
        <v>201</v>
      </c>
      <c r="G793" s="105">
        <v>2.4637000000000001E-3</v>
      </c>
      <c r="H793" s="105">
        <v>6.1699999999999995E-5</v>
      </c>
      <c r="I793" s="105">
        <v>-8.1211999999999994E-6</v>
      </c>
      <c r="J793" s="105">
        <v>-2.0809999999999999E-7</v>
      </c>
      <c r="K793" s="105">
        <v>2.4718000000000001E-3</v>
      </c>
      <c r="L793" s="105">
        <v>6.19E-5</v>
      </c>
      <c r="M793" s="132">
        <v>1.44</v>
      </c>
      <c r="N793">
        <v>0</v>
      </c>
      <c r="O793">
        <v>0</v>
      </c>
      <c r="P793">
        <v>0</v>
      </c>
      <c r="Q793">
        <v>1</v>
      </c>
      <c r="R793">
        <v>2.4717999999999999E-5</v>
      </c>
      <c r="S793">
        <v>6.1939999999999995E-7</v>
      </c>
      <c r="T793">
        <v>3</v>
      </c>
      <c r="U793">
        <v>0</v>
      </c>
      <c r="V793">
        <v>0</v>
      </c>
      <c r="W793" s="133" t="s">
        <v>1254</v>
      </c>
      <c r="X793" t="s">
        <v>925</v>
      </c>
      <c r="Y793" t="s">
        <v>204</v>
      </c>
      <c r="AM793" s="105"/>
      <c r="AO793" s="105"/>
    </row>
    <row r="794" spans="1:41" ht="14.25" customHeight="1">
      <c r="A794" t="s">
        <v>1255</v>
      </c>
      <c r="B794" t="s">
        <v>200</v>
      </c>
      <c r="C794">
        <v>0</v>
      </c>
      <c r="D794">
        <v>200</v>
      </c>
      <c r="E794">
        <v>976</v>
      </c>
      <c r="F794" t="s">
        <v>201</v>
      </c>
      <c r="G794" s="105">
        <v>2.9312000000000001E-3</v>
      </c>
      <c r="H794" s="105">
        <v>6.2799999999999995E-5</v>
      </c>
      <c r="I794" s="105">
        <v>-8.1211999999999994E-6</v>
      </c>
      <c r="J794" s="105">
        <v>-2.0809999999999999E-7</v>
      </c>
      <c r="K794" s="105">
        <v>2.9393000000000002E-3</v>
      </c>
      <c r="L794" s="105">
        <v>6.3E-5</v>
      </c>
      <c r="M794" s="132">
        <v>1.23</v>
      </c>
      <c r="N794">
        <v>0</v>
      </c>
      <c r="O794">
        <v>0</v>
      </c>
      <c r="P794">
        <v>0</v>
      </c>
      <c r="Q794">
        <v>1</v>
      </c>
      <c r="R794">
        <v>2.9393000000000001E-5</v>
      </c>
      <c r="S794">
        <v>6.3050000000000004E-7</v>
      </c>
      <c r="T794">
        <v>4</v>
      </c>
      <c r="U794">
        <v>0</v>
      </c>
      <c r="V794">
        <v>0</v>
      </c>
      <c r="W794" s="133" t="s">
        <v>1256</v>
      </c>
      <c r="X794" t="s">
        <v>925</v>
      </c>
      <c r="Y794" t="s">
        <v>204</v>
      </c>
      <c r="AM794" s="105"/>
      <c r="AO794" s="105"/>
    </row>
    <row r="795" spans="1:41" ht="14.25" customHeight="1">
      <c r="A795" t="s">
        <v>1255</v>
      </c>
      <c r="B795" t="s">
        <v>200</v>
      </c>
      <c r="C795">
        <v>0</v>
      </c>
      <c r="D795">
        <v>200</v>
      </c>
      <c r="E795">
        <v>976</v>
      </c>
      <c r="F795" t="s">
        <v>201</v>
      </c>
      <c r="G795" s="105">
        <v>2.9321E-3</v>
      </c>
      <c r="H795" s="105">
        <v>6.3299999999999994E-5</v>
      </c>
      <c r="I795" s="105">
        <v>-8.1211999999999994E-6</v>
      </c>
      <c r="J795" s="105">
        <v>-2.0809999999999999E-7</v>
      </c>
      <c r="K795" s="105">
        <v>2.9402E-3</v>
      </c>
      <c r="L795" s="105">
        <v>6.3499999999999999E-5</v>
      </c>
      <c r="M795" s="132">
        <v>1.24</v>
      </c>
      <c r="N795">
        <v>0</v>
      </c>
      <c r="O795">
        <v>0</v>
      </c>
      <c r="P795">
        <v>0</v>
      </c>
      <c r="Q795">
        <v>1</v>
      </c>
      <c r="R795">
        <v>2.9402000000000001E-5</v>
      </c>
      <c r="S795">
        <v>6.3460000000000003E-7</v>
      </c>
      <c r="T795">
        <v>4</v>
      </c>
      <c r="U795">
        <v>0</v>
      </c>
      <c r="V795">
        <v>0</v>
      </c>
      <c r="W795" s="133" t="s">
        <v>1257</v>
      </c>
      <c r="X795" t="s">
        <v>925</v>
      </c>
      <c r="Y795" t="s">
        <v>204</v>
      </c>
      <c r="AM795" s="105"/>
      <c r="AO795" s="105"/>
    </row>
    <row r="796" spans="1:41" ht="14.25" customHeight="1">
      <c r="A796" t="s">
        <v>1255</v>
      </c>
      <c r="B796" t="s">
        <v>200</v>
      </c>
      <c r="C796">
        <v>0</v>
      </c>
      <c r="D796">
        <v>200</v>
      </c>
      <c r="E796">
        <v>976</v>
      </c>
      <c r="F796" t="s">
        <v>201</v>
      </c>
      <c r="G796" s="105">
        <v>2.9313999999999998E-3</v>
      </c>
      <c r="H796" s="105">
        <v>6.2799999999999995E-5</v>
      </c>
      <c r="I796" s="105">
        <v>-8.1211999999999994E-6</v>
      </c>
      <c r="J796" s="105">
        <v>-2.0809999999999999E-7</v>
      </c>
      <c r="K796" s="105">
        <v>2.9394999999999998E-3</v>
      </c>
      <c r="L796" s="105">
        <v>6.3E-5</v>
      </c>
      <c r="M796" s="132">
        <v>1.23</v>
      </c>
      <c r="N796">
        <v>0</v>
      </c>
      <c r="O796">
        <v>0</v>
      </c>
      <c r="P796">
        <v>0</v>
      </c>
      <c r="Q796">
        <v>1</v>
      </c>
      <c r="R796">
        <v>2.9394999999999999E-5</v>
      </c>
      <c r="S796">
        <v>6.2979999999999999E-7</v>
      </c>
      <c r="T796">
        <v>4</v>
      </c>
      <c r="U796">
        <v>0</v>
      </c>
      <c r="V796">
        <v>0</v>
      </c>
      <c r="W796" s="133" t="s">
        <v>1258</v>
      </c>
      <c r="X796" t="s">
        <v>925</v>
      </c>
      <c r="Y796" t="s">
        <v>204</v>
      </c>
      <c r="AM796" s="105"/>
      <c r="AO796" s="105"/>
    </row>
    <row r="797" spans="1:41" ht="14.25" customHeight="1">
      <c r="A797" t="s">
        <v>1259</v>
      </c>
      <c r="B797" t="s">
        <v>200</v>
      </c>
      <c r="C797">
        <v>0</v>
      </c>
      <c r="D797">
        <v>200</v>
      </c>
      <c r="E797">
        <v>976</v>
      </c>
      <c r="F797" t="s">
        <v>201</v>
      </c>
      <c r="G797" s="105">
        <v>2.7485000000000001E-3</v>
      </c>
      <c r="H797" s="105">
        <v>6.19E-5</v>
      </c>
      <c r="I797" s="105">
        <v>-8.1211999999999994E-6</v>
      </c>
      <c r="J797" s="105">
        <v>-2.0809999999999999E-7</v>
      </c>
      <c r="K797" s="105">
        <v>2.7566000000000001E-3</v>
      </c>
      <c r="L797" s="105">
        <v>6.2100000000000005E-5</v>
      </c>
      <c r="M797" s="132">
        <v>1.29</v>
      </c>
      <c r="N797">
        <v>0</v>
      </c>
      <c r="O797">
        <v>0</v>
      </c>
      <c r="P797">
        <v>0</v>
      </c>
      <c r="Q797">
        <v>1</v>
      </c>
      <c r="R797">
        <v>2.7566E-5</v>
      </c>
      <c r="S797">
        <v>6.2139999999999999E-7</v>
      </c>
      <c r="T797">
        <v>3</v>
      </c>
      <c r="U797">
        <v>0</v>
      </c>
      <c r="V797">
        <v>0</v>
      </c>
      <c r="W797" s="133" t="s">
        <v>1260</v>
      </c>
      <c r="X797" t="s">
        <v>925</v>
      </c>
      <c r="Y797" t="s">
        <v>204</v>
      </c>
      <c r="AM797" s="105"/>
      <c r="AO797" s="105"/>
    </row>
    <row r="798" spans="1:41" ht="14.25" customHeight="1">
      <c r="A798" t="s">
        <v>1259</v>
      </c>
      <c r="B798" t="s">
        <v>200</v>
      </c>
      <c r="C798">
        <v>0</v>
      </c>
      <c r="D798">
        <v>200</v>
      </c>
      <c r="E798">
        <v>976</v>
      </c>
      <c r="F798" t="s">
        <v>201</v>
      </c>
      <c r="G798" s="105">
        <v>2.7482000000000001E-3</v>
      </c>
      <c r="H798" s="105">
        <v>6.1600000000000007E-5</v>
      </c>
      <c r="I798" s="105">
        <v>-8.1211999999999994E-6</v>
      </c>
      <c r="J798" s="105">
        <v>-2.0809999999999999E-7</v>
      </c>
      <c r="K798" s="105">
        <v>2.7563000000000002E-3</v>
      </c>
      <c r="L798" s="105">
        <v>6.19E-5</v>
      </c>
      <c r="M798" s="132">
        <v>1.29</v>
      </c>
      <c r="N798">
        <v>0</v>
      </c>
      <c r="O798">
        <v>0</v>
      </c>
      <c r="P798">
        <v>0</v>
      </c>
      <c r="Q798">
        <v>1</v>
      </c>
      <c r="R798">
        <v>2.7563E-5</v>
      </c>
      <c r="S798">
        <v>6.1849999999999999E-7</v>
      </c>
      <c r="T798">
        <v>3</v>
      </c>
      <c r="U798">
        <v>0</v>
      </c>
      <c r="V798">
        <v>0</v>
      </c>
      <c r="W798" s="133" t="s">
        <v>1261</v>
      </c>
      <c r="X798" t="s">
        <v>925</v>
      </c>
      <c r="Y798" t="s">
        <v>204</v>
      </c>
      <c r="AM798" s="105"/>
      <c r="AO798" s="105"/>
    </row>
    <row r="799" spans="1:41" ht="14.25" customHeight="1">
      <c r="A799" t="s">
        <v>1259</v>
      </c>
      <c r="B799" t="s">
        <v>200</v>
      </c>
      <c r="C799">
        <v>0</v>
      </c>
      <c r="D799">
        <v>200</v>
      </c>
      <c r="E799">
        <v>976</v>
      </c>
      <c r="F799" t="s">
        <v>201</v>
      </c>
      <c r="G799" s="105">
        <v>2.7504000000000001E-3</v>
      </c>
      <c r="H799" s="105">
        <v>6.4599999999999998E-5</v>
      </c>
      <c r="I799" s="105">
        <v>-8.1211999999999994E-6</v>
      </c>
      <c r="J799" s="105">
        <v>-2.0809999999999999E-7</v>
      </c>
      <c r="K799" s="105">
        <v>2.7585000000000001E-3</v>
      </c>
      <c r="L799" s="105">
        <v>6.4800000000000003E-5</v>
      </c>
      <c r="M799" s="132">
        <v>1.35</v>
      </c>
      <c r="N799">
        <v>0</v>
      </c>
      <c r="O799">
        <v>0</v>
      </c>
      <c r="P799">
        <v>0</v>
      </c>
      <c r="Q799">
        <v>1</v>
      </c>
      <c r="R799">
        <v>2.7585000000000001E-5</v>
      </c>
      <c r="S799">
        <v>6.4799999999999998E-7</v>
      </c>
      <c r="T799">
        <v>3</v>
      </c>
      <c r="U799">
        <v>0</v>
      </c>
      <c r="V799">
        <v>0</v>
      </c>
      <c r="W799" s="133" t="s">
        <v>1262</v>
      </c>
      <c r="X799" t="s">
        <v>925</v>
      </c>
      <c r="Y799" t="s">
        <v>204</v>
      </c>
      <c r="AM799" s="105"/>
      <c r="AO799" s="105"/>
    </row>
    <row r="800" spans="1:41" ht="14.25" customHeight="1">
      <c r="A800" t="s">
        <v>1263</v>
      </c>
      <c r="B800" t="s">
        <v>200</v>
      </c>
      <c r="C800">
        <v>0</v>
      </c>
      <c r="D800">
        <v>200</v>
      </c>
      <c r="E800">
        <v>976</v>
      </c>
      <c r="F800" t="s">
        <v>201</v>
      </c>
      <c r="G800" s="105">
        <v>2.1846999999999999E-3</v>
      </c>
      <c r="H800" s="105">
        <v>4.9599999999999999E-5</v>
      </c>
      <c r="I800" s="105">
        <v>-8.1211999999999994E-6</v>
      </c>
      <c r="J800" s="105">
        <v>-2.0809999999999999E-7</v>
      </c>
      <c r="K800" s="105">
        <v>2.1928E-3</v>
      </c>
      <c r="L800" s="105">
        <v>4.9799999999999998E-5</v>
      </c>
      <c r="M800" s="132">
        <v>1.3</v>
      </c>
      <c r="N800">
        <v>0</v>
      </c>
      <c r="O800">
        <v>0</v>
      </c>
      <c r="P800">
        <v>0</v>
      </c>
      <c r="Q800">
        <v>1</v>
      </c>
      <c r="R800">
        <v>2.1928000000000001E-5</v>
      </c>
      <c r="S800">
        <v>4.9760000000000001E-7</v>
      </c>
      <c r="T800">
        <v>3</v>
      </c>
      <c r="U800">
        <v>0</v>
      </c>
      <c r="V800">
        <v>0</v>
      </c>
      <c r="W800" s="133" t="s">
        <v>1264</v>
      </c>
      <c r="X800" t="s">
        <v>925</v>
      </c>
      <c r="Y800" t="s">
        <v>204</v>
      </c>
      <c r="AM800" s="105"/>
      <c r="AO800" s="105"/>
    </row>
    <row r="801" spans="1:41" ht="14.25" customHeight="1">
      <c r="A801" t="s">
        <v>1263</v>
      </c>
      <c r="B801" t="s">
        <v>200</v>
      </c>
      <c r="C801">
        <v>0</v>
      </c>
      <c r="D801">
        <v>200</v>
      </c>
      <c r="E801">
        <v>976</v>
      </c>
      <c r="F801" t="s">
        <v>201</v>
      </c>
      <c r="G801" s="105">
        <v>2.1827000000000001E-3</v>
      </c>
      <c r="H801" s="105">
        <v>4.8600000000000002E-5</v>
      </c>
      <c r="I801" s="105">
        <v>-8.1211999999999994E-6</v>
      </c>
      <c r="J801" s="105">
        <v>-2.0809999999999999E-7</v>
      </c>
      <c r="K801" s="105">
        <v>2.1908000000000001E-3</v>
      </c>
      <c r="L801" s="105">
        <v>4.88E-5</v>
      </c>
      <c r="M801" s="132">
        <v>1.28</v>
      </c>
      <c r="N801">
        <v>0</v>
      </c>
      <c r="O801">
        <v>0</v>
      </c>
      <c r="P801">
        <v>0</v>
      </c>
      <c r="Q801">
        <v>1</v>
      </c>
      <c r="R801">
        <v>2.1908000000000001E-5</v>
      </c>
      <c r="S801">
        <v>4.8839999999999995E-7</v>
      </c>
      <c r="T801">
        <v>3</v>
      </c>
      <c r="U801">
        <v>0</v>
      </c>
      <c r="V801">
        <v>0</v>
      </c>
      <c r="W801" s="133" t="s">
        <v>1265</v>
      </c>
      <c r="X801" t="s">
        <v>925</v>
      </c>
      <c r="Y801" t="s">
        <v>204</v>
      </c>
      <c r="AM801" s="105"/>
      <c r="AO801" s="105"/>
    </row>
    <row r="802" spans="1:41" ht="14.25" customHeight="1">
      <c r="A802" t="s">
        <v>1263</v>
      </c>
      <c r="B802" t="s">
        <v>200</v>
      </c>
      <c r="C802">
        <v>0</v>
      </c>
      <c r="D802">
        <v>200</v>
      </c>
      <c r="E802">
        <v>976</v>
      </c>
      <c r="F802" t="s">
        <v>201</v>
      </c>
      <c r="G802" s="105">
        <v>2.1816000000000001E-3</v>
      </c>
      <c r="H802" s="105">
        <v>4.85E-5</v>
      </c>
      <c r="I802" s="105">
        <v>-8.1211999999999994E-6</v>
      </c>
      <c r="J802" s="105">
        <v>-2.0809999999999999E-7</v>
      </c>
      <c r="K802" s="105">
        <v>2.1897000000000002E-3</v>
      </c>
      <c r="L802" s="105">
        <v>4.8699999999999998E-5</v>
      </c>
      <c r="M802" s="132">
        <v>1.27</v>
      </c>
      <c r="N802">
        <v>0</v>
      </c>
      <c r="O802">
        <v>0</v>
      </c>
      <c r="P802">
        <v>0</v>
      </c>
      <c r="Q802">
        <v>1</v>
      </c>
      <c r="R802">
        <v>2.1897000000000001E-5</v>
      </c>
      <c r="S802">
        <v>4.8670000000000004E-7</v>
      </c>
      <c r="T802">
        <v>3</v>
      </c>
      <c r="U802">
        <v>0</v>
      </c>
      <c r="V802">
        <v>0</v>
      </c>
      <c r="W802" s="133" t="s">
        <v>1266</v>
      </c>
      <c r="X802" t="s">
        <v>925</v>
      </c>
      <c r="Y802" t="s">
        <v>204</v>
      </c>
      <c r="AM802" s="105"/>
      <c r="AO802" s="105"/>
    </row>
    <row r="803" spans="1:41" ht="14.25" customHeight="1">
      <c r="A803" t="s">
        <v>1267</v>
      </c>
      <c r="B803" t="s">
        <v>200</v>
      </c>
      <c r="C803">
        <v>0</v>
      </c>
      <c r="D803">
        <v>200</v>
      </c>
      <c r="E803">
        <v>976</v>
      </c>
      <c r="F803" t="s">
        <v>201</v>
      </c>
      <c r="G803" s="105">
        <v>2.1817E-3</v>
      </c>
      <c r="H803" s="105">
        <v>5.1199999999999998E-5</v>
      </c>
      <c r="I803" s="105">
        <v>-8.1211999999999994E-6</v>
      </c>
      <c r="J803" s="105">
        <v>-2.0809999999999999E-7</v>
      </c>
      <c r="K803" s="105">
        <v>2.1898999999999998E-3</v>
      </c>
      <c r="L803" s="105">
        <v>5.1400000000000003E-5</v>
      </c>
      <c r="M803" s="132">
        <v>1.35</v>
      </c>
      <c r="N803">
        <v>0</v>
      </c>
      <c r="O803">
        <v>0</v>
      </c>
      <c r="P803">
        <v>0</v>
      </c>
      <c r="Q803">
        <v>1</v>
      </c>
      <c r="R803">
        <v>2.1899000000000002E-5</v>
      </c>
      <c r="S803">
        <v>5.1419999999999999E-7</v>
      </c>
      <c r="T803">
        <v>3</v>
      </c>
      <c r="U803">
        <v>0</v>
      </c>
      <c r="V803">
        <v>0</v>
      </c>
      <c r="W803" s="133" t="s">
        <v>1268</v>
      </c>
      <c r="X803" t="s">
        <v>925</v>
      </c>
      <c r="Y803" t="s">
        <v>204</v>
      </c>
      <c r="AM803" s="105"/>
      <c r="AO803" s="105"/>
    </row>
    <row r="804" spans="1:41" ht="14.25" customHeight="1">
      <c r="A804" t="s">
        <v>1267</v>
      </c>
      <c r="B804" t="s">
        <v>200</v>
      </c>
      <c r="C804">
        <v>0</v>
      </c>
      <c r="D804">
        <v>200</v>
      </c>
      <c r="E804">
        <v>976</v>
      </c>
      <c r="F804" t="s">
        <v>201</v>
      </c>
      <c r="G804" s="105">
        <v>2.1808000000000001E-3</v>
      </c>
      <c r="H804" s="105">
        <v>5.1600000000000001E-5</v>
      </c>
      <c r="I804" s="105">
        <v>-8.1211999999999994E-6</v>
      </c>
      <c r="J804" s="105">
        <v>-2.0809999999999999E-7</v>
      </c>
      <c r="K804" s="105">
        <v>2.1889000000000001E-3</v>
      </c>
      <c r="L804" s="105">
        <v>5.1799999999999999E-5</v>
      </c>
      <c r="M804" s="132">
        <v>1.35</v>
      </c>
      <c r="N804">
        <v>0</v>
      </c>
      <c r="O804">
        <v>0</v>
      </c>
      <c r="P804">
        <v>0</v>
      </c>
      <c r="Q804">
        <v>1</v>
      </c>
      <c r="R804">
        <v>2.1889E-5</v>
      </c>
      <c r="S804">
        <v>5.1760000000000003E-7</v>
      </c>
      <c r="T804">
        <v>3</v>
      </c>
      <c r="U804">
        <v>0</v>
      </c>
      <c r="V804">
        <v>0</v>
      </c>
      <c r="W804" s="133" t="s">
        <v>1269</v>
      </c>
      <c r="X804" t="s">
        <v>925</v>
      </c>
      <c r="Y804" t="s">
        <v>204</v>
      </c>
      <c r="AM804" s="105"/>
      <c r="AO804" s="105"/>
    </row>
    <row r="805" spans="1:41" ht="14.25" customHeight="1">
      <c r="A805" t="s">
        <v>1267</v>
      </c>
      <c r="B805" t="s">
        <v>200</v>
      </c>
      <c r="C805">
        <v>0</v>
      </c>
      <c r="D805">
        <v>200</v>
      </c>
      <c r="E805">
        <v>976</v>
      </c>
      <c r="F805" t="s">
        <v>201</v>
      </c>
      <c r="G805" s="105">
        <v>2.1787E-3</v>
      </c>
      <c r="H805" s="105">
        <v>4.8199999999999999E-5</v>
      </c>
      <c r="I805" s="105">
        <v>-8.1211999999999994E-6</v>
      </c>
      <c r="J805" s="105">
        <v>-2.0809999999999999E-7</v>
      </c>
      <c r="K805" s="105">
        <v>2.1868E-3</v>
      </c>
      <c r="L805" s="105">
        <v>4.8399999999999997E-5</v>
      </c>
      <c r="M805" s="132">
        <v>1.27</v>
      </c>
      <c r="N805">
        <v>0</v>
      </c>
      <c r="O805">
        <v>0</v>
      </c>
      <c r="P805">
        <v>0</v>
      </c>
      <c r="Q805">
        <v>1</v>
      </c>
      <c r="R805">
        <v>2.1868000000000001E-5</v>
      </c>
      <c r="S805">
        <v>4.8439999999999997E-7</v>
      </c>
      <c r="T805">
        <v>3</v>
      </c>
      <c r="U805">
        <v>0</v>
      </c>
      <c r="V805">
        <v>0</v>
      </c>
      <c r="W805" s="133" t="s">
        <v>1270</v>
      </c>
      <c r="X805" t="s">
        <v>925</v>
      </c>
      <c r="Y805" t="s">
        <v>204</v>
      </c>
      <c r="AM805" s="105"/>
      <c r="AO805" s="105"/>
    </row>
    <row r="806" spans="1:41" ht="14.25" customHeight="1">
      <c r="A806" t="s">
        <v>1271</v>
      </c>
      <c r="B806" t="s">
        <v>200</v>
      </c>
      <c r="C806">
        <v>0</v>
      </c>
      <c r="D806">
        <v>200</v>
      </c>
      <c r="E806">
        <v>976</v>
      </c>
      <c r="F806" t="s">
        <v>201</v>
      </c>
      <c r="G806" s="105">
        <v>2.7490000000000001E-3</v>
      </c>
      <c r="H806" s="105">
        <v>5.9899999999999999E-5</v>
      </c>
      <c r="I806" s="105">
        <v>-8.1211999999999994E-6</v>
      </c>
      <c r="J806" s="105">
        <v>-2.0809999999999999E-7</v>
      </c>
      <c r="K806" s="105">
        <v>2.7572E-3</v>
      </c>
      <c r="L806" s="105">
        <v>6.0099999999999997E-5</v>
      </c>
      <c r="M806" s="132">
        <v>1.25</v>
      </c>
      <c r="N806">
        <v>0</v>
      </c>
      <c r="O806">
        <v>0</v>
      </c>
      <c r="P806">
        <v>0</v>
      </c>
      <c r="Q806">
        <v>1</v>
      </c>
      <c r="R806">
        <v>2.7572E-5</v>
      </c>
      <c r="S806">
        <v>6.0080000000000003E-7</v>
      </c>
      <c r="T806">
        <v>3</v>
      </c>
      <c r="U806">
        <v>0</v>
      </c>
      <c r="V806">
        <v>0</v>
      </c>
      <c r="W806" s="133" t="s">
        <v>1272</v>
      </c>
      <c r="X806" t="s">
        <v>925</v>
      </c>
      <c r="Y806" t="s">
        <v>204</v>
      </c>
      <c r="AM806" s="105"/>
      <c r="AO806" s="105"/>
    </row>
    <row r="807" spans="1:41" ht="14.25" customHeight="1">
      <c r="A807" t="s">
        <v>1271</v>
      </c>
      <c r="B807" t="s">
        <v>200</v>
      </c>
      <c r="C807">
        <v>0</v>
      </c>
      <c r="D807">
        <v>200</v>
      </c>
      <c r="E807">
        <v>976</v>
      </c>
      <c r="F807" t="s">
        <v>201</v>
      </c>
      <c r="G807" s="105">
        <v>2.7504000000000001E-3</v>
      </c>
      <c r="H807" s="105">
        <v>6.0699999999999998E-5</v>
      </c>
      <c r="I807" s="105">
        <v>-8.1211999999999994E-6</v>
      </c>
      <c r="J807" s="105">
        <v>-2.0809999999999999E-7</v>
      </c>
      <c r="K807" s="105">
        <v>2.7585000000000001E-3</v>
      </c>
      <c r="L807" s="105">
        <v>6.0900000000000003E-5</v>
      </c>
      <c r="M807" s="132">
        <v>1.26</v>
      </c>
      <c r="N807">
        <v>0</v>
      </c>
      <c r="O807">
        <v>0</v>
      </c>
      <c r="P807">
        <v>0</v>
      </c>
      <c r="Q807">
        <v>1</v>
      </c>
      <c r="R807">
        <v>2.7585000000000001E-5</v>
      </c>
      <c r="S807">
        <v>6.0890000000000001E-7</v>
      </c>
      <c r="T807">
        <v>3</v>
      </c>
      <c r="U807">
        <v>0</v>
      </c>
      <c r="V807">
        <v>0</v>
      </c>
      <c r="W807" s="133" t="s">
        <v>1273</v>
      </c>
      <c r="X807" t="s">
        <v>925</v>
      </c>
      <c r="Y807" t="s">
        <v>204</v>
      </c>
      <c r="AM807" s="105"/>
      <c r="AO807" s="105"/>
    </row>
    <row r="808" spans="1:41" ht="14.25" customHeight="1">
      <c r="A808" t="s">
        <v>1271</v>
      </c>
      <c r="B808" t="s">
        <v>200</v>
      </c>
      <c r="C808">
        <v>0</v>
      </c>
      <c r="D808">
        <v>200</v>
      </c>
      <c r="E808">
        <v>976</v>
      </c>
      <c r="F808" t="s">
        <v>201</v>
      </c>
      <c r="G808" s="105">
        <v>2.7487000000000002E-3</v>
      </c>
      <c r="H808" s="105">
        <v>5.9500000000000003E-5</v>
      </c>
      <c r="I808" s="105">
        <v>-8.1211999999999994E-6</v>
      </c>
      <c r="J808" s="105">
        <v>-2.0809999999999999E-7</v>
      </c>
      <c r="K808" s="105">
        <v>2.7567999999999998E-3</v>
      </c>
      <c r="L808" s="105">
        <v>5.9700000000000001E-5</v>
      </c>
      <c r="M808" s="132">
        <v>1.24</v>
      </c>
      <c r="N808">
        <v>0</v>
      </c>
      <c r="O808">
        <v>0</v>
      </c>
      <c r="P808">
        <v>0</v>
      </c>
      <c r="Q808">
        <v>1</v>
      </c>
      <c r="R808">
        <v>2.7568000000000001E-5</v>
      </c>
      <c r="S808">
        <v>5.975E-7</v>
      </c>
      <c r="T808">
        <v>3</v>
      </c>
      <c r="U808">
        <v>0</v>
      </c>
      <c r="V808">
        <v>0</v>
      </c>
      <c r="W808" s="133" t="s">
        <v>1274</v>
      </c>
      <c r="X808" t="s">
        <v>925</v>
      </c>
      <c r="Y808" t="s">
        <v>204</v>
      </c>
      <c r="AM808" s="105"/>
      <c r="AO808" s="105"/>
    </row>
    <row r="809" spans="1:41" ht="14.25" customHeight="1">
      <c r="A809" t="s">
        <v>1275</v>
      </c>
      <c r="B809" t="s">
        <v>200</v>
      </c>
      <c r="C809">
        <v>0</v>
      </c>
      <c r="D809">
        <v>200</v>
      </c>
      <c r="E809">
        <v>976</v>
      </c>
      <c r="F809" t="s">
        <v>201</v>
      </c>
      <c r="G809" s="105">
        <v>3.4459E-3</v>
      </c>
      <c r="H809" s="105">
        <v>7.4599999999999997E-5</v>
      </c>
      <c r="I809" s="105">
        <v>-8.1211999999999994E-6</v>
      </c>
      <c r="J809" s="105">
        <v>-2.0809999999999999E-7</v>
      </c>
      <c r="K809" s="105">
        <v>3.454E-3</v>
      </c>
      <c r="L809" s="105">
        <v>7.4800000000000002E-5</v>
      </c>
      <c r="M809" s="132">
        <v>1.24</v>
      </c>
      <c r="N809">
        <v>0</v>
      </c>
      <c r="O809">
        <v>0</v>
      </c>
      <c r="P809">
        <v>0</v>
      </c>
      <c r="Q809">
        <v>1</v>
      </c>
      <c r="R809">
        <v>3.4539999999999998E-5</v>
      </c>
      <c r="S809">
        <v>7.483E-7</v>
      </c>
      <c r="T809">
        <v>4</v>
      </c>
      <c r="U809">
        <v>0</v>
      </c>
      <c r="V809">
        <v>0</v>
      </c>
      <c r="W809" s="133" t="s">
        <v>1276</v>
      </c>
      <c r="X809" t="s">
        <v>925</v>
      </c>
      <c r="Y809" t="s">
        <v>204</v>
      </c>
      <c r="AM809" s="105"/>
      <c r="AO809" s="105"/>
    </row>
    <row r="810" spans="1:41" ht="14.25" customHeight="1">
      <c r="A810" t="s">
        <v>1275</v>
      </c>
      <c r="B810" t="s">
        <v>200</v>
      </c>
      <c r="C810">
        <v>0</v>
      </c>
      <c r="D810">
        <v>200</v>
      </c>
      <c r="E810">
        <v>976</v>
      </c>
      <c r="F810" t="s">
        <v>201</v>
      </c>
      <c r="G810" s="105">
        <v>3.4448999999999999E-3</v>
      </c>
      <c r="H810" s="105">
        <v>7.4400000000000006E-5</v>
      </c>
      <c r="I810" s="105">
        <v>-8.1211999999999994E-6</v>
      </c>
      <c r="J810" s="105">
        <v>-2.0809999999999999E-7</v>
      </c>
      <c r="K810" s="105">
        <v>3.4529999999999999E-3</v>
      </c>
      <c r="L810" s="105">
        <v>7.4599999999999997E-5</v>
      </c>
      <c r="M810" s="132">
        <v>1.24</v>
      </c>
      <c r="N810">
        <v>0</v>
      </c>
      <c r="O810">
        <v>0</v>
      </c>
      <c r="P810">
        <v>0</v>
      </c>
      <c r="Q810">
        <v>1</v>
      </c>
      <c r="R810">
        <v>3.4530000000000003E-5</v>
      </c>
      <c r="S810">
        <v>7.4610000000000004E-7</v>
      </c>
      <c r="T810">
        <v>4</v>
      </c>
      <c r="U810">
        <v>0</v>
      </c>
      <c r="V810">
        <v>0</v>
      </c>
      <c r="W810" s="133" t="s">
        <v>1277</v>
      </c>
      <c r="X810" t="s">
        <v>925</v>
      </c>
      <c r="Y810" t="s">
        <v>204</v>
      </c>
      <c r="AM810" s="105"/>
      <c r="AO810" s="105"/>
    </row>
    <row r="811" spans="1:41" ht="14.25" customHeight="1">
      <c r="A811" t="s">
        <v>1275</v>
      </c>
      <c r="B811" t="s">
        <v>200</v>
      </c>
      <c r="C811">
        <v>0</v>
      </c>
      <c r="D811">
        <v>200</v>
      </c>
      <c r="E811">
        <v>976</v>
      </c>
      <c r="F811" t="s">
        <v>201</v>
      </c>
      <c r="G811" s="105">
        <v>3.4453000000000001E-3</v>
      </c>
      <c r="H811" s="105">
        <v>7.4300000000000004E-5</v>
      </c>
      <c r="I811" s="105">
        <v>-8.1211999999999994E-6</v>
      </c>
      <c r="J811" s="105">
        <v>-2.0809999999999999E-7</v>
      </c>
      <c r="K811" s="105">
        <v>3.4534000000000001E-3</v>
      </c>
      <c r="L811" s="105">
        <v>7.4499999999999995E-5</v>
      </c>
      <c r="M811" s="132">
        <v>1.24</v>
      </c>
      <c r="N811">
        <v>0</v>
      </c>
      <c r="O811">
        <v>0</v>
      </c>
      <c r="P811">
        <v>0</v>
      </c>
      <c r="Q811">
        <v>1</v>
      </c>
      <c r="R811">
        <v>3.4533999999999998E-5</v>
      </c>
      <c r="S811">
        <v>7.4499999999999996E-7</v>
      </c>
      <c r="T811">
        <v>4</v>
      </c>
      <c r="U811">
        <v>0</v>
      </c>
      <c r="V811">
        <v>0</v>
      </c>
      <c r="W811" s="133" t="s">
        <v>1278</v>
      </c>
      <c r="X811" t="s">
        <v>925</v>
      </c>
      <c r="Y811" t="s">
        <v>204</v>
      </c>
      <c r="AM811" s="105"/>
      <c r="AO811" s="105"/>
    </row>
    <row r="812" spans="1:41" ht="14.25" customHeight="1">
      <c r="A812" t="s">
        <v>1279</v>
      </c>
      <c r="B812" t="s">
        <v>200</v>
      </c>
      <c r="C812">
        <v>0</v>
      </c>
      <c r="D812">
        <v>200</v>
      </c>
      <c r="E812">
        <v>976</v>
      </c>
      <c r="F812" t="s">
        <v>201</v>
      </c>
      <c r="G812" s="105">
        <v>2.6091999999999999E-3</v>
      </c>
      <c r="H812" s="105">
        <v>4.6100000000000002E-5</v>
      </c>
      <c r="I812" s="105">
        <v>-8.1211999999999994E-6</v>
      </c>
      <c r="J812" s="105">
        <v>-2.0809999999999999E-7</v>
      </c>
      <c r="K812" s="105">
        <v>2.6172999999999999E-3</v>
      </c>
      <c r="L812" s="105">
        <v>4.6300000000000001E-5</v>
      </c>
      <c r="M812" s="132">
        <v>1.01</v>
      </c>
      <c r="N812">
        <v>0</v>
      </c>
      <c r="O812">
        <v>0</v>
      </c>
      <c r="P812">
        <v>0</v>
      </c>
      <c r="Q812">
        <v>1</v>
      </c>
      <c r="R812">
        <v>2.6173000000000002E-5</v>
      </c>
      <c r="S812">
        <v>4.6260000000000003E-7</v>
      </c>
      <c r="T812">
        <v>3</v>
      </c>
      <c r="U812">
        <v>0</v>
      </c>
      <c r="V812">
        <v>0</v>
      </c>
      <c r="W812" s="133" t="s">
        <v>1280</v>
      </c>
      <c r="X812" t="s">
        <v>925</v>
      </c>
      <c r="Y812" t="s">
        <v>204</v>
      </c>
      <c r="AM812" s="105"/>
      <c r="AO812" s="105"/>
    </row>
    <row r="813" spans="1:41" ht="14.25" customHeight="1">
      <c r="A813" t="s">
        <v>1279</v>
      </c>
      <c r="B813" t="s">
        <v>200</v>
      </c>
      <c r="C813">
        <v>0</v>
      </c>
      <c r="D813">
        <v>200</v>
      </c>
      <c r="E813">
        <v>976</v>
      </c>
      <c r="F813" t="s">
        <v>201</v>
      </c>
      <c r="G813" s="105">
        <v>2.6083E-3</v>
      </c>
      <c r="H813" s="105">
        <v>4.5899999999999998E-5</v>
      </c>
      <c r="I813" s="105">
        <v>-8.1211999999999994E-6</v>
      </c>
      <c r="J813" s="105">
        <v>-2.0809999999999999E-7</v>
      </c>
      <c r="K813" s="105">
        <v>2.6164000000000001E-3</v>
      </c>
      <c r="L813" s="105">
        <v>4.6100000000000002E-5</v>
      </c>
      <c r="M813" s="132">
        <v>1.01</v>
      </c>
      <c r="N813">
        <v>0</v>
      </c>
      <c r="O813">
        <v>0</v>
      </c>
      <c r="P813">
        <v>0</v>
      </c>
      <c r="Q813">
        <v>1</v>
      </c>
      <c r="R813">
        <v>2.6163999999999999E-5</v>
      </c>
      <c r="S813">
        <v>4.6129999999999998E-7</v>
      </c>
      <c r="T813">
        <v>3</v>
      </c>
      <c r="U813">
        <v>0</v>
      </c>
      <c r="V813">
        <v>0</v>
      </c>
      <c r="W813" s="133" t="s">
        <v>1281</v>
      </c>
      <c r="X813" t="s">
        <v>925</v>
      </c>
      <c r="Y813" t="s">
        <v>204</v>
      </c>
      <c r="AM813" s="105"/>
      <c r="AO813" s="105"/>
    </row>
    <row r="814" spans="1:41" ht="14.25" customHeight="1">
      <c r="A814" t="s">
        <v>1279</v>
      </c>
      <c r="B814" t="s">
        <v>200</v>
      </c>
      <c r="C814">
        <v>0</v>
      </c>
      <c r="D814">
        <v>200</v>
      </c>
      <c r="E814">
        <v>976</v>
      </c>
      <c r="F814" t="s">
        <v>201</v>
      </c>
      <c r="G814" s="105">
        <v>2.6093000000000002E-3</v>
      </c>
      <c r="H814" s="105">
        <v>4.5099999999999998E-5</v>
      </c>
      <c r="I814" s="105">
        <v>-8.1211999999999994E-6</v>
      </c>
      <c r="J814" s="105">
        <v>-2.0809999999999999E-7</v>
      </c>
      <c r="K814" s="105">
        <v>2.6175E-3</v>
      </c>
      <c r="L814" s="105">
        <v>4.5300000000000003E-5</v>
      </c>
      <c r="M814" s="132">
        <v>0.99</v>
      </c>
      <c r="N814">
        <v>0</v>
      </c>
      <c r="O814">
        <v>0</v>
      </c>
      <c r="P814">
        <v>0</v>
      </c>
      <c r="Q814">
        <v>1</v>
      </c>
      <c r="R814">
        <v>2.6174999999999999E-5</v>
      </c>
      <c r="S814">
        <v>4.5340000000000002E-7</v>
      </c>
      <c r="T814">
        <v>3</v>
      </c>
      <c r="U814">
        <v>0</v>
      </c>
      <c r="V814">
        <v>0</v>
      </c>
      <c r="W814" s="133" t="s">
        <v>1282</v>
      </c>
      <c r="X814" t="s">
        <v>925</v>
      </c>
      <c r="Y814" t="s">
        <v>204</v>
      </c>
      <c r="AM814" s="105"/>
      <c r="AO814" s="105"/>
    </row>
    <row r="815" spans="1:41" ht="14.25" customHeight="1">
      <c r="A815" t="s">
        <v>1283</v>
      </c>
      <c r="B815" t="s">
        <v>200</v>
      </c>
      <c r="C815">
        <v>0</v>
      </c>
      <c r="D815">
        <v>200</v>
      </c>
      <c r="E815">
        <v>976</v>
      </c>
      <c r="F815" t="s">
        <v>201</v>
      </c>
      <c r="G815" s="105">
        <v>4.7847999999999996E-3</v>
      </c>
      <c r="H815" s="105">
        <v>9.2600000000000001E-5</v>
      </c>
      <c r="I815" s="105">
        <v>-8.1211999999999994E-6</v>
      </c>
      <c r="J815" s="105">
        <v>-2.0809999999999999E-7</v>
      </c>
      <c r="K815" s="105">
        <v>4.7929000000000001E-3</v>
      </c>
      <c r="L815" s="105">
        <v>9.2800000000000006E-5</v>
      </c>
      <c r="M815" s="132">
        <v>1.1100000000000001</v>
      </c>
      <c r="N815">
        <v>0</v>
      </c>
      <c r="O815">
        <v>0</v>
      </c>
      <c r="P815">
        <v>0</v>
      </c>
      <c r="Q815">
        <v>1</v>
      </c>
      <c r="R815">
        <v>4.7929000000000001E-5</v>
      </c>
      <c r="S815">
        <v>9.2760000000000002E-7</v>
      </c>
      <c r="T815">
        <v>4</v>
      </c>
      <c r="U815">
        <v>0</v>
      </c>
      <c r="V815">
        <v>0</v>
      </c>
      <c r="W815" s="133" t="s">
        <v>1284</v>
      </c>
      <c r="X815" t="s">
        <v>925</v>
      </c>
      <c r="Y815" t="s">
        <v>204</v>
      </c>
      <c r="AM815" s="105"/>
      <c r="AO815" s="105"/>
    </row>
    <row r="816" spans="1:41" ht="14.25" customHeight="1">
      <c r="A816" t="s">
        <v>1283</v>
      </c>
      <c r="B816" t="s">
        <v>200</v>
      </c>
      <c r="C816">
        <v>0</v>
      </c>
      <c r="D816">
        <v>200</v>
      </c>
      <c r="E816">
        <v>976</v>
      </c>
      <c r="F816" t="s">
        <v>201</v>
      </c>
      <c r="G816" s="105">
        <v>4.7831999999999996E-3</v>
      </c>
      <c r="H816" s="105">
        <v>9.1700000000000006E-5</v>
      </c>
      <c r="I816" s="105">
        <v>-8.1211999999999994E-6</v>
      </c>
      <c r="J816" s="105">
        <v>-2.0809999999999999E-7</v>
      </c>
      <c r="K816" s="105">
        <v>4.7913000000000001E-3</v>
      </c>
      <c r="L816" s="105">
        <v>9.1899999999999998E-5</v>
      </c>
      <c r="M816" s="132">
        <v>1.1000000000000001</v>
      </c>
      <c r="N816">
        <v>0</v>
      </c>
      <c r="O816">
        <v>0</v>
      </c>
      <c r="P816">
        <v>0</v>
      </c>
      <c r="Q816">
        <v>1</v>
      </c>
      <c r="R816">
        <v>4.7913E-5</v>
      </c>
      <c r="S816">
        <v>9.188E-7</v>
      </c>
      <c r="T816">
        <v>4</v>
      </c>
      <c r="U816">
        <v>0</v>
      </c>
      <c r="V816">
        <v>0</v>
      </c>
      <c r="W816" s="133" t="s">
        <v>1285</v>
      </c>
      <c r="X816" t="s">
        <v>925</v>
      </c>
      <c r="Y816" t="s">
        <v>204</v>
      </c>
      <c r="AM816" s="105"/>
      <c r="AO816" s="105"/>
    </row>
    <row r="817" spans="1:41" ht="14.25" customHeight="1">
      <c r="A817" t="s">
        <v>1283</v>
      </c>
      <c r="B817" t="s">
        <v>200</v>
      </c>
      <c r="C817">
        <v>0</v>
      </c>
      <c r="D817">
        <v>200</v>
      </c>
      <c r="E817">
        <v>976</v>
      </c>
      <c r="F817" t="s">
        <v>201</v>
      </c>
      <c r="G817" s="105">
        <v>4.7835000000000004E-3</v>
      </c>
      <c r="H817" s="105">
        <v>9.1600000000000004E-5</v>
      </c>
      <c r="I817" s="105">
        <v>-8.1211999999999994E-6</v>
      </c>
      <c r="J817" s="105">
        <v>-2.0809999999999999E-7</v>
      </c>
      <c r="K817" s="105">
        <v>4.7916E-3</v>
      </c>
      <c r="L817" s="105">
        <v>9.1899999999999998E-5</v>
      </c>
      <c r="M817" s="132">
        <v>1.1000000000000001</v>
      </c>
      <c r="N817">
        <v>0</v>
      </c>
      <c r="O817">
        <v>0</v>
      </c>
      <c r="P817">
        <v>0</v>
      </c>
      <c r="Q817">
        <v>1</v>
      </c>
      <c r="R817">
        <v>4.7916E-5</v>
      </c>
      <c r="S817">
        <v>9.1849999999999997E-7</v>
      </c>
      <c r="T817">
        <v>4</v>
      </c>
      <c r="U817">
        <v>0</v>
      </c>
      <c r="V817">
        <v>0</v>
      </c>
      <c r="W817" s="133" t="s">
        <v>1286</v>
      </c>
      <c r="X817" t="s">
        <v>925</v>
      </c>
      <c r="Y817" t="s">
        <v>204</v>
      </c>
      <c r="AM817" s="105"/>
      <c r="AO817" s="105"/>
    </row>
    <row r="818" spans="1:41" ht="14.25" customHeight="1">
      <c r="A818" t="s">
        <v>1287</v>
      </c>
      <c r="B818" t="s">
        <v>200</v>
      </c>
      <c r="C818">
        <v>0</v>
      </c>
      <c r="D818">
        <v>200</v>
      </c>
      <c r="E818">
        <v>976</v>
      </c>
      <c r="F818" t="s">
        <v>201</v>
      </c>
      <c r="G818" s="105">
        <v>2.4976999999999998E-3</v>
      </c>
      <c r="H818" s="105">
        <v>4.8600000000000002E-5</v>
      </c>
      <c r="I818" s="105">
        <v>-8.1211999999999994E-6</v>
      </c>
      <c r="J818" s="105">
        <v>-2.0809999999999999E-7</v>
      </c>
      <c r="K818" s="105">
        <v>2.5057999999999999E-3</v>
      </c>
      <c r="L818" s="105">
        <v>4.88E-5</v>
      </c>
      <c r="M818" s="132">
        <v>1.1200000000000001</v>
      </c>
      <c r="N818">
        <v>0</v>
      </c>
      <c r="O818">
        <v>0</v>
      </c>
      <c r="P818">
        <v>0</v>
      </c>
      <c r="Q818">
        <v>1</v>
      </c>
      <c r="R818">
        <v>2.5058E-5</v>
      </c>
      <c r="S818">
        <v>4.8780000000000001E-7</v>
      </c>
      <c r="T818">
        <v>3</v>
      </c>
      <c r="U818">
        <v>0</v>
      </c>
      <c r="V818">
        <v>0</v>
      </c>
      <c r="W818" s="133" t="s">
        <v>1288</v>
      </c>
      <c r="X818" t="s">
        <v>925</v>
      </c>
      <c r="Y818" t="s">
        <v>204</v>
      </c>
      <c r="AM818" s="105"/>
      <c r="AO818" s="105"/>
    </row>
    <row r="819" spans="1:41" ht="14.25" customHeight="1">
      <c r="A819" t="s">
        <v>1287</v>
      </c>
      <c r="B819" t="s">
        <v>200</v>
      </c>
      <c r="C819">
        <v>0</v>
      </c>
      <c r="D819">
        <v>200</v>
      </c>
      <c r="E819">
        <v>976</v>
      </c>
      <c r="F819" t="s">
        <v>201</v>
      </c>
      <c r="G819" s="105">
        <v>2.4987999999999998E-3</v>
      </c>
      <c r="H819" s="105">
        <v>4.9400000000000001E-5</v>
      </c>
      <c r="I819" s="105">
        <v>-8.1211999999999994E-6</v>
      </c>
      <c r="J819" s="105">
        <v>-2.0809999999999999E-7</v>
      </c>
      <c r="K819" s="105">
        <v>2.5068999999999998E-3</v>
      </c>
      <c r="L819" s="105">
        <v>4.9599999999999999E-5</v>
      </c>
      <c r="M819" s="132">
        <v>1.1299999999999999</v>
      </c>
      <c r="N819">
        <v>0</v>
      </c>
      <c r="O819">
        <v>0</v>
      </c>
      <c r="P819">
        <v>0</v>
      </c>
      <c r="Q819">
        <v>1</v>
      </c>
      <c r="R819">
        <v>2.5069E-5</v>
      </c>
      <c r="S819">
        <v>4.9640000000000002E-7</v>
      </c>
      <c r="T819">
        <v>3</v>
      </c>
      <c r="U819">
        <v>0</v>
      </c>
      <c r="V819">
        <v>0</v>
      </c>
      <c r="W819" s="133" t="s">
        <v>1289</v>
      </c>
      <c r="X819" t="s">
        <v>925</v>
      </c>
      <c r="Y819" t="s">
        <v>204</v>
      </c>
      <c r="AM819" s="105"/>
      <c r="AO819" s="105"/>
    </row>
    <row r="820" spans="1:41" ht="14.25" customHeight="1">
      <c r="A820" t="s">
        <v>1287</v>
      </c>
      <c r="B820" t="s">
        <v>200</v>
      </c>
      <c r="C820">
        <v>0</v>
      </c>
      <c r="D820">
        <v>200</v>
      </c>
      <c r="E820">
        <v>976</v>
      </c>
      <c r="F820" t="s">
        <v>201</v>
      </c>
      <c r="G820" s="105">
        <v>2.4973999999999999E-3</v>
      </c>
      <c r="H820" s="105">
        <v>4.8999999999999998E-5</v>
      </c>
      <c r="I820" s="105">
        <v>-8.1211999999999994E-6</v>
      </c>
      <c r="J820" s="105">
        <v>-2.0809999999999999E-7</v>
      </c>
      <c r="K820" s="105">
        <v>2.5056000000000002E-3</v>
      </c>
      <c r="L820" s="105">
        <v>4.9200000000000003E-5</v>
      </c>
      <c r="M820" s="132">
        <v>1.1200000000000001</v>
      </c>
      <c r="N820">
        <v>0</v>
      </c>
      <c r="O820">
        <v>0</v>
      </c>
      <c r="P820">
        <v>0</v>
      </c>
      <c r="Q820">
        <v>1</v>
      </c>
      <c r="R820">
        <v>2.5055999999999999E-5</v>
      </c>
      <c r="S820">
        <v>4.9169999999999999E-7</v>
      </c>
      <c r="T820">
        <v>3</v>
      </c>
      <c r="U820">
        <v>0</v>
      </c>
      <c r="V820">
        <v>0</v>
      </c>
      <c r="W820" s="133" t="s">
        <v>1290</v>
      </c>
      <c r="X820" t="s">
        <v>925</v>
      </c>
      <c r="Y820" t="s">
        <v>204</v>
      </c>
      <c r="AM820" s="105"/>
      <c r="AO820" s="105"/>
    </row>
    <row r="821" spans="1:41" ht="14.25" customHeight="1">
      <c r="A821" t="s">
        <v>1291</v>
      </c>
      <c r="B821" t="s">
        <v>200</v>
      </c>
      <c r="C821">
        <v>0</v>
      </c>
      <c r="D821">
        <v>200</v>
      </c>
      <c r="E821">
        <v>976</v>
      </c>
      <c r="F821" t="s">
        <v>201</v>
      </c>
      <c r="G821" s="105">
        <v>2.1090000000000002E-3</v>
      </c>
      <c r="H821" s="105">
        <v>3.8899999999999997E-5</v>
      </c>
      <c r="I821" s="105">
        <v>-8.1211999999999994E-6</v>
      </c>
      <c r="J821" s="105">
        <v>-2.0809999999999999E-7</v>
      </c>
      <c r="K821" s="105">
        <v>2.1170999999999998E-3</v>
      </c>
      <c r="L821" s="105">
        <v>3.9100000000000002E-5</v>
      </c>
      <c r="M821" s="132">
        <v>1.06</v>
      </c>
      <c r="N821">
        <v>0</v>
      </c>
      <c r="O821">
        <v>0</v>
      </c>
      <c r="P821">
        <v>0</v>
      </c>
      <c r="Q821">
        <v>1</v>
      </c>
      <c r="R821">
        <v>2.1171000000000001E-5</v>
      </c>
      <c r="S821">
        <v>3.9140000000000002E-7</v>
      </c>
      <c r="T821">
        <v>3</v>
      </c>
      <c r="U821">
        <v>0</v>
      </c>
      <c r="V821">
        <v>0</v>
      </c>
      <c r="W821" s="133" t="s">
        <v>1292</v>
      </c>
      <c r="X821" t="s">
        <v>925</v>
      </c>
      <c r="Y821" t="s">
        <v>204</v>
      </c>
      <c r="AM821" s="105"/>
      <c r="AO821" s="105"/>
    </row>
    <row r="822" spans="1:41" ht="14.25" customHeight="1">
      <c r="A822" t="s">
        <v>1291</v>
      </c>
      <c r="B822" t="s">
        <v>200</v>
      </c>
      <c r="C822">
        <v>0</v>
      </c>
      <c r="D822">
        <v>200</v>
      </c>
      <c r="E822">
        <v>976</v>
      </c>
      <c r="F822" t="s">
        <v>201</v>
      </c>
      <c r="G822" s="105">
        <v>2.1090000000000002E-3</v>
      </c>
      <c r="H822" s="105">
        <v>3.8899999999999997E-5</v>
      </c>
      <c r="I822" s="105">
        <v>-8.1211999999999994E-6</v>
      </c>
      <c r="J822" s="105">
        <v>-2.0809999999999999E-7</v>
      </c>
      <c r="K822" s="105">
        <v>2.1170999999999998E-3</v>
      </c>
      <c r="L822" s="105">
        <v>3.9100000000000002E-5</v>
      </c>
      <c r="M822" s="132">
        <v>1.06</v>
      </c>
      <c r="N822">
        <v>0</v>
      </c>
      <c r="O822">
        <v>0</v>
      </c>
      <c r="P822">
        <v>0</v>
      </c>
      <c r="Q822">
        <v>1</v>
      </c>
      <c r="R822">
        <v>2.1171000000000001E-5</v>
      </c>
      <c r="S822">
        <v>3.9079999999999998E-7</v>
      </c>
      <c r="T822">
        <v>3</v>
      </c>
      <c r="U822">
        <v>0</v>
      </c>
      <c r="V822">
        <v>0</v>
      </c>
      <c r="W822" s="133" t="s">
        <v>1293</v>
      </c>
      <c r="X822" t="s">
        <v>925</v>
      </c>
      <c r="Y822" t="s">
        <v>204</v>
      </c>
      <c r="AM822" s="105"/>
      <c r="AO822" s="105"/>
    </row>
    <row r="823" spans="1:41" ht="14.25" customHeight="1">
      <c r="A823" t="s">
        <v>1291</v>
      </c>
      <c r="B823" t="s">
        <v>200</v>
      </c>
      <c r="C823">
        <v>0</v>
      </c>
      <c r="D823">
        <v>200</v>
      </c>
      <c r="E823">
        <v>976</v>
      </c>
      <c r="F823" t="s">
        <v>201</v>
      </c>
      <c r="G823" s="105">
        <v>2.1074000000000002E-3</v>
      </c>
      <c r="H823" s="105">
        <v>3.7700000000000002E-5</v>
      </c>
      <c r="I823" s="105">
        <v>-8.1211999999999994E-6</v>
      </c>
      <c r="J823" s="105">
        <v>-2.0809999999999999E-7</v>
      </c>
      <c r="K823" s="105">
        <v>2.1156E-3</v>
      </c>
      <c r="L823" s="105">
        <v>3.79E-5</v>
      </c>
      <c r="M823" s="132">
        <v>1.03</v>
      </c>
      <c r="N823">
        <v>0</v>
      </c>
      <c r="O823">
        <v>0</v>
      </c>
      <c r="P823">
        <v>0</v>
      </c>
      <c r="Q823">
        <v>1</v>
      </c>
      <c r="R823">
        <v>2.1155999999999999E-5</v>
      </c>
      <c r="S823">
        <v>3.7940000000000002E-7</v>
      </c>
      <c r="T823">
        <v>3</v>
      </c>
      <c r="U823">
        <v>0</v>
      </c>
      <c r="V823">
        <v>0</v>
      </c>
      <c r="W823" s="133" t="s">
        <v>1294</v>
      </c>
      <c r="X823" t="s">
        <v>925</v>
      </c>
      <c r="Y823" t="s">
        <v>204</v>
      </c>
      <c r="AM823" s="105"/>
      <c r="AO823" s="105"/>
    </row>
    <row r="824" spans="1:41" ht="14.25" customHeight="1">
      <c r="A824" t="s">
        <v>1295</v>
      </c>
      <c r="B824" t="s">
        <v>200</v>
      </c>
      <c r="C824">
        <v>0</v>
      </c>
      <c r="D824">
        <v>200</v>
      </c>
      <c r="E824">
        <v>976</v>
      </c>
      <c r="F824" t="s">
        <v>201</v>
      </c>
      <c r="G824" s="105">
        <v>2.1529000000000001E-3</v>
      </c>
      <c r="H824" s="105">
        <v>3.7400000000000001E-5</v>
      </c>
      <c r="I824" s="105">
        <v>-8.1211999999999994E-6</v>
      </c>
      <c r="J824" s="105">
        <v>-2.0809999999999999E-7</v>
      </c>
      <c r="K824" s="105">
        <v>2.1610000000000002E-3</v>
      </c>
      <c r="L824" s="105">
        <v>3.7599999999999999E-5</v>
      </c>
      <c r="M824" s="132">
        <v>1</v>
      </c>
      <c r="N824">
        <v>0</v>
      </c>
      <c r="O824">
        <v>0</v>
      </c>
      <c r="P824">
        <v>0</v>
      </c>
      <c r="Q824">
        <v>1</v>
      </c>
      <c r="R824">
        <v>2.1610000000000001E-5</v>
      </c>
      <c r="S824">
        <v>3.7619999999999999E-7</v>
      </c>
      <c r="T824">
        <v>3</v>
      </c>
      <c r="U824">
        <v>0</v>
      </c>
      <c r="V824">
        <v>0</v>
      </c>
      <c r="W824" s="133" t="s">
        <v>1296</v>
      </c>
      <c r="X824" t="s">
        <v>925</v>
      </c>
      <c r="Y824" t="s">
        <v>204</v>
      </c>
      <c r="AM824" s="105"/>
      <c r="AO824" s="105"/>
    </row>
    <row r="825" spans="1:41" ht="14.25" customHeight="1">
      <c r="A825" t="s">
        <v>1295</v>
      </c>
      <c r="B825" t="s">
        <v>200</v>
      </c>
      <c r="C825">
        <v>0</v>
      </c>
      <c r="D825">
        <v>200</v>
      </c>
      <c r="E825">
        <v>976</v>
      </c>
      <c r="F825" t="s">
        <v>201</v>
      </c>
      <c r="G825" s="105">
        <v>2.1608E-3</v>
      </c>
      <c r="H825" s="105">
        <v>3.8399999999999998E-5</v>
      </c>
      <c r="I825" s="105">
        <v>-8.1211999999999994E-6</v>
      </c>
      <c r="J825" s="105">
        <v>-2.0809999999999999E-7</v>
      </c>
      <c r="K825" s="105">
        <v>2.1689000000000001E-3</v>
      </c>
      <c r="L825" s="105">
        <v>3.8600000000000003E-5</v>
      </c>
      <c r="M825" s="132">
        <v>1.02</v>
      </c>
      <c r="N825">
        <v>0</v>
      </c>
      <c r="O825">
        <v>0</v>
      </c>
      <c r="P825">
        <v>0</v>
      </c>
      <c r="Q825">
        <v>1</v>
      </c>
      <c r="R825">
        <v>2.1688999999999999E-5</v>
      </c>
      <c r="S825">
        <v>3.8599999999999999E-7</v>
      </c>
      <c r="T825">
        <v>3</v>
      </c>
      <c r="U825">
        <v>0</v>
      </c>
      <c r="V825">
        <v>0</v>
      </c>
      <c r="W825" s="133" t="s">
        <v>1297</v>
      </c>
      <c r="X825" t="s">
        <v>925</v>
      </c>
      <c r="Y825" t="s">
        <v>204</v>
      </c>
      <c r="AM825" s="105"/>
      <c r="AO825" s="105"/>
    </row>
    <row r="826" spans="1:41" ht="14.25" customHeight="1">
      <c r="A826" t="s">
        <v>1295</v>
      </c>
      <c r="B826" t="s">
        <v>200</v>
      </c>
      <c r="C826">
        <v>0</v>
      </c>
      <c r="D826">
        <v>200</v>
      </c>
      <c r="E826">
        <v>976</v>
      </c>
      <c r="F826" t="s">
        <v>201</v>
      </c>
      <c r="G826" s="105">
        <v>2.1567999999999999E-3</v>
      </c>
      <c r="H826" s="105">
        <v>3.68E-5</v>
      </c>
      <c r="I826" s="105">
        <v>-8.1211999999999994E-6</v>
      </c>
      <c r="J826" s="105">
        <v>-2.0809999999999999E-7</v>
      </c>
      <c r="K826" s="105">
        <v>2.1649E-3</v>
      </c>
      <c r="L826" s="105">
        <v>3.6999999999999998E-5</v>
      </c>
      <c r="M826" s="132">
        <v>0.98</v>
      </c>
      <c r="N826">
        <v>0</v>
      </c>
      <c r="O826">
        <v>0</v>
      </c>
      <c r="P826">
        <v>0</v>
      </c>
      <c r="Q826">
        <v>1</v>
      </c>
      <c r="R826">
        <v>2.1648999999999999E-5</v>
      </c>
      <c r="S826">
        <v>3.7049999999999999E-7</v>
      </c>
      <c r="T826">
        <v>3</v>
      </c>
      <c r="U826">
        <v>0</v>
      </c>
      <c r="V826">
        <v>0</v>
      </c>
      <c r="W826" s="133" t="s">
        <v>1298</v>
      </c>
      <c r="X826" t="s">
        <v>925</v>
      </c>
      <c r="Y826" t="s">
        <v>204</v>
      </c>
      <c r="AM826" s="105"/>
      <c r="AO826" s="105"/>
    </row>
    <row r="827" spans="1:41" ht="14.25" customHeight="1">
      <c r="A827" t="s">
        <v>1299</v>
      </c>
      <c r="B827" t="s">
        <v>200</v>
      </c>
      <c r="C827">
        <v>0</v>
      </c>
      <c r="D827">
        <v>200</v>
      </c>
      <c r="E827">
        <v>976</v>
      </c>
      <c r="F827" t="s">
        <v>201</v>
      </c>
      <c r="G827" s="105">
        <v>3.6873000000000001E-3</v>
      </c>
      <c r="H827" s="105">
        <v>5.66E-5</v>
      </c>
      <c r="I827" s="105">
        <v>-8.1211999999999994E-6</v>
      </c>
      <c r="J827" s="105">
        <v>-2.0809999999999999E-7</v>
      </c>
      <c r="K827" s="105">
        <v>3.6954000000000002E-3</v>
      </c>
      <c r="L827" s="105">
        <v>5.6799999999999998E-5</v>
      </c>
      <c r="M827" s="132">
        <v>0.88</v>
      </c>
      <c r="N827">
        <v>0</v>
      </c>
      <c r="O827">
        <v>0</v>
      </c>
      <c r="P827">
        <v>0</v>
      </c>
      <c r="Q827">
        <v>1</v>
      </c>
      <c r="R827">
        <v>3.6953999999999999E-5</v>
      </c>
      <c r="S827">
        <v>5.68E-7</v>
      </c>
      <c r="T827">
        <v>4</v>
      </c>
      <c r="U827">
        <v>0</v>
      </c>
      <c r="V827">
        <v>0</v>
      </c>
      <c r="W827" s="133" t="s">
        <v>1300</v>
      </c>
      <c r="X827" t="s">
        <v>925</v>
      </c>
      <c r="Y827" t="s">
        <v>204</v>
      </c>
      <c r="AM827" s="105"/>
      <c r="AO827" s="105"/>
    </row>
    <row r="828" spans="1:41" ht="14.25" customHeight="1">
      <c r="A828" t="s">
        <v>1299</v>
      </c>
      <c r="B828" t="s">
        <v>200</v>
      </c>
      <c r="C828">
        <v>0</v>
      </c>
      <c r="D828">
        <v>200</v>
      </c>
      <c r="E828">
        <v>976</v>
      </c>
      <c r="F828" t="s">
        <v>201</v>
      </c>
      <c r="G828" s="105">
        <v>3.6863999999999998E-3</v>
      </c>
      <c r="H828" s="105">
        <v>5.5000000000000002E-5</v>
      </c>
      <c r="I828" s="105">
        <v>-8.1211999999999994E-6</v>
      </c>
      <c r="J828" s="105">
        <v>-2.0809999999999999E-7</v>
      </c>
      <c r="K828" s="105">
        <v>3.6944999999999999E-3</v>
      </c>
      <c r="L828" s="105">
        <v>5.52E-5</v>
      </c>
      <c r="M828" s="132">
        <v>0.86</v>
      </c>
      <c r="N828">
        <v>0</v>
      </c>
      <c r="O828">
        <v>0</v>
      </c>
      <c r="P828">
        <v>0</v>
      </c>
      <c r="Q828">
        <v>1</v>
      </c>
      <c r="R828">
        <v>3.6944999999999999E-5</v>
      </c>
      <c r="S828">
        <v>5.525E-7</v>
      </c>
      <c r="T828">
        <v>4</v>
      </c>
      <c r="U828">
        <v>0</v>
      </c>
      <c r="V828">
        <v>0</v>
      </c>
      <c r="W828" s="133" t="s">
        <v>1301</v>
      </c>
      <c r="X828" t="s">
        <v>925</v>
      </c>
      <c r="Y828" t="s">
        <v>204</v>
      </c>
      <c r="AM828" s="105"/>
      <c r="AO828" s="105"/>
    </row>
    <row r="829" spans="1:41" ht="14.25" customHeight="1">
      <c r="A829" t="s">
        <v>1299</v>
      </c>
      <c r="B829" t="s">
        <v>200</v>
      </c>
      <c r="C829">
        <v>0</v>
      </c>
      <c r="D829">
        <v>200</v>
      </c>
      <c r="E829">
        <v>976</v>
      </c>
      <c r="F829" t="s">
        <v>201</v>
      </c>
      <c r="G829" s="105">
        <v>3.6852E-3</v>
      </c>
      <c r="H829" s="105">
        <v>5.52E-5</v>
      </c>
      <c r="I829" s="105">
        <v>-8.1211999999999994E-6</v>
      </c>
      <c r="J829" s="105">
        <v>-2.0809999999999999E-7</v>
      </c>
      <c r="K829" s="105">
        <v>3.6933000000000001E-3</v>
      </c>
      <c r="L829" s="105">
        <v>5.5500000000000001E-5</v>
      </c>
      <c r="M829" s="132">
        <v>0.86</v>
      </c>
      <c r="N829">
        <v>0</v>
      </c>
      <c r="O829">
        <v>0</v>
      </c>
      <c r="P829">
        <v>0</v>
      </c>
      <c r="Q829">
        <v>1</v>
      </c>
      <c r="R829">
        <v>3.6933E-5</v>
      </c>
      <c r="S829">
        <v>5.5450000000000005E-7</v>
      </c>
      <c r="T829">
        <v>4</v>
      </c>
      <c r="U829">
        <v>0</v>
      </c>
      <c r="V829">
        <v>0</v>
      </c>
      <c r="W829" s="133" t="s">
        <v>1302</v>
      </c>
      <c r="X829" t="s">
        <v>925</v>
      </c>
      <c r="Y829" t="s">
        <v>204</v>
      </c>
      <c r="AM829" s="105"/>
      <c r="AO829" s="105"/>
    </row>
    <row r="830" spans="1:41" ht="14.25" customHeight="1">
      <c r="A830" t="s">
        <v>1303</v>
      </c>
      <c r="B830" t="s">
        <v>200</v>
      </c>
      <c r="C830">
        <v>0</v>
      </c>
      <c r="D830">
        <v>200</v>
      </c>
      <c r="E830">
        <v>976</v>
      </c>
      <c r="F830" t="s">
        <v>201</v>
      </c>
      <c r="G830" s="105">
        <v>2.1733999999999998E-3</v>
      </c>
      <c r="H830" s="105">
        <v>4.3000000000000002E-5</v>
      </c>
      <c r="I830" s="105">
        <v>-8.1211999999999994E-6</v>
      </c>
      <c r="J830" s="105">
        <v>-2.0809999999999999E-7</v>
      </c>
      <c r="K830" s="105">
        <v>2.1814999999999998E-3</v>
      </c>
      <c r="L830" s="105">
        <v>4.32E-5</v>
      </c>
      <c r="M830" s="132">
        <v>1.1399999999999999</v>
      </c>
      <c r="N830">
        <v>0</v>
      </c>
      <c r="O830">
        <v>0</v>
      </c>
      <c r="P830">
        <v>0</v>
      </c>
      <c r="Q830">
        <v>1</v>
      </c>
      <c r="R830">
        <v>2.1815E-5</v>
      </c>
      <c r="S830">
        <v>4.3230000000000003E-7</v>
      </c>
      <c r="T830">
        <v>3</v>
      </c>
      <c r="U830">
        <v>0</v>
      </c>
      <c r="V830">
        <v>0</v>
      </c>
      <c r="W830" s="133" t="s">
        <v>1304</v>
      </c>
      <c r="X830" t="s">
        <v>925</v>
      </c>
      <c r="Y830" t="s">
        <v>204</v>
      </c>
      <c r="AM830" s="105"/>
      <c r="AO830" s="105"/>
    </row>
    <row r="831" spans="1:41" ht="14.25" customHeight="1">
      <c r="A831" t="s">
        <v>1303</v>
      </c>
      <c r="B831" t="s">
        <v>200</v>
      </c>
      <c r="C831">
        <v>0</v>
      </c>
      <c r="D831">
        <v>200</v>
      </c>
      <c r="E831">
        <v>976</v>
      </c>
      <c r="F831" t="s">
        <v>201</v>
      </c>
      <c r="G831" s="105">
        <v>2.1730999999999999E-3</v>
      </c>
      <c r="H831" s="105">
        <v>4.2599999999999999E-5</v>
      </c>
      <c r="I831" s="105">
        <v>-8.1211999999999994E-6</v>
      </c>
      <c r="J831" s="105">
        <v>-2.0809999999999999E-7</v>
      </c>
      <c r="K831" s="105">
        <v>2.1811999999999999E-3</v>
      </c>
      <c r="L831" s="105">
        <v>4.2899999999999999E-5</v>
      </c>
      <c r="M831" s="132">
        <v>1.1299999999999999</v>
      </c>
      <c r="N831">
        <v>0</v>
      </c>
      <c r="O831">
        <v>0</v>
      </c>
      <c r="P831">
        <v>0</v>
      </c>
      <c r="Q831">
        <v>1</v>
      </c>
      <c r="R831">
        <v>2.1812000000000001E-5</v>
      </c>
      <c r="S831">
        <v>4.2860000000000001E-7</v>
      </c>
      <c r="T831">
        <v>3</v>
      </c>
      <c r="U831">
        <v>0</v>
      </c>
      <c r="V831">
        <v>0</v>
      </c>
      <c r="W831" s="133" t="s">
        <v>1305</v>
      </c>
      <c r="X831" t="s">
        <v>925</v>
      </c>
      <c r="Y831" t="s">
        <v>204</v>
      </c>
      <c r="AM831" s="105"/>
      <c r="AO831" s="105"/>
    </row>
    <row r="832" spans="1:41" ht="14.25" customHeight="1">
      <c r="A832" t="s">
        <v>1303</v>
      </c>
      <c r="B832" t="s">
        <v>200</v>
      </c>
      <c r="C832">
        <v>0</v>
      </c>
      <c r="D832">
        <v>200</v>
      </c>
      <c r="E832">
        <v>976</v>
      </c>
      <c r="F832" t="s">
        <v>201</v>
      </c>
      <c r="G832" s="105">
        <v>2.1732000000000001E-3</v>
      </c>
      <c r="H832" s="105">
        <v>4.2799999999999997E-5</v>
      </c>
      <c r="I832" s="105">
        <v>-8.1211999999999994E-6</v>
      </c>
      <c r="J832" s="105">
        <v>-2.0809999999999999E-7</v>
      </c>
      <c r="K832" s="105">
        <v>2.1814E-3</v>
      </c>
      <c r="L832" s="105">
        <v>4.3000000000000002E-5</v>
      </c>
      <c r="M832" s="132">
        <v>1.1299999999999999</v>
      </c>
      <c r="N832">
        <v>0</v>
      </c>
      <c r="O832">
        <v>0</v>
      </c>
      <c r="P832">
        <v>0</v>
      </c>
      <c r="Q832">
        <v>1</v>
      </c>
      <c r="R832">
        <v>2.1814000000000002E-5</v>
      </c>
      <c r="S832">
        <v>4.2959999999999998E-7</v>
      </c>
      <c r="T832">
        <v>3</v>
      </c>
      <c r="U832">
        <v>0</v>
      </c>
      <c r="V832">
        <v>0</v>
      </c>
      <c r="W832" s="133" t="s">
        <v>1306</v>
      </c>
      <c r="X832" t="s">
        <v>925</v>
      </c>
      <c r="Y832" t="s">
        <v>204</v>
      </c>
      <c r="AM832" s="105"/>
      <c r="AO832" s="105"/>
    </row>
    <row r="833" spans="1:41" ht="14.25" customHeight="1">
      <c r="A833" t="s">
        <v>1307</v>
      </c>
      <c r="B833" t="s">
        <v>200</v>
      </c>
      <c r="C833">
        <v>0</v>
      </c>
      <c r="D833">
        <v>200</v>
      </c>
      <c r="E833">
        <v>976</v>
      </c>
      <c r="F833" t="s">
        <v>201</v>
      </c>
      <c r="G833" s="105">
        <v>4.6575999999999996E-3</v>
      </c>
      <c r="H833" s="105">
        <v>9.0500000000000004E-5</v>
      </c>
      <c r="I833" s="105">
        <v>-8.1211999999999994E-6</v>
      </c>
      <c r="J833" s="105">
        <v>-2.0809999999999999E-7</v>
      </c>
      <c r="K833" s="105">
        <v>4.6657000000000001E-3</v>
      </c>
      <c r="L833" s="105">
        <v>9.0699999999999996E-5</v>
      </c>
      <c r="M833" s="132">
        <v>1.1100000000000001</v>
      </c>
      <c r="N833">
        <v>0</v>
      </c>
      <c r="O833">
        <v>0</v>
      </c>
      <c r="P833">
        <v>0</v>
      </c>
      <c r="Q833">
        <v>1</v>
      </c>
      <c r="R833">
        <v>4.6656999999999997E-5</v>
      </c>
      <c r="S833">
        <v>9.0719999999999997E-7</v>
      </c>
      <c r="T833">
        <v>4</v>
      </c>
      <c r="U833">
        <v>0</v>
      </c>
      <c r="V833">
        <v>0</v>
      </c>
      <c r="W833" s="133" t="s">
        <v>1308</v>
      </c>
      <c r="X833" t="s">
        <v>925</v>
      </c>
      <c r="Y833" t="s">
        <v>204</v>
      </c>
      <c r="AM833" s="105"/>
      <c r="AO833" s="105"/>
    </row>
    <row r="834" spans="1:41" ht="14.25" customHeight="1">
      <c r="A834" t="s">
        <v>1307</v>
      </c>
      <c r="B834" t="s">
        <v>200</v>
      </c>
      <c r="C834">
        <v>0</v>
      </c>
      <c r="D834">
        <v>200</v>
      </c>
      <c r="E834">
        <v>976</v>
      </c>
      <c r="F834" t="s">
        <v>201</v>
      </c>
      <c r="G834" s="105">
        <v>4.6569999999999997E-3</v>
      </c>
      <c r="H834" s="105">
        <v>8.92E-5</v>
      </c>
      <c r="I834" s="105">
        <v>-8.1211999999999994E-6</v>
      </c>
      <c r="J834" s="105">
        <v>-2.0809999999999999E-7</v>
      </c>
      <c r="K834" s="105">
        <v>4.6651000000000001E-3</v>
      </c>
      <c r="L834" s="105">
        <v>8.9400000000000005E-5</v>
      </c>
      <c r="M834" s="132">
        <v>1.1000000000000001</v>
      </c>
      <c r="N834">
        <v>0</v>
      </c>
      <c r="O834">
        <v>0</v>
      </c>
      <c r="P834">
        <v>0</v>
      </c>
      <c r="Q834">
        <v>1</v>
      </c>
      <c r="R834">
        <v>4.6650999999999998E-5</v>
      </c>
      <c r="S834">
        <v>8.9449999999999997E-7</v>
      </c>
      <c r="T834">
        <v>4</v>
      </c>
      <c r="U834">
        <v>0</v>
      </c>
      <c r="V834">
        <v>0</v>
      </c>
      <c r="W834" s="133" t="s">
        <v>1309</v>
      </c>
      <c r="X834" t="s">
        <v>925</v>
      </c>
      <c r="Y834" t="s">
        <v>204</v>
      </c>
      <c r="AM834" s="105"/>
      <c r="AO834" s="105"/>
    </row>
    <row r="835" spans="1:41" ht="14.25" customHeight="1">
      <c r="A835" t="s">
        <v>1307</v>
      </c>
      <c r="B835" t="s">
        <v>200</v>
      </c>
      <c r="C835">
        <v>0</v>
      </c>
      <c r="D835">
        <v>200</v>
      </c>
      <c r="E835">
        <v>976</v>
      </c>
      <c r="F835" t="s">
        <v>201</v>
      </c>
      <c r="G835" s="105">
        <v>4.6556000000000002E-3</v>
      </c>
      <c r="H835" s="105">
        <v>9.0099999999999995E-5</v>
      </c>
      <c r="I835" s="105">
        <v>-8.1211999999999994E-6</v>
      </c>
      <c r="J835" s="105">
        <v>-2.0809999999999999E-7</v>
      </c>
      <c r="K835" s="105">
        <v>4.6636999999999998E-3</v>
      </c>
      <c r="L835" s="105">
        <v>9.0299999999999999E-5</v>
      </c>
      <c r="M835" s="132">
        <v>1.1100000000000001</v>
      </c>
      <c r="N835">
        <v>0</v>
      </c>
      <c r="O835">
        <v>0</v>
      </c>
      <c r="P835">
        <v>0</v>
      </c>
      <c r="Q835">
        <v>1</v>
      </c>
      <c r="R835">
        <v>4.6637000000000001E-5</v>
      </c>
      <c r="S835">
        <v>9.0279999999999996E-7</v>
      </c>
      <c r="T835">
        <v>4</v>
      </c>
      <c r="U835">
        <v>0</v>
      </c>
      <c r="V835">
        <v>0</v>
      </c>
      <c r="W835" s="133" t="s">
        <v>1310</v>
      </c>
      <c r="X835" t="s">
        <v>925</v>
      </c>
      <c r="Y835" t="s">
        <v>204</v>
      </c>
      <c r="AM835" s="105"/>
      <c r="AO835" s="105"/>
    </row>
    <row r="836" spans="1:41" ht="14.25" customHeight="1">
      <c r="A836" t="s">
        <v>1311</v>
      </c>
      <c r="B836" t="s">
        <v>200</v>
      </c>
      <c r="C836">
        <v>0</v>
      </c>
      <c r="D836">
        <v>200</v>
      </c>
      <c r="E836">
        <v>976</v>
      </c>
      <c r="F836" t="s">
        <v>201</v>
      </c>
      <c r="G836" s="105">
        <v>2.5130999999999999E-3</v>
      </c>
      <c r="H836" s="105">
        <v>4.6900000000000002E-5</v>
      </c>
      <c r="I836" s="105">
        <v>-8.1211999999999994E-6</v>
      </c>
      <c r="J836" s="105">
        <v>-2.0809999999999999E-7</v>
      </c>
      <c r="K836" s="105">
        <v>2.5213000000000002E-3</v>
      </c>
      <c r="L836" s="105">
        <v>4.71E-5</v>
      </c>
      <c r="M836" s="132">
        <v>1.07</v>
      </c>
      <c r="N836">
        <v>0</v>
      </c>
      <c r="O836">
        <v>0</v>
      </c>
      <c r="P836">
        <v>0</v>
      </c>
      <c r="Q836">
        <v>1</v>
      </c>
      <c r="R836">
        <v>2.5213000000000001E-5</v>
      </c>
      <c r="S836">
        <v>4.7080000000000001E-7</v>
      </c>
      <c r="T836">
        <v>3</v>
      </c>
      <c r="U836">
        <v>0</v>
      </c>
      <c r="V836">
        <v>0</v>
      </c>
      <c r="W836" s="133" t="s">
        <v>1312</v>
      </c>
      <c r="X836" t="s">
        <v>925</v>
      </c>
      <c r="Y836" t="s">
        <v>204</v>
      </c>
      <c r="AM836" s="105"/>
      <c r="AO836" s="105"/>
    </row>
    <row r="837" spans="1:41" ht="14.25" customHeight="1">
      <c r="A837" t="s">
        <v>1311</v>
      </c>
      <c r="B837" t="s">
        <v>200</v>
      </c>
      <c r="C837">
        <v>0</v>
      </c>
      <c r="D837">
        <v>200</v>
      </c>
      <c r="E837">
        <v>976</v>
      </c>
      <c r="F837" t="s">
        <v>201</v>
      </c>
      <c r="G837" s="105">
        <v>2.5133999999999998E-3</v>
      </c>
      <c r="H837" s="105">
        <v>4.7700000000000001E-5</v>
      </c>
      <c r="I837" s="105">
        <v>-8.1211999999999994E-6</v>
      </c>
      <c r="J837" s="105">
        <v>-2.0809999999999999E-7</v>
      </c>
      <c r="K837" s="105">
        <v>2.5214999999999999E-3</v>
      </c>
      <c r="L837" s="105">
        <v>4.7899999999999999E-5</v>
      </c>
      <c r="M837" s="132">
        <v>1.0900000000000001</v>
      </c>
      <c r="N837">
        <v>0</v>
      </c>
      <c r="O837">
        <v>0</v>
      </c>
      <c r="P837">
        <v>0</v>
      </c>
      <c r="Q837">
        <v>1</v>
      </c>
      <c r="R837">
        <v>2.5215000000000002E-5</v>
      </c>
      <c r="S837">
        <v>4.791E-7</v>
      </c>
      <c r="T837">
        <v>3</v>
      </c>
      <c r="U837">
        <v>0</v>
      </c>
      <c r="V837">
        <v>0</v>
      </c>
      <c r="W837" s="133" t="s">
        <v>492</v>
      </c>
      <c r="X837" t="s">
        <v>925</v>
      </c>
      <c r="Y837" t="s">
        <v>204</v>
      </c>
      <c r="AM837" s="105"/>
      <c r="AO837" s="105"/>
    </row>
    <row r="838" spans="1:41" ht="14.25" customHeight="1">
      <c r="A838" t="s">
        <v>1311</v>
      </c>
      <c r="B838" t="s">
        <v>200</v>
      </c>
      <c r="C838">
        <v>0</v>
      </c>
      <c r="D838">
        <v>200</v>
      </c>
      <c r="E838">
        <v>976</v>
      </c>
      <c r="F838" t="s">
        <v>201</v>
      </c>
      <c r="G838" s="105">
        <v>2.5127999999999999E-3</v>
      </c>
      <c r="H838" s="105">
        <v>4.74E-5</v>
      </c>
      <c r="I838" s="105">
        <v>-8.1211999999999994E-6</v>
      </c>
      <c r="J838" s="105">
        <v>-2.0809999999999999E-7</v>
      </c>
      <c r="K838" s="105">
        <v>2.5209E-3</v>
      </c>
      <c r="L838" s="105">
        <v>4.7599999999999998E-5</v>
      </c>
      <c r="M838" s="132">
        <v>1.08</v>
      </c>
      <c r="N838">
        <v>0</v>
      </c>
      <c r="O838">
        <v>0</v>
      </c>
      <c r="P838">
        <v>0</v>
      </c>
      <c r="Q838">
        <v>1</v>
      </c>
      <c r="R838">
        <v>2.5208999999999999E-5</v>
      </c>
      <c r="S838">
        <v>4.757E-7</v>
      </c>
      <c r="T838">
        <v>3</v>
      </c>
      <c r="U838">
        <v>0</v>
      </c>
      <c r="V838">
        <v>0</v>
      </c>
      <c r="W838" s="133" t="s">
        <v>493</v>
      </c>
      <c r="X838" t="s">
        <v>925</v>
      </c>
      <c r="Y838" t="s">
        <v>204</v>
      </c>
      <c r="AM838" s="105"/>
      <c r="AO838" s="105"/>
    </row>
    <row r="839" spans="1:41" ht="14.25" customHeight="1">
      <c r="A839" t="s">
        <v>1313</v>
      </c>
      <c r="B839" t="s">
        <v>200</v>
      </c>
      <c r="C839">
        <v>0</v>
      </c>
      <c r="D839">
        <v>200</v>
      </c>
      <c r="E839">
        <v>976</v>
      </c>
      <c r="F839" t="s">
        <v>201</v>
      </c>
      <c r="G839" s="105">
        <v>1.4298E-3</v>
      </c>
      <c r="H839" s="105">
        <v>2.9200000000000002E-5</v>
      </c>
      <c r="I839" s="105">
        <v>-8.1211999999999994E-6</v>
      </c>
      <c r="J839" s="105">
        <v>-2.0809999999999999E-7</v>
      </c>
      <c r="K839" s="105">
        <v>1.438E-3</v>
      </c>
      <c r="L839" s="105">
        <v>2.94E-5</v>
      </c>
      <c r="M839" s="132">
        <v>1.17</v>
      </c>
      <c r="N839">
        <v>0</v>
      </c>
      <c r="O839">
        <v>0</v>
      </c>
      <c r="P839">
        <v>0</v>
      </c>
      <c r="Q839">
        <v>1</v>
      </c>
      <c r="R839">
        <v>1.438E-5</v>
      </c>
      <c r="S839">
        <v>2.939E-7</v>
      </c>
      <c r="T839">
        <v>3</v>
      </c>
      <c r="U839">
        <v>0</v>
      </c>
      <c r="V839">
        <v>0</v>
      </c>
      <c r="W839" s="133" t="s">
        <v>1314</v>
      </c>
      <c r="X839" t="s">
        <v>925</v>
      </c>
      <c r="Y839" t="s">
        <v>204</v>
      </c>
      <c r="AM839" s="105"/>
      <c r="AO839" s="105"/>
    </row>
    <row r="840" spans="1:41" ht="14.25" customHeight="1">
      <c r="A840" t="s">
        <v>1313</v>
      </c>
      <c r="B840" t="s">
        <v>200</v>
      </c>
      <c r="C840">
        <v>0</v>
      </c>
      <c r="D840">
        <v>200</v>
      </c>
      <c r="E840">
        <v>976</v>
      </c>
      <c r="F840" t="s">
        <v>201</v>
      </c>
      <c r="G840" s="105">
        <v>1.4298E-3</v>
      </c>
      <c r="H840" s="105">
        <v>2.9600000000000001E-5</v>
      </c>
      <c r="I840" s="105">
        <v>-8.1211999999999994E-6</v>
      </c>
      <c r="J840" s="105">
        <v>-2.0809999999999999E-7</v>
      </c>
      <c r="K840" s="105">
        <v>1.4379E-3</v>
      </c>
      <c r="L840" s="105">
        <v>2.9799999999999999E-5</v>
      </c>
      <c r="M840" s="132">
        <v>1.19</v>
      </c>
      <c r="N840">
        <v>0</v>
      </c>
      <c r="O840">
        <v>0</v>
      </c>
      <c r="P840">
        <v>0</v>
      </c>
      <c r="Q840">
        <v>1</v>
      </c>
      <c r="R840">
        <v>1.4379000000000001E-5</v>
      </c>
      <c r="S840">
        <v>2.9830000000000002E-7</v>
      </c>
      <c r="T840">
        <v>3</v>
      </c>
      <c r="U840">
        <v>0</v>
      </c>
      <c r="V840">
        <v>0</v>
      </c>
      <c r="W840" s="133" t="s">
        <v>1315</v>
      </c>
      <c r="X840" t="s">
        <v>925</v>
      </c>
      <c r="Y840" t="s">
        <v>204</v>
      </c>
      <c r="AM840" s="105"/>
      <c r="AO840" s="105"/>
    </row>
    <row r="841" spans="1:41" ht="14.25" customHeight="1">
      <c r="A841" t="s">
        <v>1313</v>
      </c>
      <c r="B841" t="s">
        <v>200</v>
      </c>
      <c r="C841">
        <v>0</v>
      </c>
      <c r="D841">
        <v>200</v>
      </c>
      <c r="E841">
        <v>976</v>
      </c>
      <c r="F841" t="s">
        <v>201</v>
      </c>
      <c r="G841" s="105">
        <v>1.4293000000000001E-3</v>
      </c>
      <c r="H841" s="105">
        <v>2.94E-5</v>
      </c>
      <c r="I841" s="105">
        <v>-8.1211999999999994E-6</v>
      </c>
      <c r="J841" s="105">
        <v>-2.0809999999999999E-7</v>
      </c>
      <c r="K841" s="105">
        <v>1.4375E-3</v>
      </c>
      <c r="L841" s="105">
        <v>2.9600000000000001E-5</v>
      </c>
      <c r="M841" s="132">
        <v>1.18</v>
      </c>
      <c r="N841">
        <v>0</v>
      </c>
      <c r="O841">
        <v>0</v>
      </c>
      <c r="P841">
        <v>0</v>
      </c>
      <c r="Q841">
        <v>1</v>
      </c>
      <c r="R841">
        <v>1.4375E-5</v>
      </c>
      <c r="S841">
        <v>2.9639999999999998E-7</v>
      </c>
      <c r="T841">
        <v>3</v>
      </c>
      <c r="U841">
        <v>0</v>
      </c>
      <c r="V841">
        <v>0</v>
      </c>
      <c r="W841" s="133" t="s">
        <v>497</v>
      </c>
      <c r="X841" t="s">
        <v>925</v>
      </c>
      <c r="Y841" t="s">
        <v>204</v>
      </c>
      <c r="AM841" s="105"/>
      <c r="AO841" s="105"/>
    </row>
    <row r="842" spans="1:41" ht="14.25" customHeight="1">
      <c r="A842" t="s">
        <v>1316</v>
      </c>
      <c r="B842" t="s">
        <v>200</v>
      </c>
      <c r="C842">
        <v>0</v>
      </c>
      <c r="D842">
        <v>200</v>
      </c>
      <c r="E842">
        <v>976</v>
      </c>
      <c r="F842" t="s">
        <v>201</v>
      </c>
      <c r="G842" s="105">
        <v>1.9109000000000001E-3</v>
      </c>
      <c r="H842" s="105">
        <v>3.6399999999999997E-5</v>
      </c>
      <c r="I842" s="105">
        <v>-8.1211999999999994E-6</v>
      </c>
      <c r="J842" s="105">
        <v>-2.0809999999999999E-7</v>
      </c>
      <c r="K842" s="105">
        <v>1.9189999999999999E-3</v>
      </c>
      <c r="L842" s="105">
        <v>3.6600000000000002E-5</v>
      </c>
      <c r="M842" s="132">
        <v>1.0900000000000001</v>
      </c>
      <c r="N842">
        <v>0</v>
      </c>
      <c r="O842">
        <v>0</v>
      </c>
      <c r="P842">
        <v>0</v>
      </c>
      <c r="Q842">
        <v>1</v>
      </c>
      <c r="R842">
        <v>1.9190000000000001E-5</v>
      </c>
      <c r="S842">
        <v>3.6590000000000001E-7</v>
      </c>
      <c r="T842">
        <v>3</v>
      </c>
      <c r="U842">
        <v>0</v>
      </c>
      <c r="V842">
        <v>0</v>
      </c>
      <c r="W842" s="133" t="s">
        <v>1317</v>
      </c>
      <c r="X842" t="s">
        <v>925</v>
      </c>
      <c r="Y842" t="s">
        <v>204</v>
      </c>
      <c r="AM842" s="105"/>
      <c r="AO842" s="105"/>
    </row>
    <row r="843" spans="1:41" ht="14.25" customHeight="1">
      <c r="A843" t="s">
        <v>1316</v>
      </c>
      <c r="B843" t="s">
        <v>200</v>
      </c>
      <c r="C843">
        <v>0</v>
      </c>
      <c r="D843">
        <v>200</v>
      </c>
      <c r="E843">
        <v>976</v>
      </c>
      <c r="F843" t="s">
        <v>201</v>
      </c>
      <c r="G843" s="105">
        <v>1.9112000000000001E-3</v>
      </c>
      <c r="H843" s="105">
        <v>3.68E-5</v>
      </c>
      <c r="I843" s="105">
        <v>-8.1211999999999994E-6</v>
      </c>
      <c r="J843" s="105">
        <v>-2.0809999999999999E-7</v>
      </c>
      <c r="K843" s="105">
        <v>1.9193000000000001E-3</v>
      </c>
      <c r="L843" s="105">
        <v>3.6999999999999998E-5</v>
      </c>
      <c r="M843" s="132">
        <v>1.1000000000000001</v>
      </c>
      <c r="N843">
        <v>0</v>
      </c>
      <c r="O843">
        <v>0</v>
      </c>
      <c r="P843">
        <v>0</v>
      </c>
      <c r="Q843">
        <v>1</v>
      </c>
      <c r="R843">
        <v>1.9193000000000001E-5</v>
      </c>
      <c r="S843">
        <v>3.7E-7</v>
      </c>
      <c r="T843">
        <v>3</v>
      </c>
      <c r="U843">
        <v>0</v>
      </c>
      <c r="V843">
        <v>0</v>
      </c>
      <c r="W843" s="133" t="s">
        <v>500</v>
      </c>
      <c r="X843" t="s">
        <v>925</v>
      </c>
      <c r="Y843" t="s">
        <v>204</v>
      </c>
      <c r="AM843" s="105"/>
      <c r="AO843" s="105"/>
    </row>
    <row r="844" spans="1:41" ht="14.25" customHeight="1">
      <c r="A844" t="s">
        <v>1316</v>
      </c>
      <c r="B844" t="s">
        <v>200</v>
      </c>
      <c r="C844">
        <v>0</v>
      </c>
      <c r="D844">
        <v>200</v>
      </c>
      <c r="E844">
        <v>976</v>
      </c>
      <c r="F844" t="s">
        <v>201</v>
      </c>
      <c r="G844" s="105">
        <v>1.9108E-3</v>
      </c>
      <c r="H844" s="105">
        <v>3.6100000000000003E-5</v>
      </c>
      <c r="I844" s="105">
        <v>-8.1211999999999994E-6</v>
      </c>
      <c r="J844" s="105">
        <v>-2.0809999999999999E-7</v>
      </c>
      <c r="K844" s="105">
        <v>1.9189999999999999E-3</v>
      </c>
      <c r="L844" s="105">
        <v>3.6300000000000001E-5</v>
      </c>
      <c r="M844" s="132">
        <v>1.08</v>
      </c>
      <c r="N844">
        <v>0</v>
      </c>
      <c r="O844">
        <v>0</v>
      </c>
      <c r="P844">
        <v>0</v>
      </c>
      <c r="Q844">
        <v>1</v>
      </c>
      <c r="R844">
        <v>1.9190000000000001E-5</v>
      </c>
      <c r="S844">
        <v>3.6320000000000002E-7</v>
      </c>
      <c r="T844">
        <v>3</v>
      </c>
      <c r="U844">
        <v>0</v>
      </c>
      <c r="V844">
        <v>0</v>
      </c>
      <c r="W844" s="133" t="s">
        <v>1318</v>
      </c>
      <c r="X844" t="s">
        <v>925</v>
      </c>
      <c r="Y844" t="s">
        <v>204</v>
      </c>
      <c r="AM844" s="105"/>
      <c r="AO844" s="105"/>
    </row>
    <row r="845" spans="1:41" ht="14.25" customHeight="1">
      <c r="A845" t="s">
        <v>1319</v>
      </c>
      <c r="B845" t="s">
        <v>200</v>
      </c>
      <c r="C845">
        <v>0</v>
      </c>
      <c r="D845">
        <v>200</v>
      </c>
      <c r="E845">
        <v>976</v>
      </c>
      <c r="F845" t="s">
        <v>201</v>
      </c>
      <c r="G845" s="105">
        <v>2.8984000000000002E-3</v>
      </c>
      <c r="H845" s="105">
        <v>4.9499999999999997E-5</v>
      </c>
      <c r="I845" s="105">
        <v>-8.1211999999999994E-6</v>
      </c>
      <c r="J845" s="105">
        <v>-2.0809999999999999E-7</v>
      </c>
      <c r="K845" s="105">
        <v>2.9064999999999998E-3</v>
      </c>
      <c r="L845" s="105">
        <v>4.9700000000000002E-5</v>
      </c>
      <c r="M845" s="132">
        <v>0.98</v>
      </c>
      <c r="N845">
        <v>0</v>
      </c>
      <c r="O845">
        <v>0</v>
      </c>
      <c r="P845">
        <v>0</v>
      </c>
      <c r="Q845">
        <v>1</v>
      </c>
      <c r="R845">
        <v>2.9065E-5</v>
      </c>
      <c r="S845">
        <v>4.9689999999999996E-7</v>
      </c>
      <c r="T845">
        <v>4</v>
      </c>
      <c r="U845">
        <v>0</v>
      </c>
      <c r="V845">
        <v>0</v>
      </c>
      <c r="W845" s="133" t="s">
        <v>1320</v>
      </c>
      <c r="X845" t="s">
        <v>925</v>
      </c>
      <c r="Y845" t="s">
        <v>204</v>
      </c>
      <c r="AM845" s="105"/>
      <c r="AO845" s="105"/>
    </row>
    <row r="846" spans="1:41" ht="14.25" customHeight="1">
      <c r="A846" t="s">
        <v>1319</v>
      </c>
      <c r="B846" t="s">
        <v>200</v>
      </c>
      <c r="C846">
        <v>0</v>
      </c>
      <c r="D846">
        <v>200</v>
      </c>
      <c r="E846">
        <v>976</v>
      </c>
      <c r="F846" t="s">
        <v>201</v>
      </c>
      <c r="G846" s="105">
        <v>2.8976000000000002E-3</v>
      </c>
      <c r="H846" s="105">
        <v>5.0000000000000002E-5</v>
      </c>
      <c r="I846" s="105">
        <v>-8.1211999999999994E-6</v>
      </c>
      <c r="J846" s="105">
        <v>-2.0809999999999999E-7</v>
      </c>
      <c r="K846" s="105">
        <v>2.9057000000000002E-3</v>
      </c>
      <c r="L846" s="105">
        <v>5.02E-5</v>
      </c>
      <c r="M846" s="132">
        <v>0.99</v>
      </c>
      <c r="N846">
        <v>0</v>
      </c>
      <c r="O846">
        <v>0</v>
      </c>
      <c r="P846">
        <v>0</v>
      </c>
      <c r="Q846">
        <v>1</v>
      </c>
      <c r="R846">
        <v>2.9057E-5</v>
      </c>
      <c r="S846">
        <v>5.0220000000000004E-7</v>
      </c>
      <c r="T846">
        <v>4</v>
      </c>
      <c r="U846">
        <v>0</v>
      </c>
      <c r="V846">
        <v>0</v>
      </c>
      <c r="W846" s="133" t="s">
        <v>1321</v>
      </c>
      <c r="X846" t="s">
        <v>925</v>
      </c>
      <c r="Y846" t="s">
        <v>204</v>
      </c>
      <c r="AM846" s="105"/>
      <c r="AO846" s="105"/>
    </row>
    <row r="847" spans="1:41" ht="14.25" customHeight="1">
      <c r="A847" t="s">
        <v>1319</v>
      </c>
      <c r="B847" t="s">
        <v>200</v>
      </c>
      <c r="C847">
        <v>0</v>
      </c>
      <c r="D847">
        <v>200</v>
      </c>
      <c r="E847">
        <v>976</v>
      </c>
      <c r="F847" t="s">
        <v>201</v>
      </c>
      <c r="G847" s="105">
        <v>2.8979000000000001E-3</v>
      </c>
      <c r="H847" s="105">
        <v>5.02E-5</v>
      </c>
      <c r="I847" s="105">
        <v>-8.1211999999999994E-6</v>
      </c>
      <c r="J847" s="105">
        <v>-2.0809999999999999E-7</v>
      </c>
      <c r="K847" s="105">
        <v>2.9060000000000002E-3</v>
      </c>
      <c r="L847" s="105">
        <v>5.0399999999999999E-5</v>
      </c>
      <c r="M847" s="132">
        <v>0.99</v>
      </c>
      <c r="N847">
        <v>0</v>
      </c>
      <c r="O847">
        <v>0</v>
      </c>
      <c r="P847">
        <v>0</v>
      </c>
      <c r="Q847">
        <v>1</v>
      </c>
      <c r="R847">
        <v>2.906E-5</v>
      </c>
      <c r="S847">
        <v>5.0419999999999998E-7</v>
      </c>
      <c r="T847">
        <v>4</v>
      </c>
      <c r="U847">
        <v>0</v>
      </c>
      <c r="V847">
        <v>0</v>
      </c>
      <c r="W847" s="133" t="s">
        <v>505</v>
      </c>
      <c r="X847" t="s">
        <v>925</v>
      </c>
      <c r="Y847" t="s">
        <v>204</v>
      </c>
      <c r="AM847" s="105"/>
      <c r="AO847" s="105"/>
    </row>
    <row r="848" spans="1:41" ht="14.25" customHeight="1">
      <c r="A848" t="s">
        <v>1322</v>
      </c>
      <c r="B848" t="s">
        <v>200</v>
      </c>
      <c r="C848">
        <v>0</v>
      </c>
      <c r="D848">
        <v>200</v>
      </c>
      <c r="E848">
        <v>976</v>
      </c>
      <c r="F848" t="s">
        <v>201</v>
      </c>
      <c r="G848" s="105">
        <v>2.1456000000000001E-3</v>
      </c>
      <c r="H848" s="105">
        <v>3.6399999999999997E-5</v>
      </c>
      <c r="I848" s="105">
        <v>-8.1211999999999994E-6</v>
      </c>
      <c r="J848" s="105">
        <v>-2.0809999999999999E-7</v>
      </c>
      <c r="K848" s="105">
        <v>2.1537000000000001E-3</v>
      </c>
      <c r="L848" s="105">
        <v>3.6600000000000002E-5</v>
      </c>
      <c r="M848" s="132">
        <v>0.97</v>
      </c>
      <c r="N848">
        <v>0</v>
      </c>
      <c r="O848">
        <v>0</v>
      </c>
      <c r="P848">
        <v>0</v>
      </c>
      <c r="Q848">
        <v>1</v>
      </c>
      <c r="R848">
        <v>2.1537000000000001E-5</v>
      </c>
      <c r="S848">
        <v>3.6619999999999998E-7</v>
      </c>
      <c r="T848">
        <v>3</v>
      </c>
      <c r="U848">
        <v>0</v>
      </c>
      <c r="V848">
        <v>0</v>
      </c>
      <c r="W848" s="133" t="s">
        <v>1323</v>
      </c>
      <c r="X848" t="s">
        <v>925</v>
      </c>
      <c r="Y848" t="s">
        <v>204</v>
      </c>
      <c r="AM848" s="105"/>
      <c r="AO848" s="105"/>
    </row>
    <row r="849" spans="1:41" ht="14.25" customHeight="1">
      <c r="A849" t="s">
        <v>1322</v>
      </c>
      <c r="B849" t="s">
        <v>200</v>
      </c>
      <c r="C849">
        <v>0</v>
      </c>
      <c r="D849">
        <v>200</v>
      </c>
      <c r="E849">
        <v>976</v>
      </c>
      <c r="F849" t="s">
        <v>201</v>
      </c>
      <c r="G849" s="105">
        <v>2.1451999999999999E-3</v>
      </c>
      <c r="H849" s="105">
        <v>3.6399999999999997E-5</v>
      </c>
      <c r="I849" s="105">
        <v>-8.1211999999999994E-6</v>
      </c>
      <c r="J849" s="105">
        <v>-2.0809999999999999E-7</v>
      </c>
      <c r="K849" s="105">
        <v>2.1532999999999999E-3</v>
      </c>
      <c r="L849" s="105">
        <v>3.6600000000000002E-5</v>
      </c>
      <c r="M849" s="132">
        <v>0.97</v>
      </c>
      <c r="N849">
        <v>0</v>
      </c>
      <c r="O849">
        <v>0</v>
      </c>
      <c r="P849">
        <v>0</v>
      </c>
      <c r="Q849">
        <v>1</v>
      </c>
      <c r="R849">
        <v>2.1532999999999999E-5</v>
      </c>
      <c r="S849">
        <v>3.657E-7</v>
      </c>
      <c r="T849">
        <v>3</v>
      </c>
      <c r="U849">
        <v>0</v>
      </c>
      <c r="V849">
        <v>0</v>
      </c>
      <c r="W849" s="133" t="s">
        <v>1324</v>
      </c>
      <c r="X849" t="s">
        <v>925</v>
      </c>
      <c r="Y849" t="s">
        <v>204</v>
      </c>
      <c r="AM849" s="105"/>
      <c r="AO849" s="105"/>
    </row>
    <row r="850" spans="1:41" ht="14.25" customHeight="1">
      <c r="A850" t="s">
        <v>1322</v>
      </c>
      <c r="B850" t="s">
        <v>200</v>
      </c>
      <c r="C850">
        <v>0</v>
      </c>
      <c r="D850">
        <v>200</v>
      </c>
      <c r="E850">
        <v>976</v>
      </c>
      <c r="F850" t="s">
        <v>201</v>
      </c>
      <c r="G850" s="105">
        <v>2.1454999999999998E-3</v>
      </c>
      <c r="H850" s="105">
        <v>3.6199999999999999E-5</v>
      </c>
      <c r="I850" s="105">
        <v>-8.1211999999999994E-6</v>
      </c>
      <c r="J850" s="105">
        <v>-2.0809999999999999E-7</v>
      </c>
      <c r="K850" s="105">
        <v>2.1535999999999999E-3</v>
      </c>
      <c r="L850" s="105">
        <v>3.6399999999999997E-5</v>
      </c>
      <c r="M850" s="132">
        <v>0.97</v>
      </c>
      <c r="N850">
        <v>0</v>
      </c>
      <c r="O850">
        <v>0</v>
      </c>
      <c r="P850">
        <v>0</v>
      </c>
      <c r="Q850">
        <v>1</v>
      </c>
      <c r="R850">
        <v>2.1535999999999998E-5</v>
      </c>
      <c r="S850">
        <v>3.6419999999999999E-7</v>
      </c>
      <c r="T850">
        <v>3</v>
      </c>
      <c r="U850">
        <v>0</v>
      </c>
      <c r="V850">
        <v>0</v>
      </c>
      <c r="W850" s="133" t="s">
        <v>509</v>
      </c>
      <c r="X850" t="s">
        <v>925</v>
      </c>
      <c r="Y850" t="s">
        <v>204</v>
      </c>
      <c r="AM850" s="105"/>
      <c r="AO850" s="105"/>
    </row>
    <row r="851" spans="1:41" ht="14.25" customHeight="1">
      <c r="A851" t="s">
        <v>1325</v>
      </c>
      <c r="B851" t="s">
        <v>200</v>
      </c>
      <c r="C851">
        <v>0</v>
      </c>
      <c r="D851">
        <v>200</v>
      </c>
      <c r="E851">
        <v>976</v>
      </c>
      <c r="F851" t="s">
        <v>201</v>
      </c>
      <c r="G851" s="105">
        <v>5.1428999999999997E-3</v>
      </c>
      <c r="H851" s="105">
        <v>7.1099999999999994E-5</v>
      </c>
      <c r="I851" s="105">
        <v>-8.1211999999999994E-6</v>
      </c>
      <c r="J851" s="105">
        <v>-2.0809999999999999E-7</v>
      </c>
      <c r="K851" s="105">
        <v>5.1510000000000002E-3</v>
      </c>
      <c r="L851" s="105">
        <v>7.1299999999999998E-5</v>
      </c>
      <c r="M851" s="132">
        <v>0.79</v>
      </c>
      <c r="N851">
        <v>0</v>
      </c>
      <c r="O851">
        <v>0</v>
      </c>
      <c r="P851">
        <v>0</v>
      </c>
      <c r="Q851">
        <v>1</v>
      </c>
      <c r="R851">
        <v>5.151E-5</v>
      </c>
      <c r="S851">
        <v>7.1269999999999997E-7</v>
      </c>
      <c r="T851">
        <v>4</v>
      </c>
      <c r="U851">
        <v>0</v>
      </c>
      <c r="V851">
        <v>0</v>
      </c>
      <c r="W851" s="133" t="s">
        <v>1326</v>
      </c>
      <c r="X851" t="s">
        <v>925</v>
      </c>
      <c r="Y851" t="s">
        <v>204</v>
      </c>
      <c r="AM851" s="105"/>
      <c r="AO851" s="105"/>
    </row>
    <row r="852" spans="1:41" ht="14.25" customHeight="1">
      <c r="A852" t="s">
        <v>1325</v>
      </c>
      <c r="B852" t="s">
        <v>200</v>
      </c>
      <c r="C852">
        <v>0</v>
      </c>
      <c r="D852">
        <v>200</v>
      </c>
      <c r="E852">
        <v>976</v>
      </c>
      <c r="F852" t="s">
        <v>201</v>
      </c>
      <c r="G852" s="105">
        <v>5.1443000000000001E-3</v>
      </c>
      <c r="H852" s="105">
        <v>7.1600000000000006E-5</v>
      </c>
      <c r="I852" s="105">
        <v>-8.1211999999999994E-6</v>
      </c>
      <c r="J852" s="105">
        <v>-2.0809999999999999E-7</v>
      </c>
      <c r="K852" s="105">
        <v>5.1525E-3</v>
      </c>
      <c r="L852" s="105">
        <v>7.1899999999999999E-5</v>
      </c>
      <c r="M852" s="132">
        <v>0.8</v>
      </c>
      <c r="N852">
        <v>0</v>
      </c>
      <c r="O852">
        <v>0</v>
      </c>
      <c r="P852">
        <v>0</v>
      </c>
      <c r="Q852">
        <v>1</v>
      </c>
      <c r="R852">
        <v>5.1524999999999999E-5</v>
      </c>
      <c r="S852">
        <v>7.1859999999999999E-7</v>
      </c>
      <c r="T852">
        <v>4</v>
      </c>
      <c r="U852">
        <v>0</v>
      </c>
      <c r="V852">
        <v>0</v>
      </c>
      <c r="W852" s="133" t="s">
        <v>512</v>
      </c>
      <c r="X852" t="s">
        <v>925</v>
      </c>
      <c r="Y852" t="s">
        <v>204</v>
      </c>
      <c r="AM852" s="105"/>
      <c r="AO852" s="105"/>
    </row>
    <row r="853" spans="1:41" ht="14.25" customHeight="1">
      <c r="A853" t="s">
        <v>1325</v>
      </c>
      <c r="B853" t="s">
        <v>200</v>
      </c>
      <c r="C853">
        <v>0</v>
      </c>
      <c r="D853">
        <v>200</v>
      </c>
      <c r="E853">
        <v>976</v>
      </c>
      <c r="F853" t="s">
        <v>201</v>
      </c>
      <c r="G853" s="105">
        <v>5.1374000000000003E-3</v>
      </c>
      <c r="H853" s="105">
        <v>6.5400000000000004E-5</v>
      </c>
      <c r="I853" s="105">
        <v>-8.1211999999999994E-6</v>
      </c>
      <c r="J853" s="105">
        <v>-2.0809999999999999E-7</v>
      </c>
      <c r="K853" s="105">
        <v>5.1454999999999999E-3</v>
      </c>
      <c r="L853" s="105">
        <v>6.5599999999999995E-5</v>
      </c>
      <c r="M853" s="132">
        <v>0.73</v>
      </c>
      <c r="N853">
        <v>0</v>
      </c>
      <c r="O853">
        <v>0</v>
      </c>
      <c r="P853">
        <v>0</v>
      </c>
      <c r="Q853">
        <v>1</v>
      </c>
      <c r="R853">
        <v>5.1455000000000001E-5</v>
      </c>
      <c r="S853">
        <v>6.5570000000000003E-7</v>
      </c>
      <c r="T853">
        <v>4</v>
      </c>
      <c r="U853">
        <v>0</v>
      </c>
      <c r="V853">
        <v>0</v>
      </c>
      <c r="W853" s="133" t="s">
        <v>1327</v>
      </c>
      <c r="X853" t="s">
        <v>925</v>
      </c>
      <c r="Y853" t="s">
        <v>204</v>
      </c>
      <c r="AM853" s="105"/>
      <c r="AO853" s="105"/>
    </row>
    <row r="854" spans="1:41" ht="14.25" customHeight="1">
      <c r="A854" t="s">
        <v>1328</v>
      </c>
      <c r="B854" t="s">
        <v>200</v>
      </c>
      <c r="C854">
        <v>0</v>
      </c>
      <c r="D854">
        <v>200</v>
      </c>
      <c r="E854">
        <v>976</v>
      </c>
      <c r="F854" t="s">
        <v>201</v>
      </c>
      <c r="G854" s="105">
        <v>2.6748000000000002E-3</v>
      </c>
      <c r="H854" s="105">
        <v>4.0299999999999997E-5</v>
      </c>
      <c r="I854" s="105">
        <v>-8.1211999999999994E-6</v>
      </c>
      <c r="J854" s="105">
        <v>-2.0809999999999999E-7</v>
      </c>
      <c r="K854" s="105">
        <v>2.6829000000000002E-3</v>
      </c>
      <c r="L854" s="105">
        <v>4.0599999999999998E-5</v>
      </c>
      <c r="M854" s="132">
        <v>0.87</v>
      </c>
      <c r="N854">
        <v>0</v>
      </c>
      <c r="O854">
        <v>0</v>
      </c>
      <c r="P854">
        <v>0</v>
      </c>
      <c r="Q854">
        <v>1</v>
      </c>
      <c r="R854">
        <v>2.6829E-5</v>
      </c>
      <c r="S854">
        <v>4.0550000000000002E-7</v>
      </c>
      <c r="T854">
        <v>3</v>
      </c>
      <c r="U854">
        <v>0</v>
      </c>
      <c r="V854">
        <v>0</v>
      </c>
      <c r="W854" s="133" t="s">
        <v>1329</v>
      </c>
      <c r="X854" t="s">
        <v>925</v>
      </c>
      <c r="Y854" t="s">
        <v>204</v>
      </c>
      <c r="AM854" s="105"/>
      <c r="AO854" s="105"/>
    </row>
    <row r="855" spans="1:41" ht="14.25" customHeight="1">
      <c r="A855" t="s">
        <v>1328</v>
      </c>
      <c r="B855" t="s">
        <v>200</v>
      </c>
      <c r="C855">
        <v>0</v>
      </c>
      <c r="D855">
        <v>200</v>
      </c>
      <c r="E855">
        <v>976</v>
      </c>
      <c r="F855" t="s">
        <v>201</v>
      </c>
      <c r="G855" s="105">
        <v>2.6738E-3</v>
      </c>
      <c r="H855" s="105">
        <v>4.0399999999999999E-5</v>
      </c>
      <c r="I855" s="105">
        <v>-8.1211999999999994E-6</v>
      </c>
      <c r="J855" s="105">
        <v>-2.0809999999999999E-7</v>
      </c>
      <c r="K855" s="105">
        <v>2.6819999999999999E-3</v>
      </c>
      <c r="L855" s="105">
        <v>4.0599999999999998E-5</v>
      </c>
      <c r="M855" s="132">
        <v>0.87</v>
      </c>
      <c r="N855">
        <v>0</v>
      </c>
      <c r="O855">
        <v>0</v>
      </c>
      <c r="P855">
        <v>0</v>
      </c>
      <c r="Q855">
        <v>1</v>
      </c>
      <c r="R855">
        <v>2.6820000000000001E-5</v>
      </c>
      <c r="S855">
        <v>4.0610000000000002E-7</v>
      </c>
      <c r="T855">
        <v>3</v>
      </c>
      <c r="U855">
        <v>0</v>
      </c>
      <c r="V855">
        <v>0</v>
      </c>
      <c r="W855" s="133" t="s">
        <v>516</v>
      </c>
      <c r="X855" t="s">
        <v>925</v>
      </c>
      <c r="Y855" t="s">
        <v>204</v>
      </c>
      <c r="AM855" s="105"/>
      <c r="AO855" s="105"/>
    </row>
    <row r="856" spans="1:41" ht="14.25" customHeight="1">
      <c r="A856" t="s">
        <v>1328</v>
      </c>
      <c r="B856" t="s">
        <v>200</v>
      </c>
      <c r="C856">
        <v>0</v>
      </c>
      <c r="D856">
        <v>200</v>
      </c>
      <c r="E856">
        <v>976</v>
      </c>
      <c r="F856" t="s">
        <v>201</v>
      </c>
      <c r="G856" s="105">
        <v>2.6733999999999998E-3</v>
      </c>
      <c r="H856" s="105">
        <v>4.1199999999999999E-5</v>
      </c>
      <c r="I856" s="105">
        <v>-8.1211999999999994E-6</v>
      </c>
      <c r="J856" s="105">
        <v>-2.0809999999999999E-7</v>
      </c>
      <c r="K856" s="105">
        <v>2.6816000000000001E-3</v>
      </c>
      <c r="L856" s="105">
        <v>4.1399999999999997E-5</v>
      </c>
      <c r="M856" s="132">
        <v>0.88</v>
      </c>
      <c r="N856">
        <v>0</v>
      </c>
      <c r="O856">
        <v>0</v>
      </c>
      <c r="P856">
        <v>0</v>
      </c>
      <c r="Q856">
        <v>1</v>
      </c>
      <c r="R856">
        <v>2.6815999999999999E-5</v>
      </c>
      <c r="S856">
        <v>4.1380000000000001E-7</v>
      </c>
      <c r="T856">
        <v>3</v>
      </c>
      <c r="U856">
        <v>0</v>
      </c>
      <c r="V856">
        <v>0</v>
      </c>
      <c r="W856" s="133" t="s">
        <v>517</v>
      </c>
      <c r="X856" t="s">
        <v>925</v>
      </c>
      <c r="Y856" t="s">
        <v>204</v>
      </c>
      <c r="AM856" s="105"/>
      <c r="AO856" s="105"/>
    </row>
    <row r="857" spans="1:41" ht="14.25" customHeight="1">
      <c r="A857" t="s">
        <v>1330</v>
      </c>
      <c r="B857" t="s">
        <v>200</v>
      </c>
      <c r="C857">
        <v>0</v>
      </c>
      <c r="D857">
        <v>200</v>
      </c>
      <c r="E857">
        <v>976</v>
      </c>
      <c r="F857" t="s">
        <v>201</v>
      </c>
      <c r="G857" s="105">
        <v>1.2902E-3</v>
      </c>
      <c r="H857" s="105">
        <v>2.3499999999999999E-5</v>
      </c>
      <c r="I857" s="105">
        <v>-8.1211999999999994E-6</v>
      </c>
      <c r="J857" s="105">
        <v>-2.0809999999999999E-7</v>
      </c>
      <c r="K857" s="105">
        <v>1.2983000000000001E-3</v>
      </c>
      <c r="L857" s="105">
        <v>2.37E-5</v>
      </c>
      <c r="M857" s="132">
        <v>1.05</v>
      </c>
      <c r="N857">
        <v>0</v>
      </c>
      <c r="O857">
        <v>0</v>
      </c>
      <c r="P857">
        <v>0</v>
      </c>
      <c r="Q857">
        <v>1</v>
      </c>
      <c r="R857">
        <v>1.2982999999999999E-5</v>
      </c>
      <c r="S857">
        <v>2.3739999999999999E-7</v>
      </c>
      <c r="T857">
        <v>3</v>
      </c>
      <c r="U857">
        <v>0</v>
      </c>
      <c r="V857">
        <v>0</v>
      </c>
      <c r="W857" s="133" t="s">
        <v>1331</v>
      </c>
      <c r="X857" t="s">
        <v>925</v>
      </c>
      <c r="Y857" t="s">
        <v>204</v>
      </c>
      <c r="AM857" s="105"/>
      <c r="AO857" s="105"/>
    </row>
    <row r="858" spans="1:41" ht="14.25" customHeight="1">
      <c r="A858" t="s">
        <v>1330</v>
      </c>
      <c r="B858" t="s">
        <v>200</v>
      </c>
      <c r="C858">
        <v>0</v>
      </c>
      <c r="D858">
        <v>200</v>
      </c>
      <c r="E858">
        <v>976</v>
      </c>
      <c r="F858" t="s">
        <v>201</v>
      </c>
      <c r="G858" s="105">
        <v>1.2903000000000001E-3</v>
      </c>
      <c r="H858" s="105">
        <v>2.3300000000000001E-5</v>
      </c>
      <c r="I858" s="105">
        <v>-8.1211999999999994E-6</v>
      </c>
      <c r="J858" s="105">
        <v>-2.0809999999999999E-7</v>
      </c>
      <c r="K858" s="105">
        <v>1.2983999999999999E-3</v>
      </c>
      <c r="L858" s="105">
        <v>2.3499999999999999E-5</v>
      </c>
      <c r="M858" s="132">
        <v>1.04</v>
      </c>
      <c r="N858">
        <v>0</v>
      </c>
      <c r="O858">
        <v>0</v>
      </c>
      <c r="P858">
        <v>0</v>
      </c>
      <c r="Q858">
        <v>1</v>
      </c>
      <c r="R858">
        <v>1.2984E-5</v>
      </c>
      <c r="S858">
        <v>2.346E-7</v>
      </c>
      <c r="T858">
        <v>3</v>
      </c>
      <c r="U858">
        <v>0</v>
      </c>
      <c r="V858">
        <v>0</v>
      </c>
      <c r="W858" s="133" t="s">
        <v>520</v>
      </c>
      <c r="X858" t="s">
        <v>925</v>
      </c>
      <c r="Y858" t="s">
        <v>204</v>
      </c>
      <c r="AM858" s="105"/>
      <c r="AO858" s="105"/>
    </row>
    <row r="859" spans="1:41" ht="14.25" customHeight="1">
      <c r="A859" t="s">
        <v>1330</v>
      </c>
      <c r="B859" t="s">
        <v>200</v>
      </c>
      <c r="C859">
        <v>0</v>
      </c>
      <c r="D859">
        <v>200</v>
      </c>
      <c r="E859">
        <v>976</v>
      </c>
      <c r="F859" t="s">
        <v>201</v>
      </c>
      <c r="G859" s="105">
        <v>1.2903999999999999E-3</v>
      </c>
      <c r="H859" s="105">
        <v>2.3200000000000001E-5</v>
      </c>
      <c r="I859" s="105">
        <v>-8.1211999999999994E-6</v>
      </c>
      <c r="J859" s="105">
        <v>-2.0809999999999999E-7</v>
      </c>
      <c r="K859" s="105">
        <v>1.2985E-3</v>
      </c>
      <c r="L859" s="105">
        <v>2.34E-5</v>
      </c>
      <c r="M859" s="132">
        <v>1.03</v>
      </c>
      <c r="N859">
        <v>0</v>
      </c>
      <c r="O859">
        <v>0</v>
      </c>
      <c r="P859">
        <v>0</v>
      </c>
      <c r="Q859">
        <v>1</v>
      </c>
      <c r="R859">
        <v>1.2985E-5</v>
      </c>
      <c r="S859">
        <v>2.3370000000000001E-7</v>
      </c>
      <c r="T859">
        <v>3</v>
      </c>
      <c r="U859">
        <v>0</v>
      </c>
      <c r="V859">
        <v>0</v>
      </c>
      <c r="W859" s="133" t="s">
        <v>521</v>
      </c>
      <c r="X859" t="s">
        <v>925</v>
      </c>
      <c r="Y859" t="s">
        <v>204</v>
      </c>
      <c r="AM859" s="105"/>
      <c r="AO859" s="105"/>
    </row>
    <row r="860" spans="1:41" ht="14.25" customHeight="1">
      <c r="A860" t="s">
        <v>1332</v>
      </c>
      <c r="B860" t="s">
        <v>200</v>
      </c>
      <c r="C860">
        <v>0</v>
      </c>
      <c r="D860">
        <v>200</v>
      </c>
      <c r="E860">
        <v>976</v>
      </c>
      <c r="F860" t="s">
        <v>201</v>
      </c>
      <c r="G860" s="105">
        <v>1.5357000000000001E-3</v>
      </c>
      <c r="H860" s="105">
        <v>2.6599999999999999E-5</v>
      </c>
      <c r="I860" s="105">
        <v>-8.1211999999999994E-6</v>
      </c>
      <c r="J860" s="105">
        <v>-2.0809999999999999E-7</v>
      </c>
      <c r="K860" s="105">
        <v>1.5437999999999999E-3</v>
      </c>
      <c r="L860" s="105">
        <v>2.6800000000000001E-5</v>
      </c>
      <c r="M860" s="132">
        <v>1</v>
      </c>
      <c r="N860">
        <v>0</v>
      </c>
      <c r="O860">
        <v>0</v>
      </c>
      <c r="P860">
        <v>0</v>
      </c>
      <c r="Q860">
        <v>1</v>
      </c>
      <c r="R860">
        <v>1.5438E-5</v>
      </c>
      <c r="S860">
        <v>2.6829999999999999E-7</v>
      </c>
      <c r="T860">
        <v>3</v>
      </c>
      <c r="U860">
        <v>0</v>
      </c>
      <c r="V860">
        <v>0</v>
      </c>
      <c r="W860" s="133" t="s">
        <v>1333</v>
      </c>
      <c r="X860" t="s">
        <v>925</v>
      </c>
      <c r="Y860" t="s">
        <v>204</v>
      </c>
      <c r="AM860" s="105"/>
      <c r="AO860" s="105"/>
    </row>
    <row r="861" spans="1:41" ht="14.25" customHeight="1">
      <c r="A861" t="s">
        <v>1332</v>
      </c>
      <c r="B861" t="s">
        <v>200</v>
      </c>
      <c r="C861">
        <v>0</v>
      </c>
      <c r="D861">
        <v>200</v>
      </c>
      <c r="E861">
        <v>976</v>
      </c>
      <c r="F861" t="s">
        <v>201</v>
      </c>
      <c r="G861" s="105">
        <v>1.5356E-3</v>
      </c>
      <c r="H861" s="105">
        <v>2.6400000000000001E-5</v>
      </c>
      <c r="I861" s="105">
        <v>-8.1211999999999994E-6</v>
      </c>
      <c r="J861" s="105">
        <v>-2.0809999999999999E-7</v>
      </c>
      <c r="K861" s="105">
        <v>1.5437000000000001E-3</v>
      </c>
      <c r="L861" s="105">
        <v>2.6599999999999999E-5</v>
      </c>
      <c r="M861" s="132">
        <v>0.99</v>
      </c>
      <c r="N861">
        <v>0</v>
      </c>
      <c r="O861">
        <v>0</v>
      </c>
      <c r="P861">
        <v>0</v>
      </c>
      <c r="Q861">
        <v>1</v>
      </c>
      <c r="R861">
        <v>1.5437000000000001E-5</v>
      </c>
      <c r="S861">
        <v>2.6580000000000001E-7</v>
      </c>
      <c r="T861">
        <v>3</v>
      </c>
      <c r="U861">
        <v>0</v>
      </c>
      <c r="V861">
        <v>0</v>
      </c>
      <c r="W861" s="133" t="s">
        <v>524</v>
      </c>
      <c r="X861" t="s">
        <v>925</v>
      </c>
      <c r="Y861" t="s">
        <v>204</v>
      </c>
      <c r="AM861" s="105"/>
      <c r="AO861" s="105"/>
    </row>
    <row r="862" spans="1:41" ht="14.25" customHeight="1">
      <c r="A862" t="s">
        <v>1332</v>
      </c>
      <c r="B862" t="s">
        <v>200</v>
      </c>
      <c r="C862">
        <v>0</v>
      </c>
      <c r="D862">
        <v>200</v>
      </c>
      <c r="E862">
        <v>976</v>
      </c>
      <c r="F862" t="s">
        <v>201</v>
      </c>
      <c r="G862" s="105">
        <v>1.5355E-3</v>
      </c>
      <c r="H862" s="105">
        <v>2.6599999999999999E-5</v>
      </c>
      <c r="I862" s="105">
        <v>-8.1211999999999994E-6</v>
      </c>
      <c r="J862" s="105">
        <v>-2.0809999999999999E-7</v>
      </c>
      <c r="K862" s="105">
        <v>1.5437000000000001E-3</v>
      </c>
      <c r="L862" s="105">
        <v>2.6800000000000001E-5</v>
      </c>
      <c r="M862" s="132">
        <v>0.99</v>
      </c>
      <c r="N862">
        <v>0</v>
      </c>
      <c r="O862">
        <v>0</v>
      </c>
      <c r="P862">
        <v>0</v>
      </c>
      <c r="Q862">
        <v>1</v>
      </c>
      <c r="R862">
        <v>1.5437000000000001E-5</v>
      </c>
      <c r="S862">
        <v>2.6769999999999999E-7</v>
      </c>
      <c r="T862">
        <v>3</v>
      </c>
      <c r="U862">
        <v>0</v>
      </c>
      <c r="V862">
        <v>0</v>
      </c>
      <c r="W862" s="133" t="s">
        <v>1334</v>
      </c>
      <c r="X862" t="s">
        <v>925</v>
      </c>
      <c r="Y862" t="s">
        <v>204</v>
      </c>
      <c r="AM862" s="105"/>
      <c r="AO862" s="105"/>
    </row>
    <row r="863" spans="1:41" ht="14.25" customHeight="1">
      <c r="A863" t="s">
        <v>1335</v>
      </c>
      <c r="B863" t="s">
        <v>200</v>
      </c>
      <c r="C863">
        <v>0</v>
      </c>
      <c r="D863">
        <v>200</v>
      </c>
      <c r="E863">
        <v>976</v>
      </c>
      <c r="F863" t="s">
        <v>201</v>
      </c>
      <c r="G863" s="105">
        <v>2.7290000000000001E-3</v>
      </c>
      <c r="H863" s="105">
        <v>4.49E-5</v>
      </c>
      <c r="I863" s="105">
        <v>-8.1211999999999994E-6</v>
      </c>
      <c r="J863" s="105">
        <v>-2.0809999999999999E-7</v>
      </c>
      <c r="K863" s="105">
        <v>2.7371000000000001E-3</v>
      </c>
      <c r="L863" s="105">
        <v>4.5099999999999998E-5</v>
      </c>
      <c r="M863" s="132">
        <v>0.94</v>
      </c>
      <c r="N863">
        <v>0</v>
      </c>
      <c r="O863">
        <v>0</v>
      </c>
      <c r="P863">
        <v>0</v>
      </c>
      <c r="Q863">
        <v>1</v>
      </c>
      <c r="R863">
        <v>2.7370999999999999E-5</v>
      </c>
      <c r="S863">
        <v>4.5079999999999999E-7</v>
      </c>
      <c r="T863">
        <v>3</v>
      </c>
      <c r="U863">
        <v>0</v>
      </c>
      <c r="V863">
        <v>0</v>
      </c>
      <c r="W863" s="133" t="s">
        <v>1336</v>
      </c>
      <c r="X863" t="s">
        <v>925</v>
      </c>
      <c r="Y863" t="s">
        <v>204</v>
      </c>
      <c r="AM863" s="105"/>
      <c r="AO863" s="105"/>
    </row>
    <row r="864" spans="1:41" ht="14.25" customHeight="1">
      <c r="A864" t="s">
        <v>1335</v>
      </c>
      <c r="B864" t="s">
        <v>200</v>
      </c>
      <c r="C864">
        <v>0</v>
      </c>
      <c r="D864">
        <v>200</v>
      </c>
      <c r="E864">
        <v>976</v>
      </c>
      <c r="F864" t="s">
        <v>201</v>
      </c>
      <c r="G864" s="105">
        <v>2.7288999999999998E-3</v>
      </c>
      <c r="H864" s="105">
        <v>4.4199999999999997E-5</v>
      </c>
      <c r="I864" s="105">
        <v>-8.1211999999999994E-6</v>
      </c>
      <c r="J864" s="105">
        <v>-2.0809999999999999E-7</v>
      </c>
      <c r="K864" s="105">
        <v>2.7371000000000001E-3</v>
      </c>
      <c r="L864" s="105">
        <v>4.4400000000000002E-5</v>
      </c>
      <c r="M864" s="132">
        <v>0.93</v>
      </c>
      <c r="N864">
        <v>0</v>
      </c>
      <c r="O864">
        <v>0</v>
      </c>
      <c r="P864">
        <v>0</v>
      </c>
      <c r="Q864">
        <v>1</v>
      </c>
      <c r="R864">
        <v>2.7370999999999999E-5</v>
      </c>
      <c r="S864">
        <v>4.4429999999999997E-7</v>
      </c>
      <c r="T864">
        <v>3</v>
      </c>
      <c r="U864">
        <v>0</v>
      </c>
      <c r="V864">
        <v>0</v>
      </c>
      <c r="W864" s="133" t="s">
        <v>1337</v>
      </c>
      <c r="X864" t="s">
        <v>925</v>
      </c>
      <c r="Y864" t="s">
        <v>204</v>
      </c>
      <c r="AM864" s="105"/>
      <c r="AO864" s="105"/>
    </row>
    <row r="865" spans="1:41" ht="14.25" customHeight="1">
      <c r="A865" t="s">
        <v>1335</v>
      </c>
      <c r="B865" t="s">
        <v>200</v>
      </c>
      <c r="C865">
        <v>0</v>
      </c>
      <c r="D865">
        <v>200</v>
      </c>
      <c r="E865">
        <v>976</v>
      </c>
      <c r="F865" t="s">
        <v>201</v>
      </c>
      <c r="G865" s="105">
        <v>2.7288999999999998E-3</v>
      </c>
      <c r="H865" s="105">
        <v>4.46E-5</v>
      </c>
      <c r="I865" s="105">
        <v>-8.1211999999999994E-6</v>
      </c>
      <c r="J865" s="105">
        <v>-2.0809999999999999E-7</v>
      </c>
      <c r="K865" s="105">
        <v>2.7369999999999998E-3</v>
      </c>
      <c r="L865" s="105">
        <v>4.4799999999999998E-5</v>
      </c>
      <c r="M865" s="132">
        <v>0.94</v>
      </c>
      <c r="N865">
        <v>0</v>
      </c>
      <c r="O865">
        <v>0</v>
      </c>
      <c r="P865">
        <v>0</v>
      </c>
      <c r="Q865">
        <v>1</v>
      </c>
      <c r="R865">
        <v>2.7370000000000001E-5</v>
      </c>
      <c r="S865">
        <v>4.4830000000000001E-7</v>
      </c>
      <c r="T865">
        <v>3</v>
      </c>
      <c r="U865">
        <v>0</v>
      </c>
      <c r="V865">
        <v>0</v>
      </c>
      <c r="W865" s="133" t="s">
        <v>1338</v>
      </c>
      <c r="X865" t="s">
        <v>925</v>
      </c>
      <c r="Y865" t="s">
        <v>204</v>
      </c>
      <c r="AM865" s="105"/>
      <c r="AO865" s="105"/>
    </row>
    <row r="866" spans="1:41" ht="14.25" customHeight="1">
      <c r="A866" t="s">
        <v>1339</v>
      </c>
      <c r="B866" t="s">
        <v>200</v>
      </c>
      <c r="C866">
        <v>0</v>
      </c>
      <c r="D866">
        <v>200</v>
      </c>
      <c r="E866">
        <v>976</v>
      </c>
      <c r="F866" t="s">
        <v>201</v>
      </c>
      <c r="G866" s="105">
        <v>1.9059999999999999E-3</v>
      </c>
      <c r="H866" s="105">
        <v>3.8000000000000002E-5</v>
      </c>
      <c r="I866" s="105">
        <v>-8.1211999999999994E-6</v>
      </c>
      <c r="J866" s="105">
        <v>-2.0809999999999999E-7</v>
      </c>
      <c r="K866" s="105">
        <v>1.9141E-3</v>
      </c>
      <c r="L866" s="105">
        <v>3.82E-5</v>
      </c>
      <c r="M866" s="132">
        <v>1.1399999999999999</v>
      </c>
      <c r="N866">
        <v>0</v>
      </c>
      <c r="O866">
        <v>0</v>
      </c>
      <c r="P866">
        <v>0</v>
      </c>
      <c r="Q866">
        <v>1</v>
      </c>
      <c r="R866">
        <v>1.9140999999999999E-5</v>
      </c>
      <c r="S866">
        <v>3.8220000000000002E-7</v>
      </c>
      <c r="T866">
        <v>3</v>
      </c>
      <c r="U866">
        <v>0</v>
      </c>
      <c r="V866">
        <v>0</v>
      </c>
      <c r="W866" s="133" t="s">
        <v>1340</v>
      </c>
      <c r="X866" t="s">
        <v>925</v>
      </c>
      <c r="Y866" t="s">
        <v>204</v>
      </c>
      <c r="AM866" s="105"/>
      <c r="AO866" s="105"/>
    </row>
    <row r="867" spans="1:41" ht="14.25" customHeight="1">
      <c r="A867" t="s">
        <v>1339</v>
      </c>
      <c r="B867" t="s">
        <v>200</v>
      </c>
      <c r="C867">
        <v>0</v>
      </c>
      <c r="D867">
        <v>200</v>
      </c>
      <c r="E867">
        <v>976</v>
      </c>
      <c r="F867" t="s">
        <v>201</v>
      </c>
      <c r="G867" s="105">
        <v>1.9058E-3</v>
      </c>
      <c r="H867" s="105">
        <v>3.7599999999999999E-5</v>
      </c>
      <c r="I867" s="105">
        <v>-8.1211999999999994E-6</v>
      </c>
      <c r="J867" s="105">
        <v>-2.0809999999999999E-7</v>
      </c>
      <c r="K867" s="105">
        <v>1.9139000000000001E-3</v>
      </c>
      <c r="L867" s="105">
        <v>3.7799999999999997E-5</v>
      </c>
      <c r="M867" s="132">
        <v>1.1299999999999999</v>
      </c>
      <c r="N867">
        <v>0</v>
      </c>
      <c r="O867">
        <v>0</v>
      </c>
      <c r="P867">
        <v>0</v>
      </c>
      <c r="Q867">
        <v>1</v>
      </c>
      <c r="R867">
        <v>1.9139000000000001E-5</v>
      </c>
      <c r="S867">
        <v>3.7819999999999999E-7</v>
      </c>
      <c r="T867">
        <v>3</v>
      </c>
      <c r="U867">
        <v>0</v>
      </c>
      <c r="V867">
        <v>0</v>
      </c>
      <c r="W867" s="133" t="s">
        <v>1341</v>
      </c>
      <c r="X867" t="s">
        <v>925</v>
      </c>
      <c r="Y867" t="s">
        <v>204</v>
      </c>
      <c r="AM867" s="105"/>
      <c r="AO867" s="105"/>
    </row>
    <row r="868" spans="1:41" ht="14.25" customHeight="1">
      <c r="A868" t="s">
        <v>1339</v>
      </c>
      <c r="B868" t="s">
        <v>200</v>
      </c>
      <c r="C868">
        <v>0</v>
      </c>
      <c r="D868">
        <v>200</v>
      </c>
      <c r="E868">
        <v>976</v>
      </c>
      <c r="F868" t="s">
        <v>201</v>
      </c>
      <c r="G868" s="105">
        <v>1.9063000000000001E-3</v>
      </c>
      <c r="H868" s="105">
        <v>3.79E-5</v>
      </c>
      <c r="I868" s="105">
        <v>-8.1211999999999994E-6</v>
      </c>
      <c r="J868" s="105">
        <v>-2.0809999999999999E-7</v>
      </c>
      <c r="K868" s="105">
        <v>1.9143999999999999E-3</v>
      </c>
      <c r="L868" s="105">
        <v>3.8099999999999998E-5</v>
      </c>
      <c r="M868" s="132">
        <v>1.1399999999999999</v>
      </c>
      <c r="N868">
        <v>0</v>
      </c>
      <c r="O868">
        <v>0</v>
      </c>
      <c r="P868">
        <v>0</v>
      </c>
      <c r="Q868">
        <v>1</v>
      </c>
      <c r="R868">
        <v>1.9143999999999998E-5</v>
      </c>
      <c r="S868">
        <v>3.8080000000000002E-7</v>
      </c>
      <c r="T868">
        <v>3</v>
      </c>
      <c r="U868">
        <v>0</v>
      </c>
      <c r="V868">
        <v>0</v>
      </c>
      <c r="W868" s="133" t="s">
        <v>1342</v>
      </c>
      <c r="X868" t="s">
        <v>925</v>
      </c>
      <c r="Y868" t="s">
        <v>204</v>
      </c>
      <c r="AM868" s="105"/>
      <c r="AO868" s="105"/>
    </row>
    <row r="869" spans="1:41" ht="14.25" customHeight="1">
      <c r="A869" t="s">
        <v>1343</v>
      </c>
      <c r="B869" t="s">
        <v>200</v>
      </c>
      <c r="C869">
        <v>0</v>
      </c>
      <c r="D869">
        <v>200</v>
      </c>
      <c r="E869">
        <v>976</v>
      </c>
      <c r="F869" t="s">
        <v>201</v>
      </c>
      <c r="G869" s="105">
        <v>3.0534999999999998E-3</v>
      </c>
      <c r="H869" s="105">
        <v>5.7899999999999998E-5</v>
      </c>
      <c r="I869" s="105">
        <v>-8.1211999999999994E-6</v>
      </c>
      <c r="J869" s="105">
        <v>-2.0809999999999999E-7</v>
      </c>
      <c r="K869" s="105">
        <v>3.0617000000000001E-3</v>
      </c>
      <c r="L869" s="105">
        <v>5.8100000000000003E-5</v>
      </c>
      <c r="M869" s="132">
        <v>1.0900000000000001</v>
      </c>
      <c r="N869">
        <v>0</v>
      </c>
      <c r="O869">
        <v>0</v>
      </c>
      <c r="P869">
        <v>0</v>
      </c>
      <c r="Q869">
        <v>1</v>
      </c>
      <c r="R869">
        <v>3.0617000000000002E-5</v>
      </c>
      <c r="S869">
        <v>5.8149999999999996E-7</v>
      </c>
      <c r="T869">
        <v>4</v>
      </c>
      <c r="U869">
        <v>0</v>
      </c>
      <c r="V869">
        <v>0</v>
      </c>
      <c r="W869" s="133" t="s">
        <v>1344</v>
      </c>
      <c r="X869" t="s">
        <v>925</v>
      </c>
      <c r="Y869" t="s">
        <v>204</v>
      </c>
      <c r="AM869" s="105"/>
      <c r="AO869" s="105"/>
    </row>
    <row r="870" spans="1:41" ht="14.25" customHeight="1">
      <c r="A870" t="s">
        <v>1343</v>
      </c>
      <c r="B870" t="s">
        <v>200</v>
      </c>
      <c r="C870">
        <v>0</v>
      </c>
      <c r="D870">
        <v>200</v>
      </c>
      <c r="E870">
        <v>976</v>
      </c>
      <c r="F870" t="s">
        <v>201</v>
      </c>
      <c r="G870" s="105">
        <v>3.0536999999999999E-3</v>
      </c>
      <c r="H870" s="105">
        <v>5.7399999999999999E-5</v>
      </c>
      <c r="I870" s="105">
        <v>-8.1211999999999994E-6</v>
      </c>
      <c r="J870" s="105">
        <v>-2.0809999999999999E-7</v>
      </c>
      <c r="K870" s="105">
        <v>3.0617999999999999E-3</v>
      </c>
      <c r="L870" s="105">
        <v>5.7599999999999997E-5</v>
      </c>
      <c r="M870" s="132">
        <v>1.08</v>
      </c>
      <c r="N870">
        <v>0</v>
      </c>
      <c r="O870">
        <v>0</v>
      </c>
      <c r="P870">
        <v>0</v>
      </c>
      <c r="Q870">
        <v>1</v>
      </c>
      <c r="R870">
        <v>3.0617999999999997E-5</v>
      </c>
      <c r="S870">
        <v>5.7629999999999999E-7</v>
      </c>
      <c r="T870">
        <v>4</v>
      </c>
      <c r="U870">
        <v>0</v>
      </c>
      <c r="V870">
        <v>0</v>
      </c>
      <c r="W870" s="133" t="s">
        <v>1345</v>
      </c>
      <c r="X870" t="s">
        <v>925</v>
      </c>
      <c r="Y870" t="s">
        <v>204</v>
      </c>
      <c r="AM870" s="105"/>
      <c r="AO870" s="105"/>
    </row>
    <row r="871" spans="1:41" ht="14.25" customHeight="1">
      <c r="A871" t="s">
        <v>1343</v>
      </c>
      <c r="B871" t="s">
        <v>200</v>
      </c>
      <c r="C871">
        <v>0</v>
      </c>
      <c r="D871">
        <v>200</v>
      </c>
      <c r="E871">
        <v>976</v>
      </c>
      <c r="F871" t="s">
        <v>201</v>
      </c>
      <c r="G871" s="105">
        <v>3.0571999999999999E-3</v>
      </c>
      <c r="H871" s="105">
        <v>5.77E-5</v>
      </c>
      <c r="I871" s="105">
        <v>-8.1211999999999994E-6</v>
      </c>
      <c r="J871" s="105">
        <v>-2.0809999999999999E-7</v>
      </c>
      <c r="K871" s="105">
        <v>3.0653E-3</v>
      </c>
      <c r="L871" s="105">
        <v>5.7899999999999998E-5</v>
      </c>
      <c r="M871" s="132">
        <v>1.08</v>
      </c>
      <c r="N871">
        <v>0</v>
      </c>
      <c r="O871">
        <v>0</v>
      </c>
      <c r="P871">
        <v>0</v>
      </c>
      <c r="Q871">
        <v>1</v>
      </c>
      <c r="R871">
        <v>3.0652999999999999E-5</v>
      </c>
      <c r="S871">
        <v>5.7909999999999999E-7</v>
      </c>
      <c r="T871">
        <v>4</v>
      </c>
      <c r="U871">
        <v>0</v>
      </c>
      <c r="V871">
        <v>0</v>
      </c>
      <c r="W871" s="133" t="s">
        <v>1346</v>
      </c>
      <c r="X871" t="s">
        <v>925</v>
      </c>
      <c r="Y871" t="s">
        <v>204</v>
      </c>
      <c r="AM871" s="105"/>
      <c r="AO871" s="105"/>
    </row>
    <row r="872" spans="1:41" ht="14.25" customHeight="1">
      <c r="A872" t="s">
        <v>1347</v>
      </c>
      <c r="B872" t="s">
        <v>200</v>
      </c>
      <c r="C872">
        <v>0</v>
      </c>
      <c r="D872">
        <v>200</v>
      </c>
      <c r="E872">
        <v>976</v>
      </c>
      <c r="F872" t="s">
        <v>201</v>
      </c>
      <c r="G872" s="105">
        <v>2.1475999999999999E-3</v>
      </c>
      <c r="H872" s="105">
        <v>3.9199999999999997E-5</v>
      </c>
      <c r="I872" s="105">
        <v>-8.1211999999999994E-6</v>
      </c>
      <c r="J872" s="105">
        <v>-2.0809999999999999E-7</v>
      </c>
      <c r="K872" s="105">
        <v>2.1557E-3</v>
      </c>
      <c r="L872" s="105">
        <v>3.9400000000000002E-5</v>
      </c>
      <c r="M872" s="132">
        <v>1.05</v>
      </c>
      <c r="N872">
        <v>0</v>
      </c>
      <c r="O872">
        <v>0</v>
      </c>
      <c r="P872">
        <v>0</v>
      </c>
      <c r="Q872">
        <v>1</v>
      </c>
      <c r="R872">
        <v>2.1557E-5</v>
      </c>
      <c r="S872">
        <v>3.9410000000000002E-7</v>
      </c>
      <c r="T872">
        <v>3</v>
      </c>
      <c r="U872">
        <v>0</v>
      </c>
      <c r="V872">
        <v>0</v>
      </c>
      <c r="W872" s="133" t="s">
        <v>1348</v>
      </c>
      <c r="X872" t="s">
        <v>925</v>
      </c>
      <c r="Y872" t="s">
        <v>204</v>
      </c>
      <c r="AM872" s="105"/>
      <c r="AO872" s="105"/>
    </row>
    <row r="873" spans="1:41" ht="14.25" customHeight="1">
      <c r="A873" t="s">
        <v>1347</v>
      </c>
      <c r="B873" t="s">
        <v>200</v>
      </c>
      <c r="C873">
        <v>0</v>
      </c>
      <c r="D873">
        <v>200</v>
      </c>
      <c r="E873">
        <v>976</v>
      </c>
      <c r="F873" t="s">
        <v>201</v>
      </c>
      <c r="G873" s="105">
        <v>2.1442000000000002E-3</v>
      </c>
      <c r="H873" s="105">
        <v>3.9400000000000002E-5</v>
      </c>
      <c r="I873" s="105">
        <v>-8.1211999999999994E-6</v>
      </c>
      <c r="J873" s="105">
        <v>-2.0809999999999999E-7</v>
      </c>
      <c r="K873" s="105">
        <v>2.1522999999999998E-3</v>
      </c>
      <c r="L873" s="105">
        <v>3.96E-5</v>
      </c>
      <c r="M873" s="132">
        <v>1.05</v>
      </c>
      <c r="N873">
        <v>0</v>
      </c>
      <c r="O873">
        <v>0</v>
      </c>
      <c r="P873">
        <v>0</v>
      </c>
      <c r="Q873">
        <v>1</v>
      </c>
      <c r="R873">
        <v>2.1523E-5</v>
      </c>
      <c r="S873">
        <v>3.9610000000000001E-7</v>
      </c>
      <c r="T873">
        <v>3</v>
      </c>
      <c r="U873">
        <v>0</v>
      </c>
      <c r="V873">
        <v>0</v>
      </c>
      <c r="W873" s="133" t="s">
        <v>1349</v>
      </c>
      <c r="X873" t="s">
        <v>925</v>
      </c>
      <c r="Y873" t="s">
        <v>204</v>
      </c>
      <c r="AM873" s="105"/>
      <c r="AO873" s="105"/>
    </row>
    <row r="874" spans="1:41" ht="14.25" customHeight="1">
      <c r="A874" t="s">
        <v>1347</v>
      </c>
      <c r="B874" t="s">
        <v>200</v>
      </c>
      <c r="C874">
        <v>0</v>
      </c>
      <c r="D874">
        <v>200</v>
      </c>
      <c r="E874">
        <v>976</v>
      </c>
      <c r="F874" t="s">
        <v>201</v>
      </c>
      <c r="G874" s="105">
        <v>2.1421999999999999E-3</v>
      </c>
      <c r="H874" s="105">
        <v>3.9100000000000002E-5</v>
      </c>
      <c r="I874" s="105">
        <v>-8.1211999999999994E-6</v>
      </c>
      <c r="J874" s="105">
        <v>-2.0809999999999999E-7</v>
      </c>
      <c r="K874" s="105">
        <v>2.1503E-3</v>
      </c>
      <c r="L874" s="105">
        <v>3.93E-5</v>
      </c>
      <c r="M874" s="132">
        <v>1.05</v>
      </c>
      <c r="N874">
        <v>0</v>
      </c>
      <c r="O874">
        <v>0</v>
      </c>
      <c r="P874">
        <v>0</v>
      </c>
      <c r="Q874">
        <v>1</v>
      </c>
      <c r="R874">
        <v>2.1503000000000001E-5</v>
      </c>
      <c r="S874">
        <v>3.9309999999999999E-7</v>
      </c>
      <c r="T874">
        <v>3</v>
      </c>
      <c r="U874">
        <v>0</v>
      </c>
      <c r="V874">
        <v>0</v>
      </c>
      <c r="W874" s="133" t="s">
        <v>1350</v>
      </c>
      <c r="X874" t="s">
        <v>925</v>
      </c>
      <c r="Y874" t="s">
        <v>204</v>
      </c>
      <c r="AM874" s="105"/>
      <c r="AO874" s="105"/>
    </row>
    <row r="875" spans="1:41" ht="14.25" customHeight="1">
      <c r="A875" t="s">
        <v>1351</v>
      </c>
      <c r="B875" t="s">
        <v>200</v>
      </c>
      <c r="C875">
        <v>0</v>
      </c>
      <c r="D875">
        <v>200</v>
      </c>
      <c r="E875">
        <v>976</v>
      </c>
      <c r="F875" t="s">
        <v>201</v>
      </c>
      <c r="G875" s="105">
        <v>1.1433999999999999E-3</v>
      </c>
      <c r="H875" s="105">
        <v>2.1699999999999999E-5</v>
      </c>
      <c r="I875" s="105">
        <v>-8.1211999999999994E-6</v>
      </c>
      <c r="J875" s="105">
        <v>-2.0809999999999999E-7</v>
      </c>
      <c r="K875" s="105">
        <v>1.1515E-3</v>
      </c>
      <c r="L875" s="105">
        <v>2.19E-5</v>
      </c>
      <c r="M875" s="132">
        <v>1.0900000000000001</v>
      </c>
      <c r="N875">
        <v>0</v>
      </c>
      <c r="O875">
        <v>0</v>
      </c>
      <c r="P875">
        <v>0</v>
      </c>
      <c r="Q875">
        <v>1</v>
      </c>
      <c r="R875">
        <v>1.1515000000000001E-5</v>
      </c>
      <c r="S875">
        <v>2.1860000000000001E-7</v>
      </c>
      <c r="T875">
        <v>3</v>
      </c>
      <c r="U875">
        <v>0</v>
      </c>
      <c r="V875">
        <v>0</v>
      </c>
      <c r="W875" s="133" t="s">
        <v>1352</v>
      </c>
      <c r="X875" t="s">
        <v>925</v>
      </c>
      <c r="Y875" t="s">
        <v>204</v>
      </c>
      <c r="AM875" s="105"/>
      <c r="AO875" s="105"/>
    </row>
    <row r="876" spans="1:41" ht="14.25" customHeight="1">
      <c r="A876" t="s">
        <v>1351</v>
      </c>
      <c r="B876" t="s">
        <v>200</v>
      </c>
      <c r="C876">
        <v>0</v>
      </c>
      <c r="D876">
        <v>200</v>
      </c>
      <c r="E876">
        <v>976</v>
      </c>
      <c r="F876" t="s">
        <v>201</v>
      </c>
      <c r="G876" s="105">
        <v>1.1436E-3</v>
      </c>
      <c r="H876" s="105">
        <v>2.16E-5</v>
      </c>
      <c r="I876" s="105">
        <v>-8.1211999999999994E-6</v>
      </c>
      <c r="J876" s="105">
        <v>-2.0809999999999999E-7</v>
      </c>
      <c r="K876" s="105">
        <v>1.1517999999999999E-3</v>
      </c>
      <c r="L876" s="105">
        <v>2.1800000000000001E-5</v>
      </c>
      <c r="M876" s="132">
        <v>1.08</v>
      </c>
      <c r="N876">
        <v>0</v>
      </c>
      <c r="O876">
        <v>0</v>
      </c>
      <c r="P876">
        <v>0</v>
      </c>
      <c r="Q876">
        <v>1</v>
      </c>
      <c r="R876">
        <v>1.1518000000000001E-5</v>
      </c>
      <c r="S876">
        <v>2.1790000000000001E-7</v>
      </c>
      <c r="T876">
        <v>3</v>
      </c>
      <c r="U876">
        <v>0</v>
      </c>
      <c r="V876">
        <v>0</v>
      </c>
      <c r="W876" s="133" t="s">
        <v>1353</v>
      </c>
      <c r="X876" t="s">
        <v>925</v>
      </c>
      <c r="Y876" t="s">
        <v>204</v>
      </c>
      <c r="AM876" s="105"/>
      <c r="AO876" s="105"/>
    </row>
    <row r="877" spans="1:41" ht="14.25" customHeight="1">
      <c r="A877" t="s">
        <v>1351</v>
      </c>
      <c r="B877" t="s">
        <v>200</v>
      </c>
      <c r="C877">
        <v>0</v>
      </c>
      <c r="D877">
        <v>200</v>
      </c>
      <c r="E877">
        <v>976</v>
      </c>
      <c r="F877" t="s">
        <v>201</v>
      </c>
      <c r="G877" s="105">
        <v>1.1444999999999999E-3</v>
      </c>
      <c r="H877" s="105">
        <v>2.1500000000000001E-5</v>
      </c>
      <c r="I877" s="105">
        <v>-8.1211999999999994E-6</v>
      </c>
      <c r="J877" s="105">
        <v>-2.0809999999999999E-7</v>
      </c>
      <c r="K877" s="105">
        <v>1.1527E-3</v>
      </c>
      <c r="L877" s="105">
        <v>2.1699999999999999E-5</v>
      </c>
      <c r="M877" s="132">
        <v>1.08</v>
      </c>
      <c r="N877">
        <v>0</v>
      </c>
      <c r="O877">
        <v>0</v>
      </c>
      <c r="P877">
        <v>0</v>
      </c>
      <c r="Q877">
        <v>1</v>
      </c>
      <c r="R877">
        <v>1.1527E-5</v>
      </c>
      <c r="S877">
        <v>2.174E-7</v>
      </c>
      <c r="T877">
        <v>3</v>
      </c>
      <c r="U877">
        <v>0</v>
      </c>
      <c r="V877">
        <v>0</v>
      </c>
      <c r="W877" s="133" t="s">
        <v>1354</v>
      </c>
      <c r="X877" t="s">
        <v>925</v>
      </c>
      <c r="Y877" t="s">
        <v>204</v>
      </c>
      <c r="AM877" s="105"/>
      <c r="AO877" s="105"/>
    </row>
    <row r="878" spans="1:41" ht="14.25" customHeight="1">
      <c r="A878" t="s">
        <v>1355</v>
      </c>
      <c r="B878" t="s">
        <v>200</v>
      </c>
      <c r="C878">
        <v>0</v>
      </c>
      <c r="D878">
        <v>200</v>
      </c>
      <c r="E878">
        <v>976</v>
      </c>
      <c r="F878" t="s">
        <v>201</v>
      </c>
      <c r="G878" s="105">
        <v>1.0629000000000001E-3</v>
      </c>
      <c r="H878" s="105">
        <v>2.0599999999999999E-5</v>
      </c>
      <c r="I878" s="105">
        <v>-8.1211999999999994E-6</v>
      </c>
      <c r="J878" s="105">
        <v>-2.0809999999999999E-7</v>
      </c>
      <c r="K878" s="105">
        <v>1.0709999999999999E-3</v>
      </c>
      <c r="L878" s="105">
        <v>2.0800000000000001E-5</v>
      </c>
      <c r="M878" s="132">
        <v>1.1100000000000001</v>
      </c>
      <c r="N878">
        <v>0</v>
      </c>
      <c r="O878">
        <v>0</v>
      </c>
      <c r="P878">
        <v>0</v>
      </c>
      <c r="Q878">
        <v>1</v>
      </c>
      <c r="R878">
        <v>1.0710000000000001E-5</v>
      </c>
      <c r="S878">
        <v>2.0840000000000001E-7</v>
      </c>
      <c r="T878">
        <v>3</v>
      </c>
      <c r="U878">
        <v>0</v>
      </c>
      <c r="V878">
        <v>0</v>
      </c>
      <c r="W878" s="133" t="s">
        <v>1356</v>
      </c>
      <c r="X878" t="s">
        <v>925</v>
      </c>
      <c r="Y878" t="s">
        <v>204</v>
      </c>
      <c r="AM878" s="105"/>
      <c r="AO878" s="105"/>
    </row>
    <row r="879" spans="1:41" ht="14.25" customHeight="1">
      <c r="A879" t="s">
        <v>1355</v>
      </c>
      <c r="B879" t="s">
        <v>200</v>
      </c>
      <c r="C879">
        <v>0</v>
      </c>
      <c r="D879">
        <v>200</v>
      </c>
      <c r="E879">
        <v>976</v>
      </c>
      <c r="F879" t="s">
        <v>201</v>
      </c>
      <c r="G879" s="105">
        <v>1.0629999999999999E-3</v>
      </c>
      <c r="H879" s="105">
        <v>2.0800000000000001E-5</v>
      </c>
      <c r="I879" s="105">
        <v>-8.1211999999999994E-6</v>
      </c>
      <c r="J879" s="105">
        <v>-2.0809999999999999E-7</v>
      </c>
      <c r="K879" s="105">
        <v>1.0711E-3</v>
      </c>
      <c r="L879" s="105">
        <v>2.0999999999999999E-5</v>
      </c>
      <c r="M879" s="132">
        <v>1.1200000000000001</v>
      </c>
      <c r="N879">
        <v>0</v>
      </c>
      <c r="O879">
        <v>0</v>
      </c>
      <c r="P879">
        <v>0</v>
      </c>
      <c r="Q879">
        <v>1</v>
      </c>
      <c r="R879">
        <v>1.0711E-5</v>
      </c>
      <c r="S879">
        <v>2.1E-7</v>
      </c>
      <c r="T879">
        <v>3</v>
      </c>
      <c r="U879">
        <v>0</v>
      </c>
      <c r="V879">
        <v>0</v>
      </c>
      <c r="W879" s="133" t="s">
        <v>1357</v>
      </c>
      <c r="X879" t="s">
        <v>925</v>
      </c>
      <c r="Y879" t="s">
        <v>204</v>
      </c>
      <c r="AM879" s="105"/>
      <c r="AO879" s="105"/>
    </row>
    <row r="880" spans="1:41" ht="14.25" customHeight="1">
      <c r="A880" t="s">
        <v>1355</v>
      </c>
      <c r="B880" t="s">
        <v>200</v>
      </c>
      <c r="C880">
        <v>0</v>
      </c>
      <c r="D880">
        <v>200</v>
      </c>
      <c r="E880">
        <v>976</v>
      </c>
      <c r="F880" t="s">
        <v>201</v>
      </c>
      <c r="G880" s="105">
        <v>1.0625999999999999E-3</v>
      </c>
      <c r="H880" s="105">
        <v>2.0599999999999999E-5</v>
      </c>
      <c r="I880" s="105">
        <v>-8.1211999999999994E-6</v>
      </c>
      <c r="J880" s="105">
        <v>-2.0809999999999999E-7</v>
      </c>
      <c r="K880" s="105">
        <v>1.0708E-3</v>
      </c>
      <c r="L880" s="105">
        <v>2.0800000000000001E-5</v>
      </c>
      <c r="M880" s="132">
        <v>1.1100000000000001</v>
      </c>
      <c r="N880">
        <v>0</v>
      </c>
      <c r="O880">
        <v>0</v>
      </c>
      <c r="P880">
        <v>0</v>
      </c>
      <c r="Q880">
        <v>1</v>
      </c>
      <c r="R880">
        <v>1.0708E-5</v>
      </c>
      <c r="S880">
        <v>2.0840000000000001E-7</v>
      </c>
      <c r="T880">
        <v>3</v>
      </c>
      <c r="U880">
        <v>0</v>
      </c>
      <c r="V880">
        <v>0</v>
      </c>
      <c r="W880" s="133" t="s">
        <v>1358</v>
      </c>
      <c r="X880" t="s">
        <v>925</v>
      </c>
      <c r="Y880" t="s">
        <v>204</v>
      </c>
      <c r="AM880" s="105"/>
      <c r="AO880" s="105"/>
    </row>
    <row r="881" spans="1:41" ht="14.25" customHeight="1">
      <c r="A881" t="s">
        <v>1359</v>
      </c>
      <c r="B881" t="s">
        <v>200</v>
      </c>
      <c r="C881">
        <v>0</v>
      </c>
      <c r="D881">
        <v>200</v>
      </c>
      <c r="E881">
        <v>976</v>
      </c>
      <c r="F881" t="s">
        <v>201</v>
      </c>
      <c r="G881" s="105">
        <v>2.3167000000000001E-3</v>
      </c>
      <c r="H881" s="105">
        <v>4.49E-5</v>
      </c>
      <c r="I881" s="105">
        <v>-8.1211999999999994E-6</v>
      </c>
      <c r="J881" s="105">
        <v>-2.0809999999999999E-7</v>
      </c>
      <c r="K881" s="105">
        <v>2.3248000000000001E-3</v>
      </c>
      <c r="L881" s="105">
        <v>4.5099999999999998E-5</v>
      </c>
      <c r="M881" s="132">
        <v>1.1100000000000001</v>
      </c>
      <c r="N881">
        <v>0</v>
      </c>
      <c r="O881">
        <v>0</v>
      </c>
      <c r="P881">
        <v>0</v>
      </c>
      <c r="Q881">
        <v>1</v>
      </c>
      <c r="R881">
        <v>2.3247999999999998E-5</v>
      </c>
      <c r="S881">
        <v>4.5110000000000001E-7</v>
      </c>
      <c r="T881">
        <v>3</v>
      </c>
      <c r="U881">
        <v>0</v>
      </c>
      <c r="V881">
        <v>0</v>
      </c>
      <c r="W881" s="133" t="s">
        <v>1360</v>
      </c>
      <c r="X881" t="s">
        <v>925</v>
      </c>
      <c r="Y881" t="s">
        <v>204</v>
      </c>
      <c r="AM881" s="105"/>
      <c r="AO881" s="105"/>
    </row>
    <row r="882" spans="1:41" ht="14.25" customHeight="1">
      <c r="A882" t="s">
        <v>1359</v>
      </c>
      <c r="B882" t="s">
        <v>200</v>
      </c>
      <c r="C882">
        <v>0</v>
      </c>
      <c r="D882">
        <v>200</v>
      </c>
      <c r="E882">
        <v>976</v>
      </c>
      <c r="F882" t="s">
        <v>201</v>
      </c>
      <c r="G882" s="105">
        <v>2.3165999999999998E-3</v>
      </c>
      <c r="H882" s="105">
        <v>4.4799999999999998E-5</v>
      </c>
      <c r="I882" s="105">
        <v>-8.1211999999999994E-6</v>
      </c>
      <c r="J882" s="105">
        <v>-2.0809999999999999E-7</v>
      </c>
      <c r="K882" s="105">
        <v>2.3246999999999999E-3</v>
      </c>
      <c r="L882" s="105">
        <v>4.5000000000000003E-5</v>
      </c>
      <c r="M882" s="132">
        <v>1.1100000000000001</v>
      </c>
      <c r="N882">
        <v>0</v>
      </c>
      <c r="O882">
        <v>0</v>
      </c>
      <c r="P882">
        <v>0</v>
      </c>
      <c r="Q882">
        <v>1</v>
      </c>
      <c r="R882">
        <v>2.3247E-5</v>
      </c>
      <c r="S882">
        <v>4.4970000000000001E-7</v>
      </c>
      <c r="T882">
        <v>3</v>
      </c>
      <c r="U882">
        <v>0</v>
      </c>
      <c r="V882">
        <v>0</v>
      </c>
      <c r="W882" s="133" t="s">
        <v>1361</v>
      </c>
      <c r="X882" t="s">
        <v>925</v>
      </c>
      <c r="Y882" t="s">
        <v>204</v>
      </c>
      <c r="AM882" s="105"/>
      <c r="AO882" s="105"/>
    </row>
    <row r="883" spans="1:41" ht="14.25" customHeight="1">
      <c r="A883" t="s">
        <v>1359</v>
      </c>
      <c r="B883" t="s">
        <v>200</v>
      </c>
      <c r="C883">
        <v>0</v>
      </c>
      <c r="D883">
        <v>200</v>
      </c>
      <c r="E883">
        <v>976</v>
      </c>
      <c r="F883" t="s">
        <v>201</v>
      </c>
      <c r="G883" s="105">
        <v>2.3162E-3</v>
      </c>
      <c r="H883" s="105">
        <v>4.46E-5</v>
      </c>
      <c r="I883" s="105">
        <v>-8.1211999999999994E-6</v>
      </c>
      <c r="J883" s="105">
        <v>-2.0809999999999999E-7</v>
      </c>
      <c r="K883" s="105">
        <v>2.3243000000000001E-3</v>
      </c>
      <c r="L883" s="105">
        <v>4.4799999999999998E-5</v>
      </c>
      <c r="M883" s="132">
        <v>1.1000000000000001</v>
      </c>
      <c r="N883">
        <v>0</v>
      </c>
      <c r="O883">
        <v>0</v>
      </c>
      <c r="P883">
        <v>0</v>
      </c>
      <c r="Q883">
        <v>1</v>
      </c>
      <c r="R883">
        <v>2.3243000000000001E-5</v>
      </c>
      <c r="S883">
        <v>4.481E-7</v>
      </c>
      <c r="T883">
        <v>3</v>
      </c>
      <c r="U883">
        <v>0</v>
      </c>
      <c r="V883">
        <v>0</v>
      </c>
      <c r="W883" s="133" t="s">
        <v>1362</v>
      </c>
      <c r="X883" t="s">
        <v>925</v>
      </c>
      <c r="Y883" t="s">
        <v>204</v>
      </c>
      <c r="AM883" s="105"/>
      <c r="AO883" s="105"/>
    </row>
    <row r="884" spans="1:41" ht="14.25" customHeight="1">
      <c r="A884" t="s">
        <v>1363</v>
      </c>
      <c r="B884" t="s">
        <v>200</v>
      </c>
      <c r="C884">
        <v>0</v>
      </c>
      <c r="D884">
        <v>200</v>
      </c>
      <c r="E884">
        <v>976</v>
      </c>
      <c r="F884" t="s">
        <v>201</v>
      </c>
      <c r="G884" s="105">
        <v>2.4853000000000002E-3</v>
      </c>
      <c r="H884" s="105">
        <v>4.2400000000000001E-5</v>
      </c>
      <c r="I884" s="105">
        <v>-8.1211999999999994E-6</v>
      </c>
      <c r="J884" s="105">
        <v>-2.0809999999999999E-7</v>
      </c>
      <c r="K884" s="105">
        <v>2.4933999999999998E-3</v>
      </c>
      <c r="L884" s="105">
        <v>4.2599999999999999E-5</v>
      </c>
      <c r="M884" s="132">
        <v>0.98</v>
      </c>
      <c r="N884">
        <v>0</v>
      </c>
      <c r="O884">
        <v>0</v>
      </c>
      <c r="P884">
        <v>0</v>
      </c>
      <c r="Q884">
        <v>1</v>
      </c>
      <c r="R884">
        <v>2.4933999999999999E-5</v>
      </c>
      <c r="S884">
        <v>4.2599999999999998E-7</v>
      </c>
      <c r="T884">
        <v>3</v>
      </c>
      <c r="U884">
        <v>0</v>
      </c>
      <c r="V884">
        <v>0</v>
      </c>
      <c r="W884" s="133" t="s">
        <v>1364</v>
      </c>
      <c r="X884" t="s">
        <v>925</v>
      </c>
      <c r="Y884" t="s">
        <v>204</v>
      </c>
      <c r="AM884" s="105"/>
      <c r="AO884" s="105"/>
    </row>
    <row r="885" spans="1:41" ht="14.25" customHeight="1">
      <c r="A885" t="s">
        <v>1363</v>
      </c>
      <c r="B885" t="s">
        <v>200</v>
      </c>
      <c r="C885">
        <v>0</v>
      </c>
      <c r="D885">
        <v>200</v>
      </c>
      <c r="E885">
        <v>976</v>
      </c>
      <c r="F885" t="s">
        <v>201</v>
      </c>
      <c r="G885" s="105">
        <v>2.4854E-3</v>
      </c>
      <c r="H885" s="105">
        <v>4.2299999999999998E-5</v>
      </c>
      <c r="I885" s="105">
        <v>-8.1211999999999994E-6</v>
      </c>
      <c r="J885" s="105">
        <v>-2.0809999999999999E-7</v>
      </c>
      <c r="K885" s="105">
        <v>2.4935000000000001E-3</v>
      </c>
      <c r="L885" s="105">
        <v>4.2500000000000003E-5</v>
      </c>
      <c r="M885" s="132">
        <v>0.98</v>
      </c>
      <c r="N885">
        <v>0</v>
      </c>
      <c r="O885">
        <v>0</v>
      </c>
      <c r="P885">
        <v>0</v>
      </c>
      <c r="Q885">
        <v>1</v>
      </c>
      <c r="R885">
        <v>2.4935000000000001E-5</v>
      </c>
      <c r="S885">
        <v>4.2469999999999998E-7</v>
      </c>
      <c r="T885">
        <v>3</v>
      </c>
      <c r="U885">
        <v>0</v>
      </c>
      <c r="V885">
        <v>0</v>
      </c>
      <c r="W885" s="133" t="s">
        <v>1365</v>
      </c>
      <c r="X885" t="s">
        <v>925</v>
      </c>
      <c r="Y885" t="s">
        <v>204</v>
      </c>
      <c r="AM885" s="105"/>
      <c r="AO885" s="105"/>
    </row>
    <row r="886" spans="1:41" ht="14.25" customHeight="1">
      <c r="A886" t="s">
        <v>1363</v>
      </c>
      <c r="B886" t="s">
        <v>200</v>
      </c>
      <c r="C886">
        <v>0</v>
      </c>
      <c r="D886">
        <v>200</v>
      </c>
      <c r="E886">
        <v>976</v>
      </c>
      <c r="F886" t="s">
        <v>201</v>
      </c>
      <c r="G886" s="105">
        <v>2.4853000000000002E-3</v>
      </c>
      <c r="H886" s="105">
        <v>4.2200000000000003E-5</v>
      </c>
      <c r="I886" s="105">
        <v>-8.1211999999999994E-6</v>
      </c>
      <c r="J886" s="105">
        <v>-2.0809999999999999E-7</v>
      </c>
      <c r="K886" s="105">
        <v>2.4933999999999998E-3</v>
      </c>
      <c r="L886" s="105">
        <v>4.2400000000000001E-5</v>
      </c>
      <c r="M886" s="132">
        <v>0.97</v>
      </c>
      <c r="N886">
        <v>0</v>
      </c>
      <c r="O886">
        <v>0</v>
      </c>
      <c r="P886">
        <v>0</v>
      </c>
      <c r="Q886">
        <v>1</v>
      </c>
      <c r="R886">
        <v>2.4933999999999999E-5</v>
      </c>
      <c r="S886">
        <v>4.2360000000000001E-7</v>
      </c>
      <c r="T886">
        <v>3</v>
      </c>
      <c r="U886">
        <v>0</v>
      </c>
      <c r="V886">
        <v>0</v>
      </c>
      <c r="W886" s="133" t="s">
        <v>1366</v>
      </c>
      <c r="X886" t="s">
        <v>925</v>
      </c>
      <c r="Y886" t="s">
        <v>204</v>
      </c>
      <c r="AM886" s="105"/>
      <c r="AO886" s="105"/>
    </row>
    <row r="887" spans="1:41" ht="14.25" customHeight="1">
      <c r="A887" t="s">
        <v>1367</v>
      </c>
      <c r="B887" t="s">
        <v>200</v>
      </c>
      <c r="C887">
        <v>0</v>
      </c>
      <c r="D887">
        <v>200</v>
      </c>
      <c r="E887">
        <v>976</v>
      </c>
      <c r="F887" t="s">
        <v>201</v>
      </c>
      <c r="G887" s="105">
        <v>1.5264E-3</v>
      </c>
      <c r="H887" s="105">
        <v>2.7500000000000001E-5</v>
      </c>
      <c r="I887" s="105">
        <v>-8.1211999999999994E-6</v>
      </c>
      <c r="J887" s="105">
        <v>-2.0809999999999999E-7</v>
      </c>
      <c r="K887" s="105">
        <v>1.5345000000000001E-3</v>
      </c>
      <c r="L887" s="105">
        <v>2.7699999999999999E-5</v>
      </c>
      <c r="M887" s="132">
        <v>1.03</v>
      </c>
      <c r="N887">
        <v>0</v>
      </c>
      <c r="O887">
        <v>0</v>
      </c>
      <c r="P887">
        <v>0</v>
      </c>
      <c r="Q887">
        <v>1</v>
      </c>
      <c r="R887">
        <v>1.5345E-5</v>
      </c>
      <c r="S887">
        <v>2.7659999999999998E-7</v>
      </c>
      <c r="T887">
        <v>3</v>
      </c>
      <c r="U887">
        <v>0</v>
      </c>
      <c r="V887">
        <v>0</v>
      </c>
      <c r="W887" s="133" t="s">
        <v>1368</v>
      </c>
      <c r="X887" t="s">
        <v>925</v>
      </c>
      <c r="Y887" t="s">
        <v>204</v>
      </c>
      <c r="AM887" s="105"/>
      <c r="AO887" s="105"/>
    </row>
    <row r="888" spans="1:41" ht="14.25" customHeight="1">
      <c r="A888" t="s">
        <v>1367</v>
      </c>
      <c r="B888" t="s">
        <v>200</v>
      </c>
      <c r="C888">
        <v>0</v>
      </c>
      <c r="D888">
        <v>200</v>
      </c>
      <c r="E888">
        <v>976</v>
      </c>
      <c r="F888" t="s">
        <v>201</v>
      </c>
      <c r="G888" s="105">
        <v>1.5264E-3</v>
      </c>
      <c r="H888" s="105">
        <v>2.7500000000000001E-5</v>
      </c>
      <c r="I888" s="105">
        <v>-8.1211999999999994E-6</v>
      </c>
      <c r="J888" s="105">
        <v>-2.0809999999999999E-7</v>
      </c>
      <c r="K888" s="105">
        <v>1.5345000000000001E-3</v>
      </c>
      <c r="L888" s="105">
        <v>2.7699999999999999E-5</v>
      </c>
      <c r="M888" s="132">
        <v>1.04</v>
      </c>
      <c r="N888">
        <v>0</v>
      </c>
      <c r="O888">
        <v>0</v>
      </c>
      <c r="P888">
        <v>0</v>
      </c>
      <c r="Q888">
        <v>1</v>
      </c>
      <c r="R888">
        <v>1.5345E-5</v>
      </c>
      <c r="S888">
        <v>2.7739999999999998E-7</v>
      </c>
      <c r="T888">
        <v>3</v>
      </c>
      <c r="U888">
        <v>0</v>
      </c>
      <c r="V888">
        <v>0</v>
      </c>
      <c r="W888" s="133" t="s">
        <v>1369</v>
      </c>
      <c r="X888" t="s">
        <v>925</v>
      </c>
      <c r="Y888" t="s">
        <v>204</v>
      </c>
      <c r="AM888" s="105"/>
      <c r="AO888" s="105"/>
    </row>
    <row r="889" spans="1:41" ht="14.25" customHeight="1">
      <c r="A889" t="s">
        <v>1367</v>
      </c>
      <c r="B889" t="s">
        <v>200</v>
      </c>
      <c r="C889">
        <v>0</v>
      </c>
      <c r="D889">
        <v>200</v>
      </c>
      <c r="E889">
        <v>976</v>
      </c>
      <c r="F889" t="s">
        <v>201</v>
      </c>
      <c r="G889" s="105">
        <v>1.526E-3</v>
      </c>
      <c r="H889" s="105">
        <v>2.73E-5</v>
      </c>
      <c r="I889" s="105">
        <v>-8.1211999999999994E-6</v>
      </c>
      <c r="J889" s="105">
        <v>-2.0809999999999999E-7</v>
      </c>
      <c r="K889" s="105">
        <v>1.5341E-3</v>
      </c>
      <c r="L889" s="105">
        <v>2.7500000000000001E-5</v>
      </c>
      <c r="M889" s="132">
        <v>1.03</v>
      </c>
      <c r="N889">
        <v>0</v>
      </c>
      <c r="O889">
        <v>0</v>
      </c>
      <c r="P889">
        <v>0</v>
      </c>
      <c r="Q889">
        <v>1</v>
      </c>
      <c r="R889">
        <v>1.5341000000000001E-5</v>
      </c>
      <c r="S889">
        <v>2.7519999999999998E-7</v>
      </c>
      <c r="T889">
        <v>3</v>
      </c>
      <c r="U889">
        <v>0</v>
      </c>
      <c r="V889">
        <v>0</v>
      </c>
      <c r="W889" s="133" t="s">
        <v>1370</v>
      </c>
      <c r="X889" t="s">
        <v>925</v>
      </c>
      <c r="Y889" t="s">
        <v>204</v>
      </c>
      <c r="AM889" s="105"/>
      <c r="AO889" s="105"/>
    </row>
    <row r="890" spans="1:41" ht="14.25" customHeight="1">
      <c r="A890" t="s">
        <v>1371</v>
      </c>
      <c r="B890" t="s">
        <v>200</v>
      </c>
      <c r="C890">
        <v>0</v>
      </c>
      <c r="D890">
        <v>200</v>
      </c>
      <c r="E890">
        <v>976</v>
      </c>
      <c r="F890" t="s">
        <v>201</v>
      </c>
      <c r="G890" s="105">
        <v>1.1617999999999999E-3</v>
      </c>
      <c r="H890" s="105">
        <v>2.2399999999999999E-5</v>
      </c>
      <c r="I890" s="105">
        <v>-8.1211999999999994E-6</v>
      </c>
      <c r="J890" s="105">
        <v>-2.0809999999999999E-7</v>
      </c>
      <c r="K890" s="105">
        <v>1.17E-3</v>
      </c>
      <c r="L890" s="105">
        <v>2.26E-5</v>
      </c>
      <c r="M890" s="132">
        <v>1.1100000000000001</v>
      </c>
      <c r="N890">
        <v>0</v>
      </c>
      <c r="O890">
        <v>0</v>
      </c>
      <c r="P890">
        <v>0</v>
      </c>
      <c r="Q890">
        <v>1</v>
      </c>
      <c r="R890">
        <v>1.17E-5</v>
      </c>
      <c r="S890">
        <v>2.262E-7</v>
      </c>
      <c r="T890">
        <v>3</v>
      </c>
      <c r="U890">
        <v>0</v>
      </c>
      <c r="V890">
        <v>0</v>
      </c>
      <c r="W890" s="133" t="s">
        <v>1372</v>
      </c>
      <c r="X890" t="s">
        <v>925</v>
      </c>
      <c r="Y890" t="s">
        <v>204</v>
      </c>
      <c r="AM890" s="105"/>
      <c r="AO890" s="105"/>
    </row>
    <row r="891" spans="1:41" ht="14.25" customHeight="1">
      <c r="A891" t="s">
        <v>1371</v>
      </c>
      <c r="B891" t="s">
        <v>200</v>
      </c>
      <c r="C891">
        <v>0</v>
      </c>
      <c r="D891">
        <v>200</v>
      </c>
      <c r="E891">
        <v>976</v>
      </c>
      <c r="F891" t="s">
        <v>201</v>
      </c>
      <c r="G891" s="105">
        <v>1.1615E-3</v>
      </c>
      <c r="H891" s="105">
        <v>2.26E-5</v>
      </c>
      <c r="I891" s="105">
        <v>-8.1211999999999994E-6</v>
      </c>
      <c r="J891" s="105">
        <v>-2.0809999999999999E-7</v>
      </c>
      <c r="K891" s="105">
        <v>1.1696E-3</v>
      </c>
      <c r="L891" s="105">
        <v>2.2799999999999999E-5</v>
      </c>
      <c r="M891" s="132">
        <v>1.1200000000000001</v>
      </c>
      <c r="N891">
        <v>0</v>
      </c>
      <c r="O891">
        <v>0</v>
      </c>
      <c r="P891">
        <v>0</v>
      </c>
      <c r="Q891">
        <v>1</v>
      </c>
      <c r="R891">
        <v>1.1695999999999999E-5</v>
      </c>
      <c r="S891">
        <v>2.2810000000000001E-7</v>
      </c>
      <c r="T891">
        <v>3</v>
      </c>
      <c r="U891">
        <v>0</v>
      </c>
      <c r="V891">
        <v>0</v>
      </c>
      <c r="W891" s="133" t="s">
        <v>1373</v>
      </c>
      <c r="X891" t="s">
        <v>925</v>
      </c>
      <c r="Y891" t="s">
        <v>204</v>
      </c>
      <c r="AM891" s="105"/>
      <c r="AO891" s="105"/>
    </row>
    <row r="892" spans="1:41" ht="14.25" customHeight="1">
      <c r="A892" t="s">
        <v>1371</v>
      </c>
      <c r="B892" t="s">
        <v>200</v>
      </c>
      <c r="C892">
        <v>0</v>
      </c>
      <c r="D892">
        <v>200</v>
      </c>
      <c r="E892">
        <v>976</v>
      </c>
      <c r="F892" t="s">
        <v>201</v>
      </c>
      <c r="G892" s="105">
        <v>1.1612E-3</v>
      </c>
      <c r="H892" s="105">
        <v>2.2399999999999999E-5</v>
      </c>
      <c r="I892" s="105">
        <v>-8.1211999999999994E-6</v>
      </c>
      <c r="J892" s="105">
        <v>-2.0809999999999999E-7</v>
      </c>
      <c r="K892" s="105">
        <v>1.1693000000000001E-3</v>
      </c>
      <c r="L892" s="105">
        <v>2.26E-5</v>
      </c>
      <c r="M892" s="132">
        <v>1.1100000000000001</v>
      </c>
      <c r="N892">
        <v>0</v>
      </c>
      <c r="O892">
        <v>0</v>
      </c>
      <c r="P892">
        <v>0</v>
      </c>
      <c r="Q892">
        <v>1</v>
      </c>
      <c r="R892">
        <v>1.1693E-5</v>
      </c>
      <c r="S892">
        <v>2.2630000000000001E-7</v>
      </c>
      <c r="T892">
        <v>3</v>
      </c>
      <c r="U892">
        <v>0</v>
      </c>
      <c r="V892">
        <v>0</v>
      </c>
      <c r="W892" s="133" t="s">
        <v>1374</v>
      </c>
      <c r="X892" t="s">
        <v>925</v>
      </c>
      <c r="Y892" t="s">
        <v>204</v>
      </c>
      <c r="AM892" s="105"/>
      <c r="AO892" s="105"/>
    </row>
    <row r="893" spans="1:41" ht="14.25" customHeight="1">
      <c r="A893" t="s">
        <v>1375</v>
      </c>
      <c r="B893" t="s">
        <v>200</v>
      </c>
      <c r="C893">
        <v>0</v>
      </c>
      <c r="D893">
        <v>200</v>
      </c>
      <c r="E893">
        <v>976</v>
      </c>
      <c r="F893" t="s">
        <v>201</v>
      </c>
      <c r="G893" s="105">
        <v>1.5305E-3</v>
      </c>
      <c r="H893" s="105">
        <v>2.7800000000000001E-5</v>
      </c>
      <c r="I893" s="105">
        <v>-8.1211999999999994E-6</v>
      </c>
      <c r="J893" s="105">
        <v>-2.0809999999999999E-7</v>
      </c>
      <c r="K893" s="105">
        <v>1.5387000000000001E-3</v>
      </c>
      <c r="L893" s="105">
        <v>2.8E-5</v>
      </c>
      <c r="M893" s="132">
        <v>1.04</v>
      </c>
      <c r="N893">
        <v>0</v>
      </c>
      <c r="O893">
        <v>0</v>
      </c>
      <c r="P893">
        <v>0</v>
      </c>
      <c r="Q893">
        <v>1</v>
      </c>
      <c r="R893">
        <v>1.5387E-5</v>
      </c>
      <c r="S893">
        <v>2.8029999999999999E-7</v>
      </c>
      <c r="T893">
        <v>3</v>
      </c>
      <c r="U893">
        <v>0</v>
      </c>
      <c r="V893">
        <v>0</v>
      </c>
      <c r="W893" s="133" t="s">
        <v>1376</v>
      </c>
      <c r="X893" t="s">
        <v>925</v>
      </c>
      <c r="Y893" t="s">
        <v>204</v>
      </c>
      <c r="AM893" s="105"/>
      <c r="AO893" s="105"/>
    </row>
    <row r="894" spans="1:41" ht="14.25" customHeight="1">
      <c r="A894" t="s">
        <v>1375</v>
      </c>
      <c r="B894" t="s">
        <v>200</v>
      </c>
      <c r="C894">
        <v>0</v>
      </c>
      <c r="D894">
        <v>200</v>
      </c>
      <c r="E894">
        <v>976</v>
      </c>
      <c r="F894" t="s">
        <v>201</v>
      </c>
      <c r="G894" s="105">
        <v>1.531E-3</v>
      </c>
      <c r="H894" s="105">
        <v>2.8600000000000001E-5</v>
      </c>
      <c r="I894" s="105">
        <v>-8.1211999999999994E-6</v>
      </c>
      <c r="J894" s="105">
        <v>-2.0809999999999999E-7</v>
      </c>
      <c r="K894" s="105">
        <v>1.5391000000000001E-3</v>
      </c>
      <c r="L894" s="105">
        <v>2.8799999999999999E-5</v>
      </c>
      <c r="M894" s="132">
        <v>1.07</v>
      </c>
      <c r="N894">
        <v>0</v>
      </c>
      <c r="O894">
        <v>0</v>
      </c>
      <c r="P894">
        <v>0</v>
      </c>
      <c r="Q894">
        <v>1</v>
      </c>
      <c r="R894">
        <v>1.5390999999999999E-5</v>
      </c>
      <c r="S894">
        <v>2.8760000000000001E-7</v>
      </c>
      <c r="T894">
        <v>3</v>
      </c>
      <c r="U894">
        <v>0</v>
      </c>
      <c r="V894">
        <v>0</v>
      </c>
      <c r="W894" s="133" t="s">
        <v>1377</v>
      </c>
      <c r="X894" t="s">
        <v>925</v>
      </c>
      <c r="Y894" t="s">
        <v>204</v>
      </c>
      <c r="AM894" s="105"/>
      <c r="AO894" s="105"/>
    </row>
    <row r="895" spans="1:41" ht="14.25" customHeight="1">
      <c r="A895" t="s">
        <v>1375</v>
      </c>
      <c r="B895" t="s">
        <v>200</v>
      </c>
      <c r="C895">
        <v>0</v>
      </c>
      <c r="D895">
        <v>200</v>
      </c>
      <c r="E895">
        <v>976</v>
      </c>
      <c r="F895" t="s">
        <v>201</v>
      </c>
      <c r="G895" s="105">
        <v>1.5309E-3</v>
      </c>
      <c r="H895" s="105">
        <v>2.8399999999999999E-5</v>
      </c>
      <c r="I895" s="105">
        <v>-8.1211999999999994E-6</v>
      </c>
      <c r="J895" s="105">
        <v>-2.0809999999999999E-7</v>
      </c>
      <c r="K895" s="105">
        <v>1.539E-3</v>
      </c>
      <c r="L895" s="105">
        <v>2.8600000000000001E-5</v>
      </c>
      <c r="M895" s="132">
        <v>1.07</v>
      </c>
      <c r="N895">
        <v>0</v>
      </c>
      <c r="O895">
        <v>0</v>
      </c>
      <c r="P895">
        <v>0</v>
      </c>
      <c r="Q895">
        <v>1</v>
      </c>
      <c r="R895">
        <v>1.539E-5</v>
      </c>
      <c r="S895">
        <v>2.861E-7</v>
      </c>
      <c r="T895">
        <v>3</v>
      </c>
      <c r="U895">
        <v>0</v>
      </c>
      <c r="V895">
        <v>0</v>
      </c>
      <c r="W895" s="133" t="s">
        <v>1378</v>
      </c>
      <c r="X895" t="s">
        <v>925</v>
      </c>
      <c r="Y895" t="s">
        <v>204</v>
      </c>
      <c r="AM895" s="105"/>
      <c r="AO895" s="105"/>
    </row>
    <row r="896" spans="1:41" ht="14.25" customHeight="1">
      <c r="A896" t="s">
        <v>1379</v>
      </c>
      <c r="B896" t="s">
        <v>200</v>
      </c>
      <c r="C896">
        <v>0</v>
      </c>
      <c r="D896">
        <v>200</v>
      </c>
      <c r="E896">
        <v>976</v>
      </c>
      <c r="F896" t="s">
        <v>201</v>
      </c>
      <c r="G896" s="105">
        <v>2.2804000000000001E-3</v>
      </c>
      <c r="H896" s="105">
        <v>3.7599999999999999E-5</v>
      </c>
      <c r="I896" s="105">
        <v>-8.1211999999999994E-6</v>
      </c>
      <c r="J896" s="105">
        <v>-2.0809999999999999E-7</v>
      </c>
      <c r="K896" s="105">
        <v>2.2885000000000002E-3</v>
      </c>
      <c r="L896" s="105">
        <v>3.7799999999999997E-5</v>
      </c>
      <c r="M896" s="132">
        <v>0.95</v>
      </c>
      <c r="N896">
        <v>0</v>
      </c>
      <c r="O896">
        <v>0</v>
      </c>
      <c r="P896">
        <v>0</v>
      </c>
      <c r="Q896">
        <v>1</v>
      </c>
      <c r="R896">
        <v>2.2884999999999999E-5</v>
      </c>
      <c r="S896">
        <v>3.784E-7</v>
      </c>
      <c r="T896">
        <v>3</v>
      </c>
      <c r="U896">
        <v>0</v>
      </c>
      <c r="V896">
        <v>0</v>
      </c>
      <c r="W896" s="133" t="s">
        <v>1380</v>
      </c>
      <c r="X896" t="s">
        <v>925</v>
      </c>
      <c r="Y896" t="s">
        <v>204</v>
      </c>
      <c r="AM896" s="105"/>
      <c r="AO896" s="105"/>
    </row>
    <row r="897" spans="1:41" ht="14.25" customHeight="1">
      <c r="A897" t="s">
        <v>1379</v>
      </c>
      <c r="B897" t="s">
        <v>200</v>
      </c>
      <c r="C897">
        <v>0</v>
      </c>
      <c r="D897">
        <v>200</v>
      </c>
      <c r="E897">
        <v>976</v>
      </c>
      <c r="F897" t="s">
        <v>201</v>
      </c>
      <c r="G897" s="105">
        <v>2.2805E-3</v>
      </c>
      <c r="H897" s="105">
        <v>3.7599999999999999E-5</v>
      </c>
      <c r="I897" s="105">
        <v>-8.1211999999999994E-6</v>
      </c>
      <c r="J897" s="105">
        <v>-2.0809999999999999E-7</v>
      </c>
      <c r="K897" s="105">
        <v>2.2886E-3</v>
      </c>
      <c r="L897" s="105">
        <v>3.7799999999999997E-5</v>
      </c>
      <c r="M897" s="132">
        <v>0.95</v>
      </c>
      <c r="N897">
        <v>0</v>
      </c>
      <c r="O897">
        <v>0</v>
      </c>
      <c r="P897">
        <v>0</v>
      </c>
      <c r="Q897">
        <v>1</v>
      </c>
      <c r="R897">
        <v>2.2886000000000001E-5</v>
      </c>
      <c r="S897">
        <v>3.777E-7</v>
      </c>
      <c r="T897">
        <v>3</v>
      </c>
      <c r="U897">
        <v>0</v>
      </c>
      <c r="V897">
        <v>0</v>
      </c>
      <c r="W897" s="133" t="s">
        <v>1381</v>
      </c>
      <c r="X897" t="s">
        <v>925</v>
      </c>
      <c r="Y897" t="s">
        <v>204</v>
      </c>
      <c r="AM897" s="105"/>
      <c r="AO897" s="105"/>
    </row>
    <row r="898" spans="1:41" ht="14.25" customHeight="1">
      <c r="A898" t="s">
        <v>1379</v>
      </c>
      <c r="B898" t="s">
        <v>200</v>
      </c>
      <c r="C898">
        <v>0</v>
      </c>
      <c r="D898">
        <v>200</v>
      </c>
      <c r="E898">
        <v>976</v>
      </c>
      <c r="F898" t="s">
        <v>201</v>
      </c>
      <c r="G898" s="105">
        <v>2.2801000000000002E-3</v>
      </c>
      <c r="H898" s="105">
        <v>3.7599999999999999E-5</v>
      </c>
      <c r="I898" s="105">
        <v>-8.1211999999999994E-6</v>
      </c>
      <c r="J898" s="105">
        <v>-2.0809999999999999E-7</v>
      </c>
      <c r="K898" s="105">
        <v>2.2882000000000002E-3</v>
      </c>
      <c r="L898" s="105">
        <v>3.7799999999999997E-5</v>
      </c>
      <c r="M898" s="132">
        <v>0.95</v>
      </c>
      <c r="N898">
        <v>0</v>
      </c>
      <c r="O898">
        <v>0</v>
      </c>
      <c r="P898">
        <v>0</v>
      </c>
      <c r="Q898">
        <v>1</v>
      </c>
      <c r="R898">
        <v>2.2881999999999999E-5</v>
      </c>
      <c r="S898">
        <v>3.7809999999999998E-7</v>
      </c>
      <c r="T898">
        <v>3</v>
      </c>
      <c r="U898">
        <v>0</v>
      </c>
      <c r="V898">
        <v>0</v>
      </c>
      <c r="W898" s="133" t="s">
        <v>1382</v>
      </c>
      <c r="X898" t="s">
        <v>925</v>
      </c>
      <c r="Y898" t="s">
        <v>204</v>
      </c>
      <c r="AM898" s="105"/>
      <c r="AO898" s="105"/>
    </row>
    <row r="899" spans="1:41" ht="14.25" customHeight="1">
      <c r="A899" t="s">
        <v>1383</v>
      </c>
      <c r="B899" t="s">
        <v>200</v>
      </c>
      <c r="C899">
        <v>0</v>
      </c>
      <c r="D899">
        <v>200</v>
      </c>
      <c r="E899">
        <v>976</v>
      </c>
      <c r="F899" t="s">
        <v>201</v>
      </c>
      <c r="G899" s="105">
        <v>4.4257999999999997E-3</v>
      </c>
      <c r="H899" s="105">
        <v>6.5599999999999995E-5</v>
      </c>
      <c r="I899" s="105">
        <v>-8.1211999999999994E-6</v>
      </c>
      <c r="J899" s="105">
        <v>-2.0809999999999999E-7</v>
      </c>
      <c r="K899" s="105">
        <v>4.4339000000000002E-3</v>
      </c>
      <c r="L899" s="105">
        <v>6.58E-5</v>
      </c>
      <c r="M899" s="132">
        <v>0.85</v>
      </c>
      <c r="N899">
        <v>0</v>
      </c>
      <c r="O899">
        <v>0</v>
      </c>
      <c r="P899">
        <v>0</v>
      </c>
      <c r="Q899">
        <v>1</v>
      </c>
      <c r="R899">
        <v>4.4338999999999997E-5</v>
      </c>
      <c r="S899">
        <v>6.5789999999999998E-7</v>
      </c>
      <c r="T899">
        <v>4</v>
      </c>
      <c r="U899">
        <v>0</v>
      </c>
      <c r="V899">
        <v>0</v>
      </c>
      <c r="W899" s="133" t="s">
        <v>1384</v>
      </c>
      <c r="X899" t="s">
        <v>925</v>
      </c>
      <c r="Y899" t="s">
        <v>204</v>
      </c>
      <c r="AM899" s="105"/>
      <c r="AO899" s="105"/>
    </row>
    <row r="900" spans="1:41" ht="14.25" customHeight="1">
      <c r="A900" t="s">
        <v>1383</v>
      </c>
      <c r="B900" t="s">
        <v>200</v>
      </c>
      <c r="C900">
        <v>0</v>
      </c>
      <c r="D900">
        <v>200</v>
      </c>
      <c r="E900">
        <v>976</v>
      </c>
      <c r="F900" t="s">
        <v>201</v>
      </c>
      <c r="G900" s="105">
        <v>4.4242999999999999E-3</v>
      </c>
      <c r="H900" s="105">
        <v>6.4700000000000001E-5</v>
      </c>
      <c r="I900" s="105">
        <v>-8.1211999999999994E-6</v>
      </c>
      <c r="J900" s="105">
        <v>-2.0809999999999999E-7</v>
      </c>
      <c r="K900" s="105">
        <v>4.4324000000000004E-3</v>
      </c>
      <c r="L900" s="105">
        <v>6.4900000000000005E-5</v>
      </c>
      <c r="M900" s="132">
        <v>0.84</v>
      </c>
      <c r="N900">
        <v>0</v>
      </c>
      <c r="O900">
        <v>0</v>
      </c>
      <c r="P900">
        <v>0</v>
      </c>
      <c r="Q900">
        <v>1</v>
      </c>
      <c r="R900">
        <v>4.4323999999999998E-5</v>
      </c>
      <c r="S900">
        <v>6.4919999999999996E-7</v>
      </c>
      <c r="T900">
        <v>4</v>
      </c>
      <c r="U900">
        <v>0</v>
      </c>
      <c r="V900">
        <v>0</v>
      </c>
      <c r="W900" s="133" t="s">
        <v>1385</v>
      </c>
      <c r="X900" t="s">
        <v>925</v>
      </c>
      <c r="Y900" t="s">
        <v>204</v>
      </c>
      <c r="AM900" s="105"/>
      <c r="AO900" s="105"/>
    </row>
    <row r="901" spans="1:41" ht="14.25" customHeight="1">
      <c r="A901" t="s">
        <v>1383</v>
      </c>
      <c r="B901" t="s">
        <v>200</v>
      </c>
      <c r="C901">
        <v>0</v>
      </c>
      <c r="D901">
        <v>200</v>
      </c>
      <c r="E901">
        <v>976</v>
      </c>
      <c r="F901" t="s">
        <v>201</v>
      </c>
      <c r="G901" s="105">
        <v>4.4238999999999997E-3</v>
      </c>
      <c r="H901" s="105">
        <v>6.5599999999999995E-5</v>
      </c>
      <c r="I901" s="105">
        <v>-8.1211999999999994E-6</v>
      </c>
      <c r="J901" s="105">
        <v>-2.0809999999999999E-7</v>
      </c>
      <c r="K901" s="105">
        <v>4.4320000000000002E-3</v>
      </c>
      <c r="L901" s="105">
        <v>6.58E-5</v>
      </c>
      <c r="M901" s="132">
        <v>0.85</v>
      </c>
      <c r="N901">
        <v>0</v>
      </c>
      <c r="O901">
        <v>0</v>
      </c>
      <c r="P901">
        <v>0</v>
      </c>
      <c r="Q901">
        <v>1</v>
      </c>
      <c r="R901">
        <v>4.4320000000000003E-5</v>
      </c>
      <c r="S901">
        <v>6.5779999999999997E-7</v>
      </c>
      <c r="T901">
        <v>4</v>
      </c>
      <c r="U901">
        <v>0</v>
      </c>
      <c r="V901">
        <v>0</v>
      </c>
      <c r="W901" s="133" t="s">
        <v>1386</v>
      </c>
      <c r="X901" t="s">
        <v>925</v>
      </c>
      <c r="Y901" t="s">
        <v>204</v>
      </c>
      <c r="AM901" s="105"/>
      <c r="AO901" s="105"/>
    </row>
    <row r="902" spans="1:41" ht="14.25" customHeight="1">
      <c r="A902" t="s">
        <v>1387</v>
      </c>
      <c r="B902" t="s">
        <v>200</v>
      </c>
      <c r="C902">
        <v>0</v>
      </c>
      <c r="D902">
        <v>200</v>
      </c>
      <c r="E902">
        <v>976</v>
      </c>
      <c r="F902" t="s">
        <v>201</v>
      </c>
      <c r="G902" s="105">
        <v>1.5724999999999999E-3</v>
      </c>
      <c r="H902" s="105">
        <v>3.4E-5</v>
      </c>
      <c r="I902" s="105">
        <v>-8.1211999999999994E-6</v>
      </c>
      <c r="J902" s="105">
        <v>-2.0809999999999999E-7</v>
      </c>
      <c r="K902" s="105">
        <v>1.5807E-3</v>
      </c>
      <c r="L902" s="105">
        <v>3.43E-5</v>
      </c>
      <c r="M902" s="132">
        <v>1.24</v>
      </c>
      <c r="N902">
        <v>0</v>
      </c>
      <c r="O902">
        <v>0</v>
      </c>
      <c r="P902">
        <v>0</v>
      </c>
      <c r="Q902">
        <v>1</v>
      </c>
      <c r="R902">
        <v>1.5807E-5</v>
      </c>
      <c r="S902">
        <v>3.425E-7</v>
      </c>
      <c r="T902">
        <v>3</v>
      </c>
      <c r="U902">
        <v>0</v>
      </c>
      <c r="V902">
        <v>0</v>
      </c>
      <c r="W902" s="133" t="s">
        <v>1388</v>
      </c>
      <c r="X902" t="s">
        <v>925</v>
      </c>
      <c r="Y902" t="s">
        <v>204</v>
      </c>
      <c r="AM902" s="105"/>
      <c r="AO902" s="105"/>
    </row>
    <row r="903" spans="1:41" ht="14.25" customHeight="1">
      <c r="A903" t="s">
        <v>1387</v>
      </c>
      <c r="B903" t="s">
        <v>200</v>
      </c>
      <c r="C903">
        <v>0</v>
      </c>
      <c r="D903">
        <v>200</v>
      </c>
      <c r="E903">
        <v>976</v>
      </c>
      <c r="F903" t="s">
        <v>201</v>
      </c>
      <c r="G903" s="105">
        <v>1.5723E-3</v>
      </c>
      <c r="H903" s="105">
        <v>3.3699999999999999E-5</v>
      </c>
      <c r="I903" s="105">
        <v>-8.1211999999999994E-6</v>
      </c>
      <c r="J903" s="105">
        <v>-2.0809999999999999E-7</v>
      </c>
      <c r="K903" s="105">
        <v>1.5804E-3</v>
      </c>
      <c r="L903" s="105">
        <v>3.3899999999999997E-5</v>
      </c>
      <c r="M903" s="132">
        <v>1.23</v>
      </c>
      <c r="N903">
        <v>0</v>
      </c>
      <c r="O903">
        <v>0</v>
      </c>
      <c r="P903">
        <v>0</v>
      </c>
      <c r="Q903">
        <v>1</v>
      </c>
      <c r="R903">
        <v>1.5804E-5</v>
      </c>
      <c r="S903">
        <v>3.3920000000000002E-7</v>
      </c>
      <c r="T903">
        <v>3</v>
      </c>
      <c r="U903">
        <v>0</v>
      </c>
      <c r="V903">
        <v>0</v>
      </c>
      <c r="W903" s="133" t="s">
        <v>1389</v>
      </c>
      <c r="X903" t="s">
        <v>925</v>
      </c>
      <c r="Y903" t="s">
        <v>204</v>
      </c>
      <c r="AM903" s="105"/>
      <c r="AO903" s="105"/>
    </row>
    <row r="904" spans="1:41" ht="14.25" customHeight="1">
      <c r="A904" t="s">
        <v>1387</v>
      </c>
      <c r="B904" t="s">
        <v>200</v>
      </c>
      <c r="C904">
        <v>0</v>
      </c>
      <c r="D904">
        <v>200</v>
      </c>
      <c r="E904">
        <v>976</v>
      </c>
      <c r="F904" t="s">
        <v>201</v>
      </c>
      <c r="G904" s="105">
        <v>1.5724000000000001E-3</v>
      </c>
      <c r="H904" s="105">
        <v>3.3699999999999999E-5</v>
      </c>
      <c r="I904" s="105">
        <v>-8.1211999999999994E-6</v>
      </c>
      <c r="J904" s="105">
        <v>-2.0809999999999999E-7</v>
      </c>
      <c r="K904" s="105">
        <v>1.5805000000000001E-3</v>
      </c>
      <c r="L904" s="105">
        <v>3.3899999999999997E-5</v>
      </c>
      <c r="M904" s="132">
        <v>1.23</v>
      </c>
      <c r="N904">
        <v>0</v>
      </c>
      <c r="O904">
        <v>0</v>
      </c>
      <c r="P904">
        <v>0</v>
      </c>
      <c r="Q904">
        <v>1</v>
      </c>
      <c r="R904">
        <v>1.5804999999999999E-5</v>
      </c>
      <c r="S904">
        <v>3.3929999999999997E-7</v>
      </c>
      <c r="T904">
        <v>3</v>
      </c>
      <c r="U904">
        <v>0</v>
      </c>
      <c r="V904">
        <v>0</v>
      </c>
      <c r="W904" s="133" t="s">
        <v>1390</v>
      </c>
      <c r="X904" t="s">
        <v>925</v>
      </c>
      <c r="Y904" t="s">
        <v>204</v>
      </c>
      <c r="AM904" s="105"/>
      <c r="AO904" s="105"/>
    </row>
    <row r="905" spans="1:41" ht="14.25" customHeight="1">
      <c r="A905" t="s">
        <v>1391</v>
      </c>
      <c r="B905" t="s">
        <v>200</v>
      </c>
      <c r="C905">
        <v>0</v>
      </c>
      <c r="D905">
        <v>200</v>
      </c>
      <c r="E905">
        <v>976</v>
      </c>
      <c r="F905" t="s">
        <v>201</v>
      </c>
      <c r="G905" s="105">
        <v>1.5138E-3</v>
      </c>
      <c r="H905" s="105">
        <v>3.8000000000000002E-5</v>
      </c>
      <c r="I905" s="105">
        <v>-8.1211999999999994E-6</v>
      </c>
      <c r="J905" s="105">
        <v>-2.0809999999999999E-7</v>
      </c>
      <c r="K905" s="105">
        <v>1.5219000000000001E-3</v>
      </c>
      <c r="L905" s="105">
        <v>3.82E-5</v>
      </c>
      <c r="M905" s="132">
        <v>1.44</v>
      </c>
      <c r="N905">
        <v>0</v>
      </c>
      <c r="O905">
        <v>0</v>
      </c>
      <c r="P905">
        <v>0</v>
      </c>
      <c r="Q905">
        <v>1</v>
      </c>
      <c r="R905">
        <v>1.5218999999999999E-5</v>
      </c>
      <c r="S905">
        <v>3.8210000000000001E-7</v>
      </c>
      <c r="T905">
        <v>3</v>
      </c>
      <c r="U905">
        <v>0</v>
      </c>
      <c r="V905">
        <v>0</v>
      </c>
      <c r="W905" s="133" t="s">
        <v>1392</v>
      </c>
      <c r="X905" t="s">
        <v>925</v>
      </c>
      <c r="Y905" t="s">
        <v>204</v>
      </c>
      <c r="AM905" s="105"/>
      <c r="AO905" s="105"/>
    </row>
    <row r="906" spans="1:41" ht="14.25" customHeight="1">
      <c r="A906" t="s">
        <v>1391</v>
      </c>
      <c r="B906" t="s">
        <v>200</v>
      </c>
      <c r="C906">
        <v>0</v>
      </c>
      <c r="D906">
        <v>200</v>
      </c>
      <c r="E906">
        <v>976</v>
      </c>
      <c r="F906" t="s">
        <v>201</v>
      </c>
      <c r="G906" s="105">
        <v>1.5137E-3</v>
      </c>
      <c r="H906" s="105">
        <v>3.82E-5</v>
      </c>
      <c r="I906" s="105">
        <v>-8.1211999999999994E-6</v>
      </c>
      <c r="J906" s="105">
        <v>-2.0809999999999999E-7</v>
      </c>
      <c r="K906" s="105">
        <v>1.5218E-3</v>
      </c>
      <c r="L906" s="105">
        <v>3.8399999999999998E-5</v>
      </c>
      <c r="M906" s="132">
        <v>1.44</v>
      </c>
      <c r="N906">
        <v>0</v>
      </c>
      <c r="O906">
        <v>0</v>
      </c>
      <c r="P906">
        <v>0</v>
      </c>
      <c r="Q906">
        <v>1</v>
      </c>
      <c r="R906">
        <v>1.5218000000000001E-5</v>
      </c>
      <c r="S906">
        <v>3.8379999999999998E-7</v>
      </c>
      <c r="T906">
        <v>3</v>
      </c>
      <c r="U906">
        <v>0</v>
      </c>
      <c r="V906">
        <v>0</v>
      </c>
      <c r="W906" s="133" t="s">
        <v>1393</v>
      </c>
      <c r="X906" t="s">
        <v>925</v>
      </c>
      <c r="Y906" t="s">
        <v>204</v>
      </c>
      <c r="AM906" s="105"/>
      <c r="AO906" s="105"/>
    </row>
    <row r="907" spans="1:41" ht="14.25" customHeight="1">
      <c r="A907" t="s">
        <v>1391</v>
      </c>
      <c r="B907" t="s">
        <v>200</v>
      </c>
      <c r="C907">
        <v>0</v>
      </c>
      <c r="D907">
        <v>200</v>
      </c>
      <c r="E907">
        <v>976</v>
      </c>
      <c r="F907" t="s">
        <v>201</v>
      </c>
      <c r="G907" s="105">
        <v>1.5135999999999999E-3</v>
      </c>
      <c r="H907" s="105">
        <v>3.82E-5</v>
      </c>
      <c r="I907" s="105">
        <v>-8.1211999999999994E-6</v>
      </c>
      <c r="J907" s="105">
        <v>-2.0809999999999999E-7</v>
      </c>
      <c r="K907" s="105">
        <v>1.5217E-3</v>
      </c>
      <c r="L907" s="105">
        <v>3.8399999999999998E-5</v>
      </c>
      <c r="M907" s="132">
        <v>1.45</v>
      </c>
      <c r="N907">
        <v>0</v>
      </c>
      <c r="O907">
        <v>0</v>
      </c>
      <c r="P907">
        <v>0</v>
      </c>
      <c r="Q907">
        <v>1</v>
      </c>
      <c r="R907">
        <v>1.5217E-5</v>
      </c>
      <c r="S907">
        <v>3.8420000000000001E-7</v>
      </c>
      <c r="T907">
        <v>3</v>
      </c>
      <c r="U907">
        <v>0</v>
      </c>
      <c r="V907">
        <v>0</v>
      </c>
      <c r="W907" s="133" t="s">
        <v>1394</v>
      </c>
      <c r="X907" t="s">
        <v>925</v>
      </c>
      <c r="Y907" t="s">
        <v>204</v>
      </c>
      <c r="AM907" s="105"/>
      <c r="AO907" s="105"/>
    </row>
    <row r="908" spans="1:41" ht="14.25" customHeight="1">
      <c r="A908" t="s">
        <v>1395</v>
      </c>
      <c r="B908" t="s">
        <v>200</v>
      </c>
      <c r="C908">
        <v>0</v>
      </c>
      <c r="D908">
        <v>200</v>
      </c>
      <c r="E908">
        <v>976</v>
      </c>
      <c r="F908" t="s">
        <v>201</v>
      </c>
      <c r="G908" s="105">
        <v>1.3401000000000001E-3</v>
      </c>
      <c r="H908" s="105">
        <v>3.0899999999999999E-5</v>
      </c>
      <c r="I908" s="105">
        <v>-8.1211999999999994E-6</v>
      </c>
      <c r="J908" s="105">
        <v>-2.0809999999999999E-7</v>
      </c>
      <c r="K908" s="105">
        <v>1.3481999999999999E-3</v>
      </c>
      <c r="L908" s="105">
        <v>3.1099999999999997E-5</v>
      </c>
      <c r="M908" s="132">
        <v>1.32</v>
      </c>
      <c r="N908">
        <v>0</v>
      </c>
      <c r="O908">
        <v>0</v>
      </c>
      <c r="P908">
        <v>0</v>
      </c>
      <c r="Q908">
        <v>1</v>
      </c>
      <c r="R908">
        <v>1.3482000000000001E-5</v>
      </c>
      <c r="S908">
        <v>3.1110000000000003E-7</v>
      </c>
      <c r="T908">
        <v>3</v>
      </c>
      <c r="U908">
        <v>0</v>
      </c>
      <c r="V908">
        <v>0</v>
      </c>
      <c r="W908" s="133" t="s">
        <v>1396</v>
      </c>
      <c r="X908" t="s">
        <v>925</v>
      </c>
      <c r="Y908" t="s">
        <v>204</v>
      </c>
      <c r="AM908" s="105"/>
      <c r="AO908" s="105"/>
    </row>
    <row r="909" spans="1:41" ht="14.25" customHeight="1">
      <c r="A909" t="s">
        <v>1395</v>
      </c>
      <c r="B909" t="s">
        <v>200</v>
      </c>
      <c r="C909">
        <v>0</v>
      </c>
      <c r="D909">
        <v>200</v>
      </c>
      <c r="E909">
        <v>976</v>
      </c>
      <c r="F909" t="s">
        <v>201</v>
      </c>
      <c r="G909" s="105">
        <v>1.34E-3</v>
      </c>
      <c r="H909" s="105">
        <v>3.04E-5</v>
      </c>
      <c r="I909" s="105">
        <v>-8.1211999999999994E-6</v>
      </c>
      <c r="J909" s="105">
        <v>-2.0809999999999999E-7</v>
      </c>
      <c r="K909" s="105">
        <v>1.3481000000000001E-3</v>
      </c>
      <c r="L909" s="105">
        <v>3.0599999999999998E-5</v>
      </c>
      <c r="M909" s="132">
        <v>1.3</v>
      </c>
      <c r="N909">
        <v>0</v>
      </c>
      <c r="O909">
        <v>0</v>
      </c>
      <c r="P909">
        <v>0</v>
      </c>
      <c r="Q909">
        <v>1</v>
      </c>
      <c r="R909">
        <v>1.3481E-5</v>
      </c>
      <c r="S909">
        <v>3.0619999999999998E-7</v>
      </c>
      <c r="T909">
        <v>3</v>
      </c>
      <c r="U909">
        <v>0</v>
      </c>
      <c r="V909">
        <v>0</v>
      </c>
      <c r="W909" s="133" t="s">
        <v>1397</v>
      </c>
      <c r="X909" t="s">
        <v>925</v>
      </c>
      <c r="Y909" t="s">
        <v>204</v>
      </c>
      <c r="AM909" s="105"/>
      <c r="AO909" s="105"/>
    </row>
    <row r="910" spans="1:41" ht="14.25" customHeight="1">
      <c r="A910" t="s">
        <v>1395</v>
      </c>
      <c r="B910" t="s">
        <v>200</v>
      </c>
      <c r="C910">
        <v>0</v>
      </c>
      <c r="D910">
        <v>200</v>
      </c>
      <c r="E910">
        <v>976</v>
      </c>
      <c r="F910" t="s">
        <v>201</v>
      </c>
      <c r="G910" s="105">
        <v>1.3397000000000001E-3</v>
      </c>
      <c r="H910" s="105">
        <v>3.0300000000000001E-5</v>
      </c>
      <c r="I910" s="105">
        <v>-8.1211999999999994E-6</v>
      </c>
      <c r="J910" s="105">
        <v>-2.0809999999999999E-7</v>
      </c>
      <c r="K910" s="105">
        <v>1.3479E-3</v>
      </c>
      <c r="L910" s="105">
        <v>3.0499999999999999E-5</v>
      </c>
      <c r="M910" s="132">
        <v>1.29</v>
      </c>
      <c r="N910">
        <v>0</v>
      </c>
      <c r="O910">
        <v>0</v>
      </c>
      <c r="P910">
        <v>0</v>
      </c>
      <c r="Q910">
        <v>1</v>
      </c>
      <c r="R910">
        <v>1.3478999999999999E-5</v>
      </c>
      <c r="S910">
        <v>3.0460000000000001E-7</v>
      </c>
      <c r="T910">
        <v>3</v>
      </c>
      <c r="U910">
        <v>0</v>
      </c>
      <c r="V910">
        <v>0</v>
      </c>
      <c r="W910" s="133" t="s">
        <v>1398</v>
      </c>
      <c r="X910" t="s">
        <v>925</v>
      </c>
      <c r="Y910" t="s">
        <v>204</v>
      </c>
      <c r="AM910" s="105"/>
      <c r="AO910" s="105"/>
    </row>
    <row r="911" spans="1:41" ht="14.25" customHeight="1">
      <c r="A911" t="s">
        <v>1399</v>
      </c>
      <c r="B911" t="s">
        <v>200</v>
      </c>
      <c r="C911">
        <v>0</v>
      </c>
      <c r="D911">
        <v>200</v>
      </c>
      <c r="E911">
        <v>976</v>
      </c>
      <c r="F911" t="s">
        <v>201</v>
      </c>
      <c r="G911" s="105">
        <v>9.7974999999999994E-4</v>
      </c>
      <c r="H911" s="105">
        <v>2.1395000000000001E-5</v>
      </c>
      <c r="I911" s="105">
        <v>-8.1211999999999994E-6</v>
      </c>
      <c r="J911" s="105">
        <v>-2.0809999999999999E-7</v>
      </c>
      <c r="K911" s="105">
        <v>9.8788000000000001E-4</v>
      </c>
      <c r="L911" s="105">
        <v>2.1603E-5</v>
      </c>
      <c r="M911" s="132">
        <v>1.25</v>
      </c>
      <c r="N911">
        <v>0</v>
      </c>
      <c r="O911">
        <v>0</v>
      </c>
      <c r="P911">
        <v>0</v>
      </c>
      <c r="Q911">
        <v>1</v>
      </c>
      <c r="R911">
        <v>9.8787999999999993E-6</v>
      </c>
      <c r="S911">
        <v>2.16E-7</v>
      </c>
      <c r="T911">
        <v>3</v>
      </c>
      <c r="U911">
        <v>0</v>
      </c>
      <c r="V911">
        <v>0</v>
      </c>
      <c r="W911" s="133" t="s">
        <v>1400</v>
      </c>
      <c r="X911" t="s">
        <v>925</v>
      </c>
      <c r="Y911" t="s">
        <v>204</v>
      </c>
      <c r="AM911" s="105"/>
      <c r="AO911" s="105"/>
    </row>
    <row r="912" spans="1:41" ht="14.25" customHeight="1">
      <c r="A912" t="s">
        <v>1399</v>
      </c>
      <c r="B912" t="s">
        <v>200</v>
      </c>
      <c r="C912">
        <v>0</v>
      </c>
      <c r="D912">
        <v>200</v>
      </c>
      <c r="E912">
        <v>976</v>
      </c>
      <c r="F912" t="s">
        <v>201</v>
      </c>
      <c r="G912" s="105">
        <v>9.7937000000000002E-4</v>
      </c>
      <c r="H912" s="105">
        <v>2.1588000000000001E-5</v>
      </c>
      <c r="I912" s="105">
        <v>-8.1211999999999994E-6</v>
      </c>
      <c r="J912" s="105">
        <v>-2.0809999999999999E-7</v>
      </c>
      <c r="K912" s="105">
        <v>9.8748999999999994E-4</v>
      </c>
      <c r="L912" s="105">
        <v>2.1795999999999999E-5</v>
      </c>
      <c r="M912" s="132">
        <v>1.26</v>
      </c>
      <c r="N912">
        <v>0</v>
      </c>
      <c r="O912">
        <v>0</v>
      </c>
      <c r="P912">
        <v>0</v>
      </c>
      <c r="Q912">
        <v>1</v>
      </c>
      <c r="R912">
        <v>9.8748999999999993E-6</v>
      </c>
      <c r="S912">
        <v>2.1799999999999999E-7</v>
      </c>
      <c r="T912">
        <v>3</v>
      </c>
      <c r="U912">
        <v>0</v>
      </c>
      <c r="V912">
        <v>0</v>
      </c>
      <c r="W912" s="133" t="s">
        <v>1401</v>
      </c>
      <c r="X912" t="s">
        <v>925</v>
      </c>
      <c r="Y912" t="s">
        <v>204</v>
      </c>
      <c r="AM912" s="105"/>
      <c r="AO912" s="105"/>
    </row>
    <row r="913" spans="1:41" ht="14.25" customHeight="1">
      <c r="A913" t="s">
        <v>1399</v>
      </c>
      <c r="B913" t="s">
        <v>200</v>
      </c>
      <c r="C913">
        <v>0</v>
      </c>
      <c r="D913">
        <v>200</v>
      </c>
      <c r="E913">
        <v>976</v>
      </c>
      <c r="F913" t="s">
        <v>201</v>
      </c>
      <c r="G913" s="105">
        <v>9.7941999999999994E-4</v>
      </c>
      <c r="H913" s="105">
        <v>2.1413E-5</v>
      </c>
      <c r="I913" s="105">
        <v>-8.1211999999999994E-6</v>
      </c>
      <c r="J913" s="105">
        <v>-2.0809999999999999E-7</v>
      </c>
      <c r="K913" s="105">
        <v>9.8754000000000008E-4</v>
      </c>
      <c r="L913" s="105">
        <v>2.1620999999999998E-5</v>
      </c>
      <c r="M913" s="132">
        <v>1.25</v>
      </c>
      <c r="N913">
        <v>0</v>
      </c>
      <c r="O913">
        <v>0</v>
      </c>
      <c r="P913">
        <v>0</v>
      </c>
      <c r="Q913">
        <v>1</v>
      </c>
      <c r="R913">
        <v>9.8754000000000004E-6</v>
      </c>
      <c r="S913">
        <v>2.1619999999999999E-7</v>
      </c>
      <c r="T913">
        <v>3</v>
      </c>
      <c r="U913">
        <v>0</v>
      </c>
      <c r="V913">
        <v>0</v>
      </c>
      <c r="W913" s="133" t="s">
        <v>1402</v>
      </c>
      <c r="X913" t="s">
        <v>925</v>
      </c>
      <c r="Y913" t="s">
        <v>204</v>
      </c>
      <c r="AM913" s="105"/>
      <c r="AO913" s="105"/>
    </row>
    <row r="914" spans="1:41" ht="14.25" customHeight="1">
      <c r="A914" t="s">
        <v>1403</v>
      </c>
      <c r="B914" t="s">
        <v>200</v>
      </c>
      <c r="C914">
        <v>0</v>
      </c>
      <c r="D914">
        <v>200</v>
      </c>
      <c r="E914">
        <v>976</v>
      </c>
      <c r="F914" t="s">
        <v>201</v>
      </c>
      <c r="G914" s="105">
        <v>1.1011E-3</v>
      </c>
      <c r="H914" s="105">
        <v>2.3600000000000001E-5</v>
      </c>
      <c r="I914" s="105">
        <v>-8.1211999999999994E-6</v>
      </c>
      <c r="J914" s="105">
        <v>-2.0809999999999999E-7</v>
      </c>
      <c r="K914" s="105">
        <v>1.1092000000000001E-3</v>
      </c>
      <c r="L914" s="105">
        <v>2.3799999999999999E-5</v>
      </c>
      <c r="M914" s="132">
        <v>1.23</v>
      </c>
      <c r="N914">
        <v>0</v>
      </c>
      <c r="O914">
        <v>0</v>
      </c>
      <c r="P914">
        <v>0</v>
      </c>
      <c r="Q914">
        <v>1</v>
      </c>
      <c r="R914">
        <v>1.1092E-5</v>
      </c>
      <c r="S914">
        <v>2.3809999999999999E-7</v>
      </c>
      <c r="T914">
        <v>3</v>
      </c>
      <c r="U914">
        <v>0</v>
      </c>
      <c r="V914">
        <v>0</v>
      </c>
      <c r="W914" s="133" t="s">
        <v>1404</v>
      </c>
      <c r="X914" t="s">
        <v>925</v>
      </c>
      <c r="Y914" t="s">
        <v>204</v>
      </c>
      <c r="AM914" s="105"/>
      <c r="AO914" s="105"/>
    </row>
    <row r="915" spans="1:41" ht="14.25" customHeight="1">
      <c r="A915" t="s">
        <v>1403</v>
      </c>
      <c r="B915" t="s">
        <v>200</v>
      </c>
      <c r="C915">
        <v>0</v>
      </c>
      <c r="D915">
        <v>200</v>
      </c>
      <c r="E915">
        <v>976</v>
      </c>
      <c r="F915" t="s">
        <v>201</v>
      </c>
      <c r="G915" s="105">
        <v>1.1011E-3</v>
      </c>
      <c r="H915" s="105">
        <v>2.34E-5</v>
      </c>
      <c r="I915" s="105">
        <v>-8.1211999999999994E-6</v>
      </c>
      <c r="J915" s="105">
        <v>-2.0809999999999999E-7</v>
      </c>
      <c r="K915" s="105">
        <v>1.1092000000000001E-3</v>
      </c>
      <c r="L915" s="105">
        <v>2.3600000000000001E-5</v>
      </c>
      <c r="M915" s="132">
        <v>1.22</v>
      </c>
      <c r="N915">
        <v>0</v>
      </c>
      <c r="O915">
        <v>0</v>
      </c>
      <c r="P915">
        <v>0</v>
      </c>
      <c r="Q915">
        <v>1</v>
      </c>
      <c r="R915">
        <v>1.1092E-5</v>
      </c>
      <c r="S915">
        <v>2.3559999999999999E-7</v>
      </c>
      <c r="T915">
        <v>3</v>
      </c>
      <c r="U915">
        <v>0</v>
      </c>
      <c r="V915">
        <v>0</v>
      </c>
      <c r="W915" s="133" t="s">
        <v>1405</v>
      </c>
      <c r="X915" t="s">
        <v>925</v>
      </c>
      <c r="Y915" t="s">
        <v>204</v>
      </c>
      <c r="AM915" s="105"/>
      <c r="AO915" s="105"/>
    </row>
    <row r="916" spans="1:41" ht="14.25" customHeight="1">
      <c r="A916" t="s">
        <v>1403</v>
      </c>
      <c r="B916" t="s">
        <v>200</v>
      </c>
      <c r="C916">
        <v>0</v>
      </c>
      <c r="D916">
        <v>200</v>
      </c>
      <c r="E916">
        <v>976</v>
      </c>
      <c r="F916" t="s">
        <v>201</v>
      </c>
      <c r="G916" s="105">
        <v>1.1002E-3</v>
      </c>
      <c r="H916" s="105">
        <v>2.27E-5</v>
      </c>
      <c r="I916" s="105">
        <v>-8.1211999999999994E-6</v>
      </c>
      <c r="J916" s="105">
        <v>-2.0809999999999999E-7</v>
      </c>
      <c r="K916" s="105">
        <v>1.1083E-3</v>
      </c>
      <c r="L916" s="105">
        <v>2.2900000000000001E-5</v>
      </c>
      <c r="M916" s="132">
        <v>1.18</v>
      </c>
      <c r="N916">
        <v>0</v>
      </c>
      <c r="O916">
        <v>0</v>
      </c>
      <c r="P916">
        <v>0</v>
      </c>
      <c r="Q916">
        <v>1</v>
      </c>
      <c r="R916">
        <v>1.1083E-5</v>
      </c>
      <c r="S916">
        <v>2.2919999999999999E-7</v>
      </c>
      <c r="T916">
        <v>3</v>
      </c>
      <c r="U916">
        <v>0</v>
      </c>
      <c r="V916">
        <v>0</v>
      </c>
      <c r="W916" s="133" t="s">
        <v>1406</v>
      </c>
      <c r="X916" t="s">
        <v>925</v>
      </c>
      <c r="Y916" t="s">
        <v>204</v>
      </c>
      <c r="AM916" s="105"/>
      <c r="AO916" s="105"/>
    </row>
    <row r="917" spans="1:41" ht="14.25" customHeight="1">
      <c r="A917" t="s">
        <v>1407</v>
      </c>
      <c r="B917" t="s">
        <v>200</v>
      </c>
      <c r="C917">
        <v>0</v>
      </c>
      <c r="D917">
        <v>200</v>
      </c>
      <c r="E917">
        <v>976</v>
      </c>
      <c r="F917" t="s">
        <v>201</v>
      </c>
      <c r="G917" s="105">
        <v>2.1267E-3</v>
      </c>
      <c r="H917" s="105">
        <v>4.2200000000000003E-5</v>
      </c>
      <c r="I917" s="105">
        <v>-8.1211999999999994E-6</v>
      </c>
      <c r="J917" s="105">
        <v>-2.0809999999999999E-7</v>
      </c>
      <c r="K917" s="105">
        <v>2.1348000000000001E-3</v>
      </c>
      <c r="L917" s="105">
        <v>4.2500000000000003E-5</v>
      </c>
      <c r="M917" s="132">
        <v>1.1399999999999999</v>
      </c>
      <c r="N917">
        <v>0</v>
      </c>
      <c r="O917">
        <v>0</v>
      </c>
      <c r="P917">
        <v>0</v>
      </c>
      <c r="Q917">
        <v>1</v>
      </c>
      <c r="R917">
        <v>2.1348E-5</v>
      </c>
      <c r="S917">
        <v>4.2450000000000002E-7</v>
      </c>
      <c r="T917">
        <v>3</v>
      </c>
      <c r="U917">
        <v>0</v>
      </c>
      <c r="V917">
        <v>0</v>
      </c>
      <c r="W917" s="133" t="s">
        <v>1408</v>
      </c>
      <c r="X917" t="s">
        <v>925</v>
      </c>
      <c r="Y917" t="s">
        <v>204</v>
      </c>
      <c r="AM917" s="105"/>
      <c r="AO917" s="105"/>
    </row>
    <row r="918" spans="1:41" ht="14.25" customHeight="1">
      <c r="A918" t="s">
        <v>1407</v>
      </c>
      <c r="B918" t="s">
        <v>200</v>
      </c>
      <c r="C918">
        <v>0</v>
      </c>
      <c r="D918">
        <v>200</v>
      </c>
      <c r="E918">
        <v>976</v>
      </c>
      <c r="F918" t="s">
        <v>201</v>
      </c>
      <c r="G918" s="105">
        <v>2.1262999999999998E-3</v>
      </c>
      <c r="H918" s="105">
        <v>4.18E-5</v>
      </c>
      <c r="I918" s="105">
        <v>-8.1211999999999994E-6</v>
      </c>
      <c r="J918" s="105">
        <v>-2.0809999999999999E-7</v>
      </c>
      <c r="K918" s="105">
        <v>2.1343999999999998E-3</v>
      </c>
      <c r="L918" s="105">
        <v>4.1999999999999998E-5</v>
      </c>
      <c r="M918" s="132">
        <v>1.1299999999999999</v>
      </c>
      <c r="N918">
        <v>0</v>
      </c>
      <c r="O918">
        <v>0</v>
      </c>
      <c r="P918">
        <v>0</v>
      </c>
      <c r="Q918">
        <v>1</v>
      </c>
      <c r="R918">
        <v>2.1344000000000001E-5</v>
      </c>
      <c r="S918">
        <v>4.1979999999999999E-7</v>
      </c>
      <c r="T918">
        <v>3</v>
      </c>
      <c r="U918">
        <v>0</v>
      </c>
      <c r="V918">
        <v>0</v>
      </c>
      <c r="W918" s="133" t="s">
        <v>1409</v>
      </c>
      <c r="X918" t="s">
        <v>925</v>
      </c>
      <c r="Y918" t="s">
        <v>204</v>
      </c>
      <c r="AM918" s="105"/>
      <c r="AO918" s="105"/>
    </row>
    <row r="919" spans="1:41" ht="14.25" customHeight="1">
      <c r="A919" t="s">
        <v>1407</v>
      </c>
      <c r="B919" t="s">
        <v>200</v>
      </c>
      <c r="C919">
        <v>0</v>
      </c>
      <c r="D919">
        <v>200</v>
      </c>
      <c r="E919">
        <v>976</v>
      </c>
      <c r="F919" t="s">
        <v>201</v>
      </c>
      <c r="G919" s="105">
        <v>2.1253999999999999E-3</v>
      </c>
      <c r="H919" s="105">
        <v>4.1600000000000002E-5</v>
      </c>
      <c r="I919" s="105">
        <v>-8.1211999999999994E-6</v>
      </c>
      <c r="J919" s="105">
        <v>-2.0809999999999999E-7</v>
      </c>
      <c r="K919" s="105">
        <v>2.1335E-3</v>
      </c>
      <c r="L919" s="105">
        <v>4.18E-5</v>
      </c>
      <c r="M919" s="132">
        <v>1.1200000000000001</v>
      </c>
      <c r="N919">
        <v>0</v>
      </c>
      <c r="O919">
        <v>0</v>
      </c>
      <c r="P919">
        <v>0</v>
      </c>
      <c r="Q919">
        <v>1</v>
      </c>
      <c r="R919">
        <v>2.1335000000000002E-5</v>
      </c>
      <c r="S919">
        <v>4.178E-7</v>
      </c>
      <c r="T919">
        <v>3</v>
      </c>
      <c r="U919">
        <v>0</v>
      </c>
      <c r="V919">
        <v>0</v>
      </c>
      <c r="W919" s="133" t="s">
        <v>1410</v>
      </c>
      <c r="X919" t="s">
        <v>925</v>
      </c>
      <c r="Y919" t="s">
        <v>204</v>
      </c>
      <c r="AM919" s="105"/>
      <c r="AO919" s="105"/>
    </row>
    <row r="920" spans="1:41" ht="14.25" customHeight="1">
      <c r="A920" t="s">
        <v>1411</v>
      </c>
      <c r="B920" t="s">
        <v>200</v>
      </c>
      <c r="C920">
        <v>0</v>
      </c>
      <c r="D920">
        <v>200</v>
      </c>
      <c r="E920">
        <v>976</v>
      </c>
      <c r="F920" t="s">
        <v>201</v>
      </c>
      <c r="G920" s="105">
        <v>1.7910000000000001E-3</v>
      </c>
      <c r="H920" s="105">
        <v>3.29E-5</v>
      </c>
      <c r="I920" s="105">
        <v>-8.1211999999999994E-6</v>
      </c>
      <c r="J920" s="105">
        <v>-2.0809999999999999E-7</v>
      </c>
      <c r="K920" s="105">
        <v>1.7991000000000001E-3</v>
      </c>
      <c r="L920" s="105">
        <v>3.3099999999999998E-5</v>
      </c>
      <c r="M920" s="132">
        <v>1.05</v>
      </c>
      <c r="N920">
        <v>0</v>
      </c>
      <c r="O920">
        <v>0</v>
      </c>
      <c r="P920">
        <v>0</v>
      </c>
      <c r="Q920">
        <v>1</v>
      </c>
      <c r="R920">
        <v>1.7991000000000001E-5</v>
      </c>
      <c r="S920">
        <v>3.3060000000000001E-7</v>
      </c>
      <c r="T920">
        <v>3</v>
      </c>
      <c r="U920">
        <v>0</v>
      </c>
      <c r="V920">
        <v>0</v>
      </c>
      <c r="W920" s="133" t="s">
        <v>1412</v>
      </c>
      <c r="X920" t="s">
        <v>925</v>
      </c>
      <c r="Y920" t="s">
        <v>204</v>
      </c>
      <c r="AM920" s="105"/>
      <c r="AO920" s="105"/>
    </row>
    <row r="921" spans="1:41" ht="14.25" customHeight="1">
      <c r="A921" t="s">
        <v>1411</v>
      </c>
      <c r="B921" t="s">
        <v>200</v>
      </c>
      <c r="C921">
        <v>0</v>
      </c>
      <c r="D921">
        <v>200</v>
      </c>
      <c r="E921">
        <v>976</v>
      </c>
      <c r="F921" t="s">
        <v>201</v>
      </c>
      <c r="G921" s="105">
        <v>1.7910999999999999E-3</v>
      </c>
      <c r="H921" s="105">
        <v>3.26E-5</v>
      </c>
      <c r="I921" s="105">
        <v>-8.1211999999999994E-6</v>
      </c>
      <c r="J921" s="105">
        <v>-2.0809999999999999E-7</v>
      </c>
      <c r="K921" s="105">
        <v>1.7993E-3</v>
      </c>
      <c r="L921" s="105">
        <v>3.2799999999999998E-5</v>
      </c>
      <c r="M921" s="132">
        <v>1.04</v>
      </c>
      <c r="N921">
        <v>0</v>
      </c>
      <c r="O921">
        <v>0</v>
      </c>
      <c r="P921">
        <v>0</v>
      </c>
      <c r="Q921">
        <v>1</v>
      </c>
      <c r="R921">
        <v>1.7992999999999999E-5</v>
      </c>
      <c r="S921">
        <v>3.2800000000000003E-7</v>
      </c>
      <c r="T921">
        <v>3</v>
      </c>
      <c r="U921">
        <v>0</v>
      </c>
      <c r="V921">
        <v>0</v>
      </c>
      <c r="W921" s="133" t="s">
        <v>1413</v>
      </c>
      <c r="X921" t="s">
        <v>925</v>
      </c>
      <c r="Y921" t="s">
        <v>204</v>
      </c>
      <c r="AM921" s="105"/>
      <c r="AO921" s="105"/>
    </row>
    <row r="922" spans="1:41" ht="14.25" customHeight="1">
      <c r="A922" t="s">
        <v>1411</v>
      </c>
      <c r="B922" t="s">
        <v>200</v>
      </c>
      <c r="C922">
        <v>0</v>
      </c>
      <c r="D922">
        <v>200</v>
      </c>
      <c r="E922">
        <v>976</v>
      </c>
      <c r="F922" t="s">
        <v>201</v>
      </c>
      <c r="G922" s="105">
        <v>1.7909E-3</v>
      </c>
      <c r="H922" s="105">
        <v>3.2700000000000002E-5</v>
      </c>
      <c r="I922" s="105">
        <v>-8.1211999999999994E-6</v>
      </c>
      <c r="J922" s="105">
        <v>-2.0809999999999999E-7</v>
      </c>
      <c r="K922" s="105">
        <v>1.799E-3</v>
      </c>
      <c r="L922" s="105">
        <v>3.29E-5</v>
      </c>
      <c r="M922" s="132">
        <v>1.05</v>
      </c>
      <c r="N922">
        <v>0</v>
      </c>
      <c r="O922">
        <v>0</v>
      </c>
      <c r="P922">
        <v>0</v>
      </c>
      <c r="Q922">
        <v>1</v>
      </c>
      <c r="R922">
        <v>1.7989999999999999E-5</v>
      </c>
      <c r="S922">
        <v>3.2899999999999999E-7</v>
      </c>
      <c r="T922">
        <v>3</v>
      </c>
      <c r="U922">
        <v>0</v>
      </c>
      <c r="V922">
        <v>0</v>
      </c>
      <c r="W922" s="133" t="s">
        <v>1414</v>
      </c>
      <c r="X922" t="s">
        <v>925</v>
      </c>
      <c r="Y922" t="s">
        <v>204</v>
      </c>
      <c r="AM922" s="105"/>
      <c r="AO922" s="105"/>
    </row>
    <row r="923" spans="1:41" ht="14.25" customHeight="1">
      <c r="A923" t="s">
        <v>1415</v>
      </c>
      <c r="B923" t="s">
        <v>200</v>
      </c>
      <c r="C923">
        <v>0</v>
      </c>
      <c r="D923">
        <v>200</v>
      </c>
      <c r="E923">
        <v>976</v>
      </c>
      <c r="F923" t="s">
        <v>201</v>
      </c>
      <c r="G923" s="105">
        <v>1.5422999999999999E-3</v>
      </c>
      <c r="H923" s="105">
        <v>3.29E-5</v>
      </c>
      <c r="I923" s="105">
        <v>-8.1211999999999994E-6</v>
      </c>
      <c r="J923" s="105">
        <v>-2.0809999999999999E-7</v>
      </c>
      <c r="K923" s="105">
        <v>1.5505E-3</v>
      </c>
      <c r="L923" s="105">
        <v>3.3099999999999998E-5</v>
      </c>
      <c r="M923" s="132">
        <v>1.22</v>
      </c>
      <c r="N923">
        <v>0</v>
      </c>
      <c r="O923">
        <v>0</v>
      </c>
      <c r="P923">
        <v>0</v>
      </c>
      <c r="Q923">
        <v>1</v>
      </c>
      <c r="R923">
        <v>1.5505000000000001E-5</v>
      </c>
      <c r="S923">
        <v>3.3089999999999998E-7</v>
      </c>
      <c r="T923">
        <v>3</v>
      </c>
      <c r="U923">
        <v>0</v>
      </c>
      <c r="V923">
        <v>0</v>
      </c>
      <c r="W923" s="133" t="s">
        <v>1416</v>
      </c>
      <c r="X923" t="s">
        <v>925</v>
      </c>
      <c r="Y923" t="s">
        <v>204</v>
      </c>
      <c r="AM923" s="105"/>
      <c r="AO923" s="105"/>
    </row>
    <row r="924" spans="1:41" ht="14.25" customHeight="1">
      <c r="A924" t="s">
        <v>1415</v>
      </c>
      <c r="B924" t="s">
        <v>200</v>
      </c>
      <c r="C924">
        <v>0</v>
      </c>
      <c r="D924">
        <v>200</v>
      </c>
      <c r="E924">
        <v>976</v>
      </c>
      <c r="F924" t="s">
        <v>201</v>
      </c>
      <c r="G924" s="105">
        <v>1.5422999999999999E-3</v>
      </c>
      <c r="H924" s="105">
        <v>3.2799999999999998E-5</v>
      </c>
      <c r="I924" s="105">
        <v>-8.1211999999999994E-6</v>
      </c>
      <c r="J924" s="105">
        <v>-2.0809999999999999E-7</v>
      </c>
      <c r="K924" s="105">
        <v>1.5504E-3</v>
      </c>
      <c r="L924" s="105">
        <v>3.3000000000000003E-5</v>
      </c>
      <c r="M924" s="132">
        <v>1.22</v>
      </c>
      <c r="N924">
        <v>0</v>
      </c>
      <c r="O924">
        <v>0</v>
      </c>
      <c r="P924">
        <v>0</v>
      </c>
      <c r="Q924">
        <v>1</v>
      </c>
      <c r="R924">
        <v>1.5503999999999999E-5</v>
      </c>
      <c r="S924">
        <v>3.298E-7</v>
      </c>
      <c r="T924">
        <v>3</v>
      </c>
      <c r="U924">
        <v>0</v>
      </c>
      <c r="V924">
        <v>0</v>
      </c>
      <c r="W924" s="133" t="s">
        <v>1417</v>
      </c>
      <c r="X924" t="s">
        <v>925</v>
      </c>
      <c r="Y924" t="s">
        <v>204</v>
      </c>
      <c r="AM924" s="105"/>
      <c r="AO924" s="105"/>
    </row>
    <row r="925" spans="1:41" ht="14.25" customHeight="1">
      <c r="A925" t="s">
        <v>1415</v>
      </c>
      <c r="B925" t="s">
        <v>200</v>
      </c>
      <c r="C925">
        <v>0</v>
      </c>
      <c r="D925">
        <v>200</v>
      </c>
      <c r="E925">
        <v>976</v>
      </c>
      <c r="F925" t="s">
        <v>201</v>
      </c>
      <c r="G925" s="105">
        <v>1.5422999999999999E-3</v>
      </c>
      <c r="H925" s="105">
        <v>3.3300000000000003E-5</v>
      </c>
      <c r="I925" s="105">
        <v>-8.1211999999999994E-6</v>
      </c>
      <c r="J925" s="105">
        <v>-2.0809999999999999E-7</v>
      </c>
      <c r="K925" s="105">
        <v>1.5504E-3</v>
      </c>
      <c r="L925" s="105">
        <v>3.3500000000000001E-5</v>
      </c>
      <c r="M925" s="132">
        <v>1.24</v>
      </c>
      <c r="N925">
        <v>0</v>
      </c>
      <c r="O925">
        <v>0</v>
      </c>
      <c r="P925">
        <v>0</v>
      </c>
      <c r="Q925">
        <v>1</v>
      </c>
      <c r="R925">
        <v>1.5503999999999999E-5</v>
      </c>
      <c r="S925">
        <v>3.3509999999999998E-7</v>
      </c>
      <c r="T925">
        <v>3</v>
      </c>
      <c r="U925">
        <v>0</v>
      </c>
      <c r="V925">
        <v>0</v>
      </c>
      <c r="W925" s="133" t="s">
        <v>1418</v>
      </c>
      <c r="X925" t="s">
        <v>925</v>
      </c>
      <c r="Y925" t="s">
        <v>204</v>
      </c>
      <c r="AM925" s="105"/>
      <c r="AO925" s="105"/>
    </row>
    <row r="926" spans="1:41" ht="14.25" customHeight="1">
      <c r="A926" t="s">
        <v>1419</v>
      </c>
      <c r="B926" t="s">
        <v>200</v>
      </c>
      <c r="C926">
        <v>0</v>
      </c>
      <c r="D926">
        <v>200</v>
      </c>
      <c r="E926">
        <v>976</v>
      </c>
      <c r="F926" t="s">
        <v>201</v>
      </c>
      <c r="G926" s="105">
        <v>9.9970000000000007E-4</v>
      </c>
      <c r="H926" s="105">
        <v>2.1500000000000001E-5</v>
      </c>
      <c r="I926" s="105">
        <v>-8.1211999999999994E-6</v>
      </c>
      <c r="J926" s="105">
        <v>-2.0809999999999999E-7</v>
      </c>
      <c r="K926" s="105">
        <v>1.0078000000000001E-3</v>
      </c>
      <c r="L926" s="105">
        <v>2.1699999999999999E-5</v>
      </c>
      <c r="M926" s="132">
        <v>1.23</v>
      </c>
      <c r="N926">
        <v>0</v>
      </c>
      <c r="O926">
        <v>0</v>
      </c>
      <c r="P926">
        <v>0</v>
      </c>
      <c r="Q926">
        <v>1</v>
      </c>
      <c r="R926">
        <v>1.0078000000000001E-5</v>
      </c>
      <c r="S926">
        <v>2.167E-7</v>
      </c>
      <c r="T926">
        <v>3</v>
      </c>
      <c r="U926">
        <v>0</v>
      </c>
      <c r="V926">
        <v>0</v>
      </c>
      <c r="W926" s="133" t="s">
        <v>1420</v>
      </c>
      <c r="X926" t="s">
        <v>925</v>
      </c>
      <c r="Y926" t="s">
        <v>204</v>
      </c>
      <c r="AM926" s="105"/>
      <c r="AO926" s="105"/>
    </row>
    <row r="927" spans="1:41" ht="14.25" customHeight="1">
      <c r="A927" t="s">
        <v>1419</v>
      </c>
      <c r="B927" t="s">
        <v>200</v>
      </c>
      <c r="C927">
        <v>0</v>
      </c>
      <c r="D927">
        <v>200</v>
      </c>
      <c r="E927">
        <v>976</v>
      </c>
      <c r="F927" t="s">
        <v>201</v>
      </c>
      <c r="G927" s="105">
        <v>9.9905000000000002E-4</v>
      </c>
      <c r="H927" s="105">
        <v>2.1520000000000001E-5</v>
      </c>
      <c r="I927" s="105">
        <v>-8.1211999999999994E-6</v>
      </c>
      <c r="J927" s="105">
        <v>-2.0809999999999999E-7</v>
      </c>
      <c r="K927" s="105">
        <v>1.0072E-3</v>
      </c>
      <c r="L927" s="105">
        <v>2.1699999999999999E-5</v>
      </c>
      <c r="M927" s="132">
        <v>1.24</v>
      </c>
      <c r="N927">
        <v>0</v>
      </c>
      <c r="O927">
        <v>0</v>
      </c>
      <c r="P927">
        <v>0</v>
      </c>
      <c r="Q927">
        <v>1</v>
      </c>
      <c r="R927">
        <v>1.0071999999999999E-5</v>
      </c>
      <c r="S927">
        <v>2.1729999999999999E-7</v>
      </c>
      <c r="T927">
        <v>3</v>
      </c>
      <c r="U927">
        <v>0</v>
      </c>
      <c r="V927">
        <v>0</v>
      </c>
      <c r="W927" s="133" t="s">
        <v>1421</v>
      </c>
      <c r="X927" t="s">
        <v>925</v>
      </c>
      <c r="Y927" t="s">
        <v>204</v>
      </c>
      <c r="AM927" s="105"/>
      <c r="AO927" s="105"/>
    </row>
    <row r="928" spans="1:41" ht="14.25" customHeight="1">
      <c r="A928" t="s">
        <v>1419</v>
      </c>
      <c r="B928" t="s">
        <v>200</v>
      </c>
      <c r="C928">
        <v>0</v>
      </c>
      <c r="D928">
        <v>200</v>
      </c>
      <c r="E928">
        <v>976</v>
      </c>
      <c r="F928" t="s">
        <v>201</v>
      </c>
      <c r="G928" s="105">
        <v>9.9970000000000007E-4</v>
      </c>
      <c r="H928" s="105">
        <v>2.1500000000000001E-5</v>
      </c>
      <c r="I928" s="105">
        <v>-8.1211999999999994E-6</v>
      </c>
      <c r="J928" s="105">
        <v>-2.0809999999999999E-7</v>
      </c>
      <c r="K928" s="105">
        <v>1.0078000000000001E-3</v>
      </c>
      <c r="L928" s="105">
        <v>2.1699999999999999E-5</v>
      </c>
      <c r="M928" s="132">
        <v>1.24</v>
      </c>
      <c r="N928">
        <v>0</v>
      </c>
      <c r="O928">
        <v>0</v>
      </c>
      <c r="P928">
        <v>0</v>
      </c>
      <c r="Q928">
        <v>1</v>
      </c>
      <c r="R928">
        <v>1.0078000000000001E-5</v>
      </c>
      <c r="S928">
        <v>2.1729999999999999E-7</v>
      </c>
      <c r="T928">
        <v>3</v>
      </c>
      <c r="U928">
        <v>0</v>
      </c>
      <c r="V928">
        <v>0</v>
      </c>
      <c r="W928" s="133" t="s">
        <v>1422</v>
      </c>
      <c r="X928" t="s">
        <v>925</v>
      </c>
      <c r="Y928" t="s">
        <v>204</v>
      </c>
      <c r="AM928" s="105"/>
      <c r="AO928" s="105"/>
    </row>
    <row r="929" spans="1:41" ht="14.25" customHeight="1">
      <c r="A929" t="s">
        <v>1423</v>
      </c>
      <c r="B929" t="s">
        <v>200</v>
      </c>
      <c r="C929">
        <v>0</v>
      </c>
      <c r="D929">
        <v>200</v>
      </c>
      <c r="E929">
        <v>976</v>
      </c>
      <c r="F929" t="s">
        <v>201</v>
      </c>
      <c r="G929" s="105">
        <v>8.0170000000000003E-4</v>
      </c>
      <c r="H929" s="105">
        <v>1.5829999999999999E-5</v>
      </c>
      <c r="I929" s="105">
        <v>-8.1211999999999994E-6</v>
      </c>
      <c r="J929" s="105">
        <v>-2.0809999999999999E-7</v>
      </c>
      <c r="K929" s="105">
        <v>8.0982000000000005E-4</v>
      </c>
      <c r="L929" s="105">
        <v>1.6038000000000001E-5</v>
      </c>
      <c r="M929" s="132">
        <v>1.1299999999999999</v>
      </c>
      <c r="N929">
        <v>0</v>
      </c>
      <c r="O929">
        <v>0</v>
      </c>
      <c r="P929">
        <v>0</v>
      </c>
      <c r="Q929">
        <v>1</v>
      </c>
      <c r="R929">
        <v>8.0981999999999998E-6</v>
      </c>
      <c r="S929">
        <v>1.6040000000000001E-7</v>
      </c>
      <c r="T929">
        <v>3</v>
      </c>
      <c r="U929">
        <v>0</v>
      </c>
      <c r="V929">
        <v>0</v>
      </c>
      <c r="W929" s="133" t="s">
        <v>1424</v>
      </c>
      <c r="X929" t="s">
        <v>925</v>
      </c>
      <c r="Y929" t="s">
        <v>204</v>
      </c>
      <c r="AM929" s="105"/>
      <c r="AO929" s="105"/>
    </row>
    <row r="930" spans="1:41" ht="14.25" customHeight="1">
      <c r="A930" t="s">
        <v>1423</v>
      </c>
      <c r="B930" t="s">
        <v>200</v>
      </c>
      <c r="C930">
        <v>0</v>
      </c>
      <c r="D930">
        <v>200</v>
      </c>
      <c r="E930">
        <v>976</v>
      </c>
      <c r="F930" t="s">
        <v>201</v>
      </c>
      <c r="G930" s="105">
        <v>8.0177000000000004E-4</v>
      </c>
      <c r="H930" s="105">
        <v>1.5764E-5</v>
      </c>
      <c r="I930" s="105">
        <v>-8.1211999999999994E-6</v>
      </c>
      <c r="J930" s="105">
        <v>-2.0809999999999999E-7</v>
      </c>
      <c r="K930" s="105">
        <v>8.0988999999999996E-4</v>
      </c>
      <c r="L930" s="105">
        <v>1.5971999999999999E-5</v>
      </c>
      <c r="M930" s="132">
        <v>1.1299999999999999</v>
      </c>
      <c r="N930">
        <v>0</v>
      </c>
      <c r="O930">
        <v>0</v>
      </c>
      <c r="P930">
        <v>0</v>
      </c>
      <c r="Q930">
        <v>1</v>
      </c>
      <c r="R930">
        <v>8.0988999999999997E-6</v>
      </c>
      <c r="S930">
        <v>1.5970000000000001E-7</v>
      </c>
      <c r="T930">
        <v>3</v>
      </c>
      <c r="U930">
        <v>0</v>
      </c>
      <c r="V930">
        <v>0</v>
      </c>
      <c r="W930" s="133" t="s">
        <v>1425</v>
      </c>
      <c r="X930" t="s">
        <v>925</v>
      </c>
      <c r="Y930" t="s">
        <v>204</v>
      </c>
      <c r="AM930" s="105"/>
      <c r="AO930" s="105"/>
    </row>
    <row r="931" spans="1:41" ht="14.25" customHeight="1">
      <c r="A931" t="s">
        <v>1423</v>
      </c>
      <c r="B931" t="s">
        <v>200</v>
      </c>
      <c r="C931">
        <v>0</v>
      </c>
      <c r="D931">
        <v>200</v>
      </c>
      <c r="E931">
        <v>976</v>
      </c>
      <c r="F931" t="s">
        <v>201</v>
      </c>
      <c r="G931" s="105">
        <v>8.0294999999999997E-4</v>
      </c>
      <c r="H931" s="105">
        <v>1.6884999999999998E-5</v>
      </c>
      <c r="I931" s="105">
        <v>-8.1211999999999994E-6</v>
      </c>
      <c r="J931" s="105">
        <v>-2.0809999999999999E-7</v>
      </c>
      <c r="K931" s="105">
        <v>8.1107E-4</v>
      </c>
      <c r="L931" s="105">
        <v>1.7093000000000001E-5</v>
      </c>
      <c r="M931" s="132">
        <v>1.21</v>
      </c>
      <c r="N931">
        <v>0</v>
      </c>
      <c r="O931">
        <v>0</v>
      </c>
      <c r="P931">
        <v>0</v>
      </c>
      <c r="Q931">
        <v>1</v>
      </c>
      <c r="R931">
        <v>8.1107000000000001E-6</v>
      </c>
      <c r="S931">
        <v>1.709E-7</v>
      </c>
      <c r="T931">
        <v>3</v>
      </c>
      <c r="U931">
        <v>0</v>
      </c>
      <c r="V931">
        <v>0</v>
      </c>
      <c r="W931" s="133" t="s">
        <v>1426</v>
      </c>
      <c r="X931" t="s">
        <v>925</v>
      </c>
      <c r="Y931" t="s">
        <v>204</v>
      </c>
      <c r="AM931" s="105"/>
      <c r="AO931" s="105"/>
    </row>
    <row r="932" spans="1:41" ht="14.25" customHeight="1">
      <c r="A932" t="s">
        <v>1427</v>
      </c>
      <c r="B932" t="s">
        <v>200</v>
      </c>
      <c r="C932">
        <v>0</v>
      </c>
      <c r="D932">
        <v>200</v>
      </c>
      <c r="E932">
        <v>976</v>
      </c>
      <c r="F932" t="s">
        <v>201</v>
      </c>
      <c r="G932" s="105">
        <v>8.1207999999999996E-4</v>
      </c>
      <c r="H932" s="105">
        <v>1.8695E-5</v>
      </c>
      <c r="I932" s="105">
        <v>-8.1211999999999994E-6</v>
      </c>
      <c r="J932" s="105">
        <v>-2.0809999999999999E-7</v>
      </c>
      <c r="K932" s="105">
        <v>8.2019999999999999E-4</v>
      </c>
      <c r="L932" s="105">
        <v>1.8902999999999998E-5</v>
      </c>
      <c r="M932" s="132">
        <v>1.32</v>
      </c>
      <c r="N932">
        <v>0</v>
      </c>
      <c r="O932">
        <v>0</v>
      </c>
      <c r="P932">
        <v>0</v>
      </c>
      <c r="Q932">
        <v>1</v>
      </c>
      <c r="R932">
        <v>8.2020000000000004E-6</v>
      </c>
      <c r="S932">
        <v>1.8900000000000001E-7</v>
      </c>
      <c r="T932">
        <v>3</v>
      </c>
      <c r="U932">
        <v>0</v>
      </c>
      <c r="V932">
        <v>0</v>
      </c>
      <c r="W932" s="133" t="s">
        <v>1428</v>
      </c>
      <c r="X932" t="s">
        <v>925</v>
      </c>
      <c r="Y932" t="s">
        <v>204</v>
      </c>
      <c r="AM932" s="105"/>
      <c r="AO932" s="105"/>
    </row>
    <row r="933" spans="1:41" ht="14.25" customHeight="1">
      <c r="A933" t="s">
        <v>1427</v>
      </c>
      <c r="B933" t="s">
        <v>200</v>
      </c>
      <c r="C933">
        <v>0</v>
      </c>
      <c r="D933">
        <v>200</v>
      </c>
      <c r="E933">
        <v>976</v>
      </c>
      <c r="F933" t="s">
        <v>201</v>
      </c>
      <c r="G933" s="105">
        <v>8.0663999999999996E-4</v>
      </c>
      <c r="H933" s="105">
        <v>1.6169999999999999E-5</v>
      </c>
      <c r="I933" s="105">
        <v>-8.1211999999999994E-6</v>
      </c>
      <c r="J933" s="105">
        <v>-2.0809999999999999E-7</v>
      </c>
      <c r="K933" s="105">
        <v>8.1475999999999999E-4</v>
      </c>
      <c r="L933" s="105">
        <v>1.6379E-5</v>
      </c>
      <c r="M933" s="132">
        <v>1.1499999999999999</v>
      </c>
      <c r="N933">
        <v>0</v>
      </c>
      <c r="O933">
        <v>0</v>
      </c>
      <c r="P933">
        <v>0</v>
      </c>
      <c r="Q933">
        <v>1</v>
      </c>
      <c r="R933">
        <v>8.1475999999999997E-6</v>
      </c>
      <c r="S933">
        <v>1.638E-7</v>
      </c>
      <c r="T933">
        <v>3</v>
      </c>
      <c r="U933">
        <v>0</v>
      </c>
      <c r="V933">
        <v>0</v>
      </c>
      <c r="W933" s="133" t="s">
        <v>1429</v>
      </c>
      <c r="X933" t="s">
        <v>925</v>
      </c>
      <c r="Y933" t="s">
        <v>204</v>
      </c>
      <c r="AM933" s="105"/>
      <c r="AO933" s="105"/>
    </row>
    <row r="934" spans="1:41" ht="14.25" customHeight="1">
      <c r="A934" t="s">
        <v>1427</v>
      </c>
      <c r="B934" t="s">
        <v>200</v>
      </c>
      <c r="C934">
        <v>0</v>
      </c>
      <c r="D934">
        <v>200</v>
      </c>
      <c r="E934">
        <v>976</v>
      </c>
      <c r="F934" t="s">
        <v>201</v>
      </c>
      <c r="G934" s="105">
        <v>8.0544000000000004E-4</v>
      </c>
      <c r="H934" s="105">
        <v>1.7683E-5</v>
      </c>
      <c r="I934" s="105">
        <v>-8.1211999999999994E-6</v>
      </c>
      <c r="J934" s="105">
        <v>-2.0809999999999999E-7</v>
      </c>
      <c r="K934" s="105">
        <v>8.1355999999999996E-4</v>
      </c>
      <c r="L934" s="105">
        <v>1.7890999999999999E-5</v>
      </c>
      <c r="M934" s="132">
        <v>1.26</v>
      </c>
      <c r="N934">
        <v>0</v>
      </c>
      <c r="O934">
        <v>0</v>
      </c>
      <c r="P934">
        <v>0</v>
      </c>
      <c r="Q934">
        <v>1</v>
      </c>
      <c r="R934">
        <v>8.1356000000000005E-6</v>
      </c>
      <c r="S934">
        <v>1.7889999999999999E-7</v>
      </c>
      <c r="T934">
        <v>3</v>
      </c>
      <c r="U934">
        <v>0</v>
      </c>
      <c r="V934">
        <v>0</v>
      </c>
      <c r="W934" s="133" t="s">
        <v>1430</v>
      </c>
      <c r="X934" t="s">
        <v>925</v>
      </c>
      <c r="Y934" t="s">
        <v>204</v>
      </c>
      <c r="AM934" s="105"/>
      <c r="AO934" s="105"/>
    </row>
    <row r="935" spans="1:41" ht="14.25" customHeight="1">
      <c r="A935" t="s">
        <v>1431</v>
      </c>
      <c r="B935" t="s">
        <v>200</v>
      </c>
      <c r="C935">
        <v>0</v>
      </c>
      <c r="D935">
        <v>200</v>
      </c>
      <c r="E935">
        <v>976</v>
      </c>
      <c r="F935" t="s">
        <v>201</v>
      </c>
      <c r="G935" s="105">
        <v>2.4577000000000002E-3</v>
      </c>
      <c r="H935" s="105">
        <v>4.2700000000000001E-5</v>
      </c>
      <c r="I935" s="105">
        <v>-8.1211999999999994E-6</v>
      </c>
      <c r="J935" s="105">
        <v>-2.0809999999999999E-7</v>
      </c>
      <c r="K935" s="105">
        <v>2.4658000000000002E-3</v>
      </c>
      <c r="L935" s="105">
        <v>4.2899999999999999E-5</v>
      </c>
      <c r="M935" s="132">
        <v>1</v>
      </c>
      <c r="N935">
        <v>0</v>
      </c>
      <c r="O935">
        <v>0</v>
      </c>
      <c r="P935">
        <v>0</v>
      </c>
      <c r="Q935">
        <v>1</v>
      </c>
      <c r="R935">
        <v>2.4658E-5</v>
      </c>
      <c r="S935">
        <v>4.2860000000000001E-7</v>
      </c>
      <c r="T935">
        <v>3</v>
      </c>
      <c r="U935">
        <v>0</v>
      </c>
      <c r="V935">
        <v>0</v>
      </c>
      <c r="W935" s="133" t="s">
        <v>1432</v>
      </c>
      <c r="X935" t="s">
        <v>925</v>
      </c>
      <c r="Y935" t="s">
        <v>204</v>
      </c>
      <c r="AM935" s="105"/>
      <c r="AO935" s="105"/>
    </row>
    <row r="936" spans="1:41" ht="14.25" customHeight="1">
      <c r="A936" t="s">
        <v>1431</v>
      </c>
      <c r="B936" t="s">
        <v>200</v>
      </c>
      <c r="C936">
        <v>0</v>
      </c>
      <c r="D936">
        <v>200</v>
      </c>
      <c r="E936">
        <v>976</v>
      </c>
      <c r="F936" t="s">
        <v>201</v>
      </c>
      <c r="G936" s="105">
        <v>2.4550000000000002E-3</v>
      </c>
      <c r="H936" s="105">
        <v>4.18E-5</v>
      </c>
      <c r="I936" s="105">
        <v>-8.1211999999999994E-6</v>
      </c>
      <c r="J936" s="105">
        <v>-2.0809999999999999E-7</v>
      </c>
      <c r="K936" s="105">
        <v>2.4631000000000002E-3</v>
      </c>
      <c r="L936" s="105">
        <v>4.1999999999999998E-5</v>
      </c>
      <c r="M936" s="132">
        <v>0.98</v>
      </c>
      <c r="N936">
        <v>0</v>
      </c>
      <c r="O936">
        <v>0</v>
      </c>
      <c r="P936">
        <v>0</v>
      </c>
      <c r="Q936">
        <v>1</v>
      </c>
      <c r="R936">
        <v>2.4630999999999998E-5</v>
      </c>
      <c r="S936">
        <v>4.2049999999999999E-7</v>
      </c>
      <c r="T936">
        <v>3</v>
      </c>
      <c r="U936">
        <v>0</v>
      </c>
      <c r="V936">
        <v>0</v>
      </c>
      <c r="W936" s="133" t="s">
        <v>1433</v>
      </c>
      <c r="X936" t="s">
        <v>925</v>
      </c>
      <c r="Y936" t="s">
        <v>204</v>
      </c>
      <c r="AM936" s="105"/>
      <c r="AO936" s="105"/>
    </row>
    <row r="937" spans="1:41" ht="14.25" customHeight="1">
      <c r="A937" t="s">
        <v>1431</v>
      </c>
      <c r="B937" t="s">
        <v>200</v>
      </c>
      <c r="C937">
        <v>0</v>
      </c>
      <c r="D937">
        <v>200</v>
      </c>
      <c r="E937">
        <v>976</v>
      </c>
      <c r="F937" t="s">
        <v>201</v>
      </c>
      <c r="G937" s="105">
        <v>2.4586E-3</v>
      </c>
      <c r="H937" s="105">
        <v>4.5599999999999997E-5</v>
      </c>
      <c r="I937" s="105">
        <v>-8.1211999999999994E-6</v>
      </c>
      <c r="J937" s="105">
        <v>-2.0809999999999999E-7</v>
      </c>
      <c r="K937" s="105">
        <v>2.4667000000000001E-3</v>
      </c>
      <c r="L937" s="105">
        <v>4.5800000000000002E-5</v>
      </c>
      <c r="M937" s="132">
        <v>1.06</v>
      </c>
      <c r="N937">
        <v>0</v>
      </c>
      <c r="O937">
        <v>0</v>
      </c>
      <c r="P937">
        <v>0</v>
      </c>
      <c r="Q937">
        <v>1</v>
      </c>
      <c r="R937">
        <v>2.4666999999999999E-5</v>
      </c>
      <c r="S937">
        <v>4.5789999999999999E-7</v>
      </c>
      <c r="T937">
        <v>3</v>
      </c>
      <c r="U937">
        <v>0</v>
      </c>
      <c r="V937">
        <v>0</v>
      </c>
      <c r="W937" s="133" t="s">
        <v>1434</v>
      </c>
      <c r="X937" t="s">
        <v>925</v>
      </c>
      <c r="Y937" t="s">
        <v>204</v>
      </c>
      <c r="AM937" s="105"/>
      <c r="AO937" s="105"/>
    </row>
    <row r="938" spans="1:41" ht="14.25" customHeight="1">
      <c r="A938" t="s">
        <v>1435</v>
      </c>
      <c r="B938" t="s">
        <v>200</v>
      </c>
      <c r="C938">
        <v>0</v>
      </c>
      <c r="D938">
        <v>200</v>
      </c>
      <c r="E938">
        <v>976</v>
      </c>
      <c r="F938" t="s">
        <v>201</v>
      </c>
      <c r="G938" s="105">
        <v>1.7786E-3</v>
      </c>
      <c r="H938" s="105">
        <v>4.2700000000000001E-5</v>
      </c>
      <c r="I938" s="105">
        <v>-8.1211999999999994E-6</v>
      </c>
      <c r="J938" s="105">
        <v>-2.0809999999999999E-7</v>
      </c>
      <c r="K938" s="105">
        <v>1.7867E-3</v>
      </c>
      <c r="L938" s="105">
        <v>4.2899999999999999E-5</v>
      </c>
      <c r="M938" s="132">
        <v>1.38</v>
      </c>
      <c r="N938">
        <v>0</v>
      </c>
      <c r="O938">
        <v>0</v>
      </c>
      <c r="P938">
        <v>0</v>
      </c>
      <c r="Q938">
        <v>1</v>
      </c>
      <c r="R938">
        <v>1.7867E-5</v>
      </c>
      <c r="S938">
        <v>4.2889999999999998E-7</v>
      </c>
      <c r="T938">
        <v>3</v>
      </c>
      <c r="U938">
        <v>0</v>
      </c>
      <c r="V938">
        <v>0</v>
      </c>
      <c r="W938" s="133" t="s">
        <v>1436</v>
      </c>
      <c r="X938" t="s">
        <v>925</v>
      </c>
      <c r="Y938" t="s">
        <v>204</v>
      </c>
      <c r="AM938" s="105"/>
      <c r="AO938" s="105"/>
    </row>
    <row r="939" spans="1:41" ht="14.25" customHeight="1">
      <c r="A939" t="s">
        <v>1435</v>
      </c>
      <c r="B939" t="s">
        <v>200</v>
      </c>
      <c r="C939">
        <v>0</v>
      </c>
      <c r="D939">
        <v>200</v>
      </c>
      <c r="E939">
        <v>976</v>
      </c>
      <c r="F939" t="s">
        <v>201</v>
      </c>
      <c r="G939" s="105">
        <v>1.7768E-3</v>
      </c>
      <c r="H939" s="105">
        <v>4.1199999999999999E-5</v>
      </c>
      <c r="I939" s="105">
        <v>-8.1211999999999994E-6</v>
      </c>
      <c r="J939" s="105">
        <v>-2.0809999999999999E-7</v>
      </c>
      <c r="K939" s="105">
        <v>1.7849000000000001E-3</v>
      </c>
      <c r="L939" s="105">
        <v>4.1399999999999997E-5</v>
      </c>
      <c r="M939" s="132">
        <v>1.33</v>
      </c>
      <c r="N939">
        <v>0</v>
      </c>
      <c r="O939">
        <v>0</v>
      </c>
      <c r="P939">
        <v>0</v>
      </c>
      <c r="Q939">
        <v>1</v>
      </c>
      <c r="R939">
        <v>1.7849000000000001E-5</v>
      </c>
      <c r="S939">
        <v>4.1409999999999998E-7</v>
      </c>
      <c r="T939">
        <v>3</v>
      </c>
      <c r="U939">
        <v>0</v>
      </c>
      <c r="V939">
        <v>0</v>
      </c>
      <c r="W939" s="133" t="s">
        <v>1437</v>
      </c>
      <c r="X939" t="s">
        <v>925</v>
      </c>
      <c r="Y939" t="s">
        <v>204</v>
      </c>
      <c r="AM939" s="105"/>
      <c r="AO939" s="105"/>
    </row>
    <row r="940" spans="1:41" ht="14.25" customHeight="1">
      <c r="A940" t="s">
        <v>1435</v>
      </c>
      <c r="B940" t="s">
        <v>200</v>
      </c>
      <c r="C940">
        <v>0</v>
      </c>
      <c r="D940">
        <v>200</v>
      </c>
      <c r="E940">
        <v>976</v>
      </c>
      <c r="F940" t="s">
        <v>201</v>
      </c>
      <c r="G940" s="105">
        <v>1.7786E-3</v>
      </c>
      <c r="H940" s="105">
        <v>4.2700000000000001E-5</v>
      </c>
      <c r="I940" s="105">
        <v>-8.1211999999999994E-6</v>
      </c>
      <c r="J940" s="105">
        <v>-2.0809999999999999E-7</v>
      </c>
      <c r="K940" s="105">
        <v>1.7867E-3</v>
      </c>
      <c r="L940" s="105">
        <v>4.2899999999999999E-5</v>
      </c>
      <c r="M940" s="132">
        <v>1.38</v>
      </c>
      <c r="N940">
        <v>0</v>
      </c>
      <c r="O940">
        <v>0</v>
      </c>
      <c r="P940">
        <v>0</v>
      </c>
      <c r="Q940">
        <v>1</v>
      </c>
      <c r="R940">
        <v>1.7867E-5</v>
      </c>
      <c r="S940">
        <v>4.2889999999999998E-7</v>
      </c>
      <c r="T940">
        <v>3</v>
      </c>
      <c r="U940">
        <v>0</v>
      </c>
      <c r="V940">
        <v>0</v>
      </c>
      <c r="W940" s="133" t="s">
        <v>1438</v>
      </c>
      <c r="X940" t="s">
        <v>925</v>
      </c>
      <c r="Y940" t="s">
        <v>204</v>
      </c>
      <c r="AM940" s="105"/>
      <c r="AO940" s="105"/>
    </row>
    <row r="941" spans="1:41" ht="14.25" customHeight="1">
      <c r="A941" t="s">
        <v>1439</v>
      </c>
      <c r="B941" t="s">
        <v>200</v>
      </c>
      <c r="C941">
        <v>0</v>
      </c>
      <c r="D941">
        <v>200</v>
      </c>
      <c r="E941">
        <v>976</v>
      </c>
      <c r="F941" t="s">
        <v>201</v>
      </c>
      <c r="G941" s="105">
        <v>4.0601999999999999E-3</v>
      </c>
      <c r="H941" s="105">
        <v>1.127E-4</v>
      </c>
      <c r="I941" s="105">
        <v>-8.1211999999999994E-6</v>
      </c>
      <c r="J941" s="105">
        <v>-2.0809999999999999E-7</v>
      </c>
      <c r="K941" s="105">
        <v>4.0683000000000004E-3</v>
      </c>
      <c r="L941" s="105">
        <v>1.1290000000000001E-4</v>
      </c>
      <c r="M941" s="132">
        <v>1.59</v>
      </c>
      <c r="N941">
        <v>0</v>
      </c>
      <c r="O941">
        <v>0</v>
      </c>
      <c r="P941">
        <v>0</v>
      </c>
      <c r="Q941">
        <v>1</v>
      </c>
      <c r="R941">
        <v>4.0683000000000003E-5</v>
      </c>
      <c r="S941">
        <v>1.1292999999999999E-6</v>
      </c>
      <c r="T941">
        <v>4</v>
      </c>
      <c r="U941">
        <v>0</v>
      </c>
      <c r="V941">
        <v>0</v>
      </c>
      <c r="W941" s="133" t="s">
        <v>1440</v>
      </c>
      <c r="X941" t="s">
        <v>925</v>
      </c>
      <c r="Y941" t="s">
        <v>204</v>
      </c>
      <c r="AM941" s="105"/>
      <c r="AO941" s="105"/>
    </row>
    <row r="942" spans="1:41" ht="14.25" customHeight="1">
      <c r="A942" t="s">
        <v>1439</v>
      </c>
      <c r="B942" t="s">
        <v>200</v>
      </c>
      <c r="C942">
        <v>0</v>
      </c>
      <c r="D942">
        <v>200</v>
      </c>
      <c r="E942">
        <v>976</v>
      </c>
      <c r="F942" t="s">
        <v>201</v>
      </c>
      <c r="G942" s="105">
        <v>4.0584999999999996E-3</v>
      </c>
      <c r="H942" s="105">
        <v>1.1239999999999999E-4</v>
      </c>
      <c r="I942" s="105">
        <v>-8.1211999999999994E-6</v>
      </c>
      <c r="J942" s="105">
        <v>-2.0809999999999999E-7</v>
      </c>
      <c r="K942" s="105">
        <v>4.0666000000000001E-3</v>
      </c>
      <c r="L942" s="105">
        <v>1.126E-4</v>
      </c>
      <c r="M942" s="132">
        <v>1.59</v>
      </c>
      <c r="N942">
        <v>0</v>
      </c>
      <c r="O942">
        <v>0</v>
      </c>
      <c r="P942">
        <v>0</v>
      </c>
      <c r="Q942">
        <v>1</v>
      </c>
      <c r="R942">
        <v>4.0666E-5</v>
      </c>
      <c r="S942">
        <v>1.1259000000000001E-6</v>
      </c>
      <c r="T942">
        <v>4</v>
      </c>
      <c r="U942">
        <v>0</v>
      </c>
      <c r="V942">
        <v>0</v>
      </c>
      <c r="W942" s="133" t="s">
        <v>1441</v>
      </c>
      <c r="X942" t="s">
        <v>925</v>
      </c>
      <c r="Y942" t="s">
        <v>204</v>
      </c>
      <c r="AM942" s="105"/>
      <c r="AO942" s="105"/>
    </row>
    <row r="943" spans="1:41" ht="14.25" customHeight="1">
      <c r="A943" t="s">
        <v>1439</v>
      </c>
      <c r="B943" t="s">
        <v>200</v>
      </c>
      <c r="C943">
        <v>0</v>
      </c>
      <c r="D943">
        <v>200</v>
      </c>
      <c r="E943">
        <v>976</v>
      </c>
      <c r="F943" t="s">
        <v>201</v>
      </c>
      <c r="G943" s="105">
        <v>4.0581999999999997E-3</v>
      </c>
      <c r="H943" s="105">
        <v>1.119E-4</v>
      </c>
      <c r="I943" s="105">
        <v>-8.1211999999999994E-6</v>
      </c>
      <c r="J943" s="105">
        <v>-2.0809999999999999E-7</v>
      </c>
      <c r="K943" s="105">
        <v>4.0663000000000001E-3</v>
      </c>
      <c r="L943" s="105">
        <v>1.121E-4</v>
      </c>
      <c r="M943" s="132">
        <v>1.58</v>
      </c>
      <c r="N943">
        <v>0</v>
      </c>
      <c r="O943">
        <v>0</v>
      </c>
      <c r="P943">
        <v>0</v>
      </c>
      <c r="Q943">
        <v>1</v>
      </c>
      <c r="R943">
        <v>4.0663E-5</v>
      </c>
      <c r="S943">
        <v>1.1208999999999999E-6</v>
      </c>
      <c r="T943">
        <v>4</v>
      </c>
      <c r="U943">
        <v>0</v>
      </c>
      <c r="V943">
        <v>0</v>
      </c>
      <c r="W943" s="133" t="s">
        <v>1442</v>
      </c>
      <c r="X943" t="s">
        <v>925</v>
      </c>
      <c r="Y943" t="s">
        <v>204</v>
      </c>
      <c r="AM943" s="105"/>
      <c r="AO943" s="105"/>
    </row>
    <row r="944" spans="1:41" ht="14.25" customHeight="1">
      <c r="A944" t="s">
        <v>1443</v>
      </c>
      <c r="B944" t="s">
        <v>200</v>
      </c>
      <c r="C944">
        <v>0</v>
      </c>
      <c r="D944">
        <v>200</v>
      </c>
      <c r="E944">
        <v>976</v>
      </c>
      <c r="F944" t="s">
        <v>201</v>
      </c>
      <c r="G944" s="105">
        <v>2.6925999999999999E-3</v>
      </c>
      <c r="H944" s="105">
        <v>6.8700000000000003E-5</v>
      </c>
      <c r="I944" s="105">
        <v>-8.1211999999999994E-6</v>
      </c>
      <c r="J944" s="105">
        <v>-2.0809999999999999E-7</v>
      </c>
      <c r="K944" s="105">
        <v>2.7006999999999999E-3</v>
      </c>
      <c r="L944" s="105">
        <v>6.8899999999999994E-5</v>
      </c>
      <c r="M944" s="132">
        <v>1.46</v>
      </c>
      <c r="N944">
        <v>0</v>
      </c>
      <c r="O944">
        <v>0</v>
      </c>
      <c r="P944">
        <v>0</v>
      </c>
      <c r="Q944">
        <v>1</v>
      </c>
      <c r="R944">
        <v>2.7007000000000001E-5</v>
      </c>
      <c r="S944">
        <v>6.8950000000000003E-7</v>
      </c>
      <c r="T944">
        <v>3</v>
      </c>
      <c r="U944">
        <v>0</v>
      </c>
      <c r="V944">
        <v>0</v>
      </c>
      <c r="W944" s="133" t="s">
        <v>1444</v>
      </c>
      <c r="X944" t="s">
        <v>925</v>
      </c>
      <c r="Y944" t="s">
        <v>204</v>
      </c>
      <c r="AM944" s="105"/>
      <c r="AO944" s="105"/>
    </row>
    <row r="945" spans="1:41" ht="14.25" customHeight="1">
      <c r="A945" t="s">
        <v>1443</v>
      </c>
      <c r="B945" t="s">
        <v>200</v>
      </c>
      <c r="C945">
        <v>0</v>
      </c>
      <c r="D945">
        <v>200</v>
      </c>
      <c r="E945">
        <v>976</v>
      </c>
      <c r="F945" t="s">
        <v>201</v>
      </c>
      <c r="G945" s="105">
        <v>2.6928999999999998E-3</v>
      </c>
      <c r="H945" s="105">
        <v>6.8399999999999996E-5</v>
      </c>
      <c r="I945" s="105">
        <v>-8.1211999999999994E-6</v>
      </c>
      <c r="J945" s="105">
        <v>-2.0809999999999999E-7</v>
      </c>
      <c r="K945" s="105">
        <v>2.7011000000000001E-3</v>
      </c>
      <c r="L945" s="105">
        <v>6.86E-5</v>
      </c>
      <c r="M945" s="132">
        <v>1.46</v>
      </c>
      <c r="N945">
        <v>0</v>
      </c>
      <c r="O945">
        <v>0</v>
      </c>
      <c r="P945">
        <v>0</v>
      </c>
      <c r="Q945">
        <v>1</v>
      </c>
      <c r="R945">
        <v>2.7010999999999999E-5</v>
      </c>
      <c r="S945">
        <v>6.8640000000000001E-7</v>
      </c>
      <c r="T945">
        <v>3</v>
      </c>
      <c r="U945">
        <v>0</v>
      </c>
      <c r="V945">
        <v>0</v>
      </c>
      <c r="W945" s="133" t="s">
        <v>1445</v>
      </c>
      <c r="X945" t="s">
        <v>925</v>
      </c>
      <c r="Y945" t="s">
        <v>204</v>
      </c>
      <c r="AM945" s="105"/>
      <c r="AO945" s="105"/>
    </row>
    <row r="946" spans="1:41" ht="14.25" customHeight="1">
      <c r="A946" t="s">
        <v>1443</v>
      </c>
      <c r="B946" t="s">
        <v>200</v>
      </c>
      <c r="C946">
        <v>0</v>
      </c>
      <c r="D946">
        <v>200</v>
      </c>
      <c r="E946">
        <v>976</v>
      </c>
      <c r="F946" t="s">
        <v>201</v>
      </c>
      <c r="G946" s="105">
        <v>2.6925999999999999E-3</v>
      </c>
      <c r="H946" s="105">
        <v>6.8399999999999996E-5</v>
      </c>
      <c r="I946" s="105">
        <v>-8.1211999999999994E-6</v>
      </c>
      <c r="J946" s="105">
        <v>-2.0809999999999999E-7</v>
      </c>
      <c r="K946" s="105">
        <v>2.7008000000000002E-3</v>
      </c>
      <c r="L946" s="105">
        <v>6.86E-5</v>
      </c>
      <c r="M946" s="132">
        <v>1.45</v>
      </c>
      <c r="N946">
        <v>0</v>
      </c>
      <c r="O946">
        <v>0</v>
      </c>
      <c r="P946">
        <v>0</v>
      </c>
      <c r="Q946">
        <v>1</v>
      </c>
      <c r="R946">
        <v>2.7008E-5</v>
      </c>
      <c r="S946">
        <v>6.8589999999999997E-7</v>
      </c>
      <c r="T946">
        <v>3</v>
      </c>
      <c r="U946">
        <v>0</v>
      </c>
      <c r="V946">
        <v>0</v>
      </c>
      <c r="W946" s="133" t="s">
        <v>1446</v>
      </c>
      <c r="X946" t="s">
        <v>925</v>
      </c>
      <c r="Y946" t="s">
        <v>204</v>
      </c>
      <c r="AM946" s="105"/>
      <c r="AO946" s="105"/>
    </row>
    <row r="947" spans="1:41" ht="14.25" customHeight="1">
      <c r="A947" t="s">
        <v>1447</v>
      </c>
      <c r="B947" t="s">
        <v>200</v>
      </c>
      <c r="C947">
        <v>0</v>
      </c>
      <c r="D947">
        <v>200</v>
      </c>
      <c r="E947">
        <v>976</v>
      </c>
      <c r="F947" t="s">
        <v>201</v>
      </c>
      <c r="G947" s="105">
        <v>1.4027E-3</v>
      </c>
      <c r="H947" s="105">
        <v>3.5800000000000003E-5</v>
      </c>
      <c r="I947" s="105">
        <v>-8.1211999999999994E-6</v>
      </c>
      <c r="J947" s="105">
        <v>-2.0809999999999999E-7</v>
      </c>
      <c r="K947" s="105">
        <v>1.4108E-3</v>
      </c>
      <c r="L947" s="105">
        <v>3.6000000000000001E-5</v>
      </c>
      <c r="M947" s="132">
        <v>1.46</v>
      </c>
      <c r="N947">
        <v>0</v>
      </c>
      <c r="O947">
        <v>0</v>
      </c>
      <c r="P947">
        <v>0</v>
      </c>
      <c r="Q947">
        <v>1</v>
      </c>
      <c r="R947">
        <v>1.4107999999999999E-5</v>
      </c>
      <c r="S947">
        <v>3.6040000000000002E-7</v>
      </c>
      <c r="T947">
        <v>3</v>
      </c>
      <c r="U947">
        <v>0</v>
      </c>
      <c r="V947">
        <v>0</v>
      </c>
      <c r="W947" s="133" t="s">
        <v>1448</v>
      </c>
      <c r="X947" t="s">
        <v>925</v>
      </c>
      <c r="Y947" t="s">
        <v>204</v>
      </c>
      <c r="AM947" s="105"/>
      <c r="AO947" s="105"/>
    </row>
    <row r="948" spans="1:41" ht="14.25" customHeight="1">
      <c r="A948" t="s">
        <v>1447</v>
      </c>
      <c r="B948" t="s">
        <v>200</v>
      </c>
      <c r="C948">
        <v>0</v>
      </c>
      <c r="D948">
        <v>200</v>
      </c>
      <c r="E948">
        <v>976</v>
      </c>
      <c r="F948" t="s">
        <v>201</v>
      </c>
      <c r="G948" s="105">
        <v>1.4040999999999999E-3</v>
      </c>
      <c r="H948" s="105">
        <v>3.6699999999999998E-5</v>
      </c>
      <c r="I948" s="105">
        <v>-8.1211999999999994E-6</v>
      </c>
      <c r="J948" s="105">
        <v>-2.0809999999999999E-7</v>
      </c>
      <c r="K948" s="105">
        <v>1.4123E-3</v>
      </c>
      <c r="L948" s="105">
        <v>3.6900000000000002E-5</v>
      </c>
      <c r="M948" s="132">
        <v>1.5</v>
      </c>
      <c r="N948">
        <v>0</v>
      </c>
      <c r="O948">
        <v>0</v>
      </c>
      <c r="P948">
        <v>0</v>
      </c>
      <c r="Q948">
        <v>1</v>
      </c>
      <c r="R948">
        <v>1.4123E-5</v>
      </c>
      <c r="S948">
        <v>3.6880000000000002E-7</v>
      </c>
      <c r="T948">
        <v>3</v>
      </c>
      <c r="U948">
        <v>0</v>
      </c>
      <c r="V948">
        <v>0</v>
      </c>
      <c r="W948" s="133" t="s">
        <v>1449</v>
      </c>
      <c r="X948" t="s">
        <v>925</v>
      </c>
      <c r="Y948" t="s">
        <v>204</v>
      </c>
      <c r="AM948" s="105"/>
      <c r="AO948" s="105"/>
    </row>
    <row r="949" spans="1:41" ht="14.25" customHeight="1">
      <c r="A949" t="s">
        <v>1447</v>
      </c>
      <c r="B949" t="s">
        <v>200</v>
      </c>
      <c r="C949">
        <v>0</v>
      </c>
      <c r="D949">
        <v>200</v>
      </c>
      <c r="E949">
        <v>976</v>
      </c>
      <c r="F949" t="s">
        <v>201</v>
      </c>
      <c r="G949" s="105">
        <v>1.4039E-3</v>
      </c>
      <c r="H949" s="105">
        <v>3.6699999999999998E-5</v>
      </c>
      <c r="I949" s="105">
        <v>-8.1211999999999994E-6</v>
      </c>
      <c r="J949" s="105">
        <v>-2.0809999999999999E-7</v>
      </c>
      <c r="K949" s="105">
        <v>1.4120000000000001E-3</v>
      </c>
      <c r="L949" s="105">
        <v>3.6900000000000002E-5</v>
      </c>
      <c r="M949" s="132">
        <v>1.5</v>
      </c>
      <c r="N949">
        <v>0</v>
      </c>
      <c r="O949">
        <v>0</v>
      </c>
      <c r="P949">
        <v>0</v>
      </c>
      <c r="Q949">
        <v>1</v>
      </c>
      <c r="R949">
        <v>1.412E-5</v>
      </c>
      <c r="S949">
        <v>3.6909999999999999E-7</v>
      </c>
      <c r="T949">
        <v>3</v>
      </c>
      <c r="U949">
        <v>0</v>
      </c>
      <c r="V949">
        <v>0</v>
      </c>
      <c r="W949" s="133" t="s">
        <v>1450</v>
      </c>
      <c r="X949" t="s">
        <v>925</v>
      </c>
      <c r="Y949" t="s">
        <v>204</v>
      </c>
      <c r="AM949" s="105"/>
      <c r="AO949" s="105"/>
    </row>
    <row r="950" spans="1:41" ht="14.25" customHeight="1">
      <c r="A950" t="s">
        <v>1451</v>
      </c>
      <c r="B950" t="s">
        <v>200</v>
      </c>
      <c r="C950">
        <v>0</v>
      </c>
      <c r="D950">
        <v>200</v>
      </c>
      <c r="E950">
        <v>976</v>
      </c>
      <c r="F950" t="s">
        <v>201</v>
      </c>
      <c r="G950" s="105">
        <v>1.0068E-3</v>
      </c>
      <c r="H950" s="105">
        <v>2.6400000000000001E-5</v>
      </c>
      <c r="I950" s="105">
        <v>-8.1211999999999994E-6</v>
      </c>
      <c r="J950" s="105">
        <v>-2.0809999999999999E-7</v>
      </c>
      <c r="K950" s="105">
        <v>1.0149E-3</v>
      </c>
      <c r="L950" s="105">
        <v>2.6599999999999999E-5</v>
      </c>
      <c r="M950" s="132">
        <v>1.5</v>
      </c>
      <c r="N950">
        <v>0</v>
      </c>
      <c r="O950">
        <v>0</v>
      </c>
      <c r="P950">
        <v>0</v>
      </c>
      <c r="Q950">
        <v>1</v>
      </c>
      <c r="R950">
        <v>1.0149000000000001E-5</v>
      </c>
      <c r="S950">
        <v>2.6600000000000003E-7</v>
      </c>
      <c r="T950">
        <v>3</v>
      </c>
      <c r="U950">
        <v>0</v>
      </c>
      <c r="V950">
        <v>0</v>
      </c>
      <c r="W950" s="133" t="s">
        <v>1452</v>
      </c>
      <c r="X950" t="s">
        <v>925</v>
      </c>
      <c r="Y950" t="s">
        <v>204</v>
      </c>
      <c r="AM950" s="105"/>
      <c r="AO950" s="105"/>
    </row>
    <row r="951" spans="1:41" ht="14.25" customHeight="1">
      <c r="A951" t="s">
        <v>1451</v>
      </c>
      <c r="B951" t="s">
        <v>200</v>
      </c>
      <c r="C951">
        <v>0</v>
      </c>
      <c r="D951">
        <v>200</v>
      </c>
      <c r="E951">
        <v>976</v>
      </c>
      <c r="F951" t="s">
        <v>201</v>
      </c>
      <c r="G951" s="105">
        <v>1.0065E-3</v>
      </c>
      <c r="H951" s="105">
        <v>2.65E-5</v>
      </c>
      <c r="I951" s="105">
        <v>-8.1211999999999994E-6</v>
      </c>
      <c r="J951" s="105">
        <v>-2.0809999999999999E-7</v>
      </c>
      <c r="K951" s="105">
        <v>1.0147000000000001E-3</v>
      </c>
      <c r="L951" s="105">
        <v>2.6699999999999998E-5</v>
      </c>
      <c r="M951" s="132">
        <v>1.51</v>
      </c>
      <c r="N951">
        <v>0</v>
      </c>
      <c r="O951">
        <v>0</v>
      </c>
      <c r="P951">
        <v>0</v>
      </c>
      <c r="Q951">
        <v>1</v>
      </c>
      <c r="R951">
        <v>1.0147E-5</v>
      </c>
      <c r="S951">
        <v>2.67E-7</v>
      </c>
      <c r="T951">
        <v>3</v>
      </c>
      <c r="U951">
        <v>0</v>
      </c>
      <c r="V951">
        <v>0</v>
      </c>
      <c r="W951" s="133" t="s">
        <v>1453</v>
      </c>
      <c r="X951" t="s">
        <v>925</v>
      </c>
      <c r="Y951" t="s">
        <v>204</v>
      </c>
      <c r="AM951" s="105"/>
      <c r="AO951" s="105"/>
    </row>
    <row r="952" spans="1:41" ht="14.25" customHeight="1">
      <c r="A952" t="s">
        <v>1451</v>
      </c>
      <c r="B952" t="s">
        <v>200</v>
      </c>
      <c r="C952">
        <v>0</v>
      </c>
      <c r="D952">
        <v>200</v>
      </c>
      <c r="E952">
        <v>976</v>
      </c>
      <c r="F952" t="s">
        <v>201</v>
      </c>
      <c r="G952" s="105">
        <v>1.0055999999999999E-3</v>
      </c>
      <c r="H952" s="105">
        <v>2.58E-5</v>
      </c>
      <c r="I952" s="105">
        <v>-8.1211999999999994E-6</v>
      </c>
      <c r="J952" s="105">
        <v>-2.0809999999999999E-7</v>
      </c>
      <c r="K952" s="105">
        <v>1.0137E-3</v>
      </c>
      <c r="L952" s="105">
        <v>2.5999999999999998E-5</v>
      </c>
      <c r="M952" s="132">
        <v>1.47</v>
      </c>
      <c r="N952">
        <v>0</v>
      </c>
      <c r="O952">
        <v>0</v>
      </c>
      <c r="P952">
        <v>0</v>
      </c>
      <c r="Q952">
        <v>1</v>
      </c>
      <c r="R952">
        <v>1.0137E-5</v>
      </c>
      <c r="S952">
        <v>2.6020000000000001E-7</v>
      </c>
      <c r="T952">
        <v>3</v>
      </c>
      <c r="U952">
        <v>0</v>
      </c>
      <c r="V952">
        <v>0</v>
      </c>
      <c r="W952" s="133" t="s">
        <v>1454</v>
      </c>
      <c r="X952" t="s">
        <v>925</v>
      </c>
      <c r="Y952" t="s">
        <v>204</v>
      </c>
      <c r="AM952" s="105"/>
      <c r="AO952" s="105"/>
    </row>
    <row r="953" spans="1:41" ht="14.25" customHeight="1">
      <c r="A953" t="s">
        <v>1455</v>
      </c>
      <c r="B953" t="s">
        <v>200</v>
      </c>
      <c r="C953">
        <v>0</v>
      </c>
      <c r="D953">
        <v>200</v>
      </c>
      <c r="E953">
        <v>976</v>
      </c>
      <c r="F953" t="s">
        <v>201</v>
      </c>
      <c r="G953" s="105">
        <v>1.8671E-3</v>
      </c>
      <c r="H953" s="105">
        <v>4.07E-5</v>
      </c>
      <c r="I953" s="105">
        <v>-8.1211999999999994E-6</v>
      </c>
      <c r="J953" s="105">
        <v>-2.0809999999999999E-7</v>
      </c>
      <c r="K953" s="105">
        <v>1.8753000000000001E-3</v>
      </c>
      <c r="L953" s="105">
        <v>4.0899999999999998E-5</v>
      </c>
      <c r="M953" s="132">
        <v>1.25</v>
      </c>
      <c r="N953">
        <v>0</v>
      </c>
      <c r="O953">
        <v>0</v>
      </c>
      <c r="P953">
        <v>0</v>
      </c>
      <c r="Q953">
        <v>1</v>
      </c>
      <c r="R953">
        <v>1.8753000000000002E-5</v>
      </c>
      <c r="S953">
        <v>4.0900000000000002E-7</v>
      </c>
      <c r="T953">
        <v>3</v>
      </c>
      <c r="U953">
        <v>0</v>
      </c>
      <c r="V953">
        <v>0</v>
      </c>
      <c r="W953" s="133" t="s">
        <v>1456</v>
      </c>
      <c r="X953" t="s">
        <v>925</v>
      </c>
      <c r="Y953" t="s">
        <v>204</v>
      </c>
      <c r="AM953" s="105"/>
      <c r="AO953" s="105"/>
    </row>
    <row r="954" spans="1:41" ht="14.25" customHeight="1">
      <c r="A954" t="s">
        <v>1455</v>
      </c>
      <c r="B954" t="s">
        <v>200</v>
      </c>
      <c r="C954">
        <v>0</v>
      </c>
      <c r="D954">
        <v>200</v>
      </c>
      <c r="E954">
        <v>976</v>
      </c>
      <c r="F954" t="s">
        <v>201</v>
      </c>
      <c r="G954" s="105">
        <v>1.8667E-3</v>
      </c>
      <c r="H954" s="105">
        <v>4.0599999999999998E-5</v>
      </c>
      <c r="I954" s="105">
        <v>-8.1211999999999994E-6</v>
      </c>
      <c r="J954" s="105">
        <v>-2.0809999999999999E-7</v>
      </c>
      <c r="K954" s="105">
        <v>1.8748E-3</v>
      </c>
      <c r="L954" s="105">
        <v>4.0800000000000002E-5</v>
      </c>
      <c r="M954" s="132">
        <v>1.25</v>
      </c>
      <c r="N954">
        <v>0</v>
      </c>
      <c r="O954">
        <v>0</v>
      </c>
      <c r="P954">
        <v>0</v>
      </c>
      <c r="Q954">
        <v>1</v>
      </c>
      <c r="R954">
        <v>1.8748000000000001E-5</v>
      </c>
      <c r="S954">
        <v>4.0789999999999999E-7</v>
      </c>
      <c r="T954">
        <v>3</v>
      </c>
      <c r="U954">
        <v>0</v>
      </c>
      <c r="V954">
        <v>0</v>
      </c>
      <c r="W954" s="133" t="s">
        <v>1457</v>
      </c>
      <c r="X954" t="s">
        <v>925</v>
      </c>
      <c r="Y954" t="s">
        <v>204</v>
      </c>
      <c r="AM954" s="105"/>
      <c r="AO954" s="105"/>
    </row>
    <row r="955" spans="1:41" ht="14.25" customHeight="1">
      <c r="A955" t="s">
        <v>1455</v>
      </c>
      <c r="B955" t="s">
        <v>200</v>
      </c>
      <c r="C955">
        <v>0</v>
      </c>
      <c r="D955">
        <v>200</v>
      </c>
      <c r="E955">
        <v>976</v>
      </c>
      <c r="F955" t="s">
        <v>201</v>
      </c>
      <c r="G955" s="105">
        <v>1.8652E-3</v>
      </c>
      <c r="H955" s="105">
        <v>3.9499999999999998E-5</v>
      </c>
      <c r="I955" s="105">
        <v>-8.1211999999999994E-6</v>
      </c>
      <c r="J955" s="105">
        <v>-2.0809999999999999E-7</v>
      </c>
      <c r="K955" s="105">
        <v>1.8733999999999999E-3</v>
      </c>
      <c r="L955" s="105">
        <v>3.9700000000000003E-5</v>
      </c>
      <c r="M955" s="132">
        <v>1.21</v>
      </c>
      <c r="N955">
        <v>0</v>
      </c>
      <c r="O955">
        <v>0</v>
      </c>
      <c r="P955">
        <v>0</v>
      </c>
      <c r="Q955">
        <v>1</v>
      </c>
      <c r="R955">
        <v>1.8734000000000001E-5</v>
      </c>
      <c r="S955">
        <v>3.9709999999999998E-7</v>
      </c>
      <c r="T955">
        <v>3</v>
      </c>
      <c r="U955">
        <v>0</v>
      </c>
      <c r="V955">
        <v>0</v>
      </c>
      <c r="W955" s="133" t="s">
        <v>1458</v>
      </c>
      <c r="X955" t="s">
        <v>925</v>
      </c>
      <c r="Y955" t="s">
        <v>204</v>
      </c>
      <c r="AM955" s="105"/>
      <c r="AO955" s="105"/>
    </row>
    <row r="956" spans="1:41" ht="14.25" customHeight="1">
      <c r="A956" t="s">
        <v>1459</v>
      </c>
      <c r="B956" t="s">
        <v>200</v>
      </c>
      <c r="C956">
        <v>0</v>
      </c>
      <c r="D956">
        <v>200</v>
      </c>
      <c r="E956">
        <v>976</v>
      </c>
      <c r="F956" t="s">
        <v>201</v>
      </c>
      <c r="G956" s="105">
        <v>1.2809E-3</v>
      </c>
      <c r="H956" s="105">
        <v>2.23E-5</v>
      </c>
      <c r="I956" s="105">
        <v>-8.1211999999999994E-6</v>
      </c>
      <c r="J956" s="105">
        <v>-2.0809999999999999E-7</v>
      </c>
      <c r="K956" s="105">
        <v>1.2891000000000001E-3</v>
      </c>
      <c r="L956" s="105">
        <v>2.2500000000000001E-5</v>
      </c>
      <c r="M956" s="132">
        <v>1</v>
      </c>
      <c r="N956">
        <v>0</v>
      </c>
      <c r="O956">
        <v>0</v>
      </c>
      <c r="P956">
        <v>0</v>
      </c>
      <c r="Q956">
        <v>1</v>
      </c>
      <c r="R956">
        <v>1.2891000000000001E-5</v>
      </c>
      <c r="S956">
        <v>2.2530000000000001E-7</v>
      </c>
      <c r="T956">
        <v>3</v>
      </c>
      <c r="U956">
        <v>0</v>
      </c>
      <c r="V956">
        <v>0</v>
      </c>
      <c r="W956" s="133" t="s">
        <v>1460</v>
      </c>
      <c r="X956" t="s">
        <v>925</v>
      </c>
      <c r="Y956" t="s">
        <v>204</v>
      </c>
      <c r="AM956" s="105"/>
      <c r="AO956" s="105"/>
    </row>
    <row r="957" spans="1:41" ht="14.25" customHeight="1">
      <c r="A957" t="s">
        <v>1459</v>
      </c>
      <c r="B957" t="s">
        <v>200</v>
      </c>
      <c r="C957">
        <v>0</v>
      </c>
      <c r="D957">
        <v>200</v>
      </c>
      <c r="E957">
        <v>976</v>
      </c>
      <c r="F957" t="s">
        <v>201</v>
      </c>
      <c r="G957" s="105">
        <v>1.2807000000000001E-3</v>
      </c>
      <c r="H957" s="105">
        <v>2.2099999999999998E-5</v>
      </c>
      <c r="I957" s="105">
        <v>-8.1211999999999994E-6</v>
      </c>
      <c r="J957" s="105">
        <v>-2.0809999999999999E-7</v>
      </c>
      <c r="K957" s="105">
        <v>1.2888000000000001E-3</v>
      </c>
      <c r="L957" s="105">
        <v>2.23E-5</v>
      </c>
      <c r="M957" s="132">
        <v>0.99</v>
      </c>
      <c r="N957">
        <v>0</v>
      </c>
      <c r="O957">
        <v>0</v>
      </c>
      <c r="P957">
        <v>0</v>
      </c>
      <c r="Q957">
        <v>1</v>
      </c>
      <c r="R957">
        <v>1.2887999999999999E-5</v>
      </c>
      <c r="S957">
        <v>2.2329999999999999E-7</v>
      </c>
      <c r="T957">
        <v>3</v>
      </c>
      <c r="U957">
        <v>0</v>
      </c>
      <c r="V957">
        <v>0</v>
      </c>
      <c r="W957" s="133" t="s">
        <v>1461</v>
      </c>
      <c r="X957" t="s">
        <v>925</v>
      </c>
      <c r="Y957" t="s">
        <v>204</v>
      </c>
      <c r="AM957" s="105"/>
      <c r="AO957" s="105"/>
    </row>
    <row r="958" spans="1:41" ht="14.25" customHeight="1">
      <c r="A958" t="s">
        <v>1459</v>
      </c>
      <c r="B958" t="s">
        <v>200</v>
      </c>
      <c r="C958">
        <v>0</v>
      </c>
      <c r="D958">
        <v>200</v>
      </c>
      <c r="E958">
        <v>976</v>
      </c>
      <c r="F958" t="s">
        <v>201</v>
      </c>
      <c r="G958" s="105">
        <v>1.2807999999999999E-3</v>
      </c>
      <c r="H958" s="105">
        <v>2.1999999999999999E-5</v>
      </c>
      <c r="I958" s="105">
        <v>-8.1211999999999994E-6</v>
      </c>
      <c r="J958" s="105">
        <v>-2.0809999999999999E-7</v>
      </c>
      <c r="K958" s="105">
        <v>1.2888999999999999E-3</v>
      </c>
      <c r="L958" s="105">
        <v>2.2200000000000001E-5</v>
      </c>
      <c r="M958" s="132">
        <v>0.99</v>
      </c>
      <c r="N958">
        <v>0</v>
      </c>
      <c r="O958">
        <v>0</v>
      </c>
      <c r="P958">
        <v>0</v>
      </c>
      <c r="Q958">
        <v>1</v>
      </c>
      <c r="R958">
        <v>1.2889E-5</v>
      </c>
      <c r="S958">
        <v>2.2170000000000001E-7</v>
      </c>
      <c r="T958">
        <v>3</v>
      </c>
      <c r="U958">
        <v>0</v>
      </c>
      <c r="V958">
        <v>0</v>
      </c>
      <c r="W958" s="133" t="s">
        <v>1462</v>
      </c>
      <c r="X958" t="s">
        <v>925</v>
      </c>
      <c r="Y958" t="s">
        <v>204</v>
      </c>
      <c r="AM958" s="105"/>
      <c r="AO958" s="105"/>
    </row>
    <row r="959" spans="1:41" ht="14.25" customHeight="1">
      <c r="A959" t="s">
        <v>1463</v>
      </c>
      <c r="B959" t="s">
        <v>200</v>
      </c>
      <c r="C959">
        <v>0</v>
      </c>
      <c r="D959">
        <v>200</v>
      </c>
      <c r="E959">
        <v>976</v>
      </c>
      <c r="F959" t="s">
        <v>201</v>
      </c>
      <c r="G959" s="105">
        <v>1.0314E-3</v>
      </c>
      <c r="H959" s="105">
        <v>1.7399999999999999E-5</v>
      </c>
      <c r="I959" s="105">
        <v>-8.1211999999999994E-6</v>
      </c>
      <c r="J959" s="105">
        <v>-2.0809999999999999E-7</v>
      </c>
      <c r="K959" s="105">
        <v>1.0395000000000001E-3</v>
      </c>
      <c r="L959" s="105">
        <v>1.7600000000000001E-5</v>
      </c>
      <c r="M959" s="132">
        <v>0.97</v>
      </c>
      <c r="N959">
        <v>0</v>
      </c>
      <c r="O959">
        <v>0</v>
      </c>
      <c r="P959">
        <v>0</v>
      </c>
      <c r="Q959">
        <v>1</v>
      </c>
      <c r="R959">
        <v>1.0395E-5</v>
      </c>
      <c r="S959">
        <v>1.765E-7</v>
      </c>
      <c r="T959">
        <v>3</v>
      </c>
      <c r="U959">
        <v>0</v>
      </c>
      <c r="V959">
        <v>0</v>
      </c>
      <c r="W959" s="133" t="s">
        <v>1464</v>
      </c>
      <c r="X959" t="s">
        <v>925</v>
      </c>
      <c r="Y959" t="s">
        <v>204</v>
      </c>
      <c r="AM959" s="105"/>
      <c r="AO959" s="105"/>
    </row>
    <row r="960" spans="1:41" ht="14.25" customHeight="1">
      <c r="A960" t="s">
        <v>1463</v>
      </c>
      <c r="B960" t="s">
        <v>200</v>
      </c>
      <c r="C960">
        <v>0</v>
      </c>
      <c r="D960">
        <v>200</v>
      </c>
      <c r="E960">
        <v>976</v>
      </c>
      <c r="F960" t="s">
        <v>201</v>
      </c>
      <c r="G960" s="105">
        <v>1.0311000000000001E-3</v>
      </c>
      <c r="H960" s="105">
        <v>1.7600000000000001E-5</v>
      </c>
      <c r="I960" s="105">
        <v>-8.1211999999999994E-6</v>
      </c>
      <c r="J960" s="105">
        <v>-2.0809999999999999E-7</v>
      </c>
      <c r="K960" s="105">
        <v>1.0392000000000001E-3</v>
      </c>
      <c r="L960" s="105">
        <v>1.7799999999999999E-5</v>
      </c>
      <c r="M960" s="132">
        <v>0.98</v>
      </c>
      <c r="N960">
        <v>0</v>
      </c>
      <c r="O960">
        <v>0</v>
      </c>
      <c r="P960">
        <v>0</v>
      </c>
      <c r="Q960">
        <v>1</v>
      </c>
      <c r="R960">
        <v>1.0392E-5</v>
      </c>
      <c r="S960">
        <v>1.783E-7</v>
      </c>
      <c r="T960">
        <v>3</v>
      </c>
      <c r="U960">
        <v>0</v>
      </c>
      <c r="V960">
        <v>0</v>
      </c>
      <c r="W960" s="133" t="s">
        <v>1465</v>
      </c>
      <c r="X960" t="s">
        <v>925</v>
      </c>
      <c r="Y960" t="s">
        <v>204</v>
      </c>
      <c r="AM960" s="105"/>
      <c r="AO960" s="105"/>
    </row>
    <row r="961" spans="1:41" ht="14.25" customHeight="1">
      <c r="A961" t="s">
        <v>1463</v>
      </c>
      <c r="B961" t="s">
        <v>200</v>
      </c>
      <c r="C961">
        <v>0</v>
      </c>
      <c r="D961">
        <v>200</v>
      </c>
      <c r="E961">
        <v>976</v>
      </c>
      <c r="F961" t="s">
        <v>201</v>
      </c>
      <c r="G961" s="105">
        <v>1.0311000000000001E-3</v>
      </c>
      <c r="H961" s="105">
        <v>1.7399999999999999E-5</v>
      </c>
      <c r="I961" s="105">
        <v>-8.1211999999999994E-6</v>
      </c>
      <c r="J961" s="105">
        <v>-2.0809999999999999E-7</v>
      </c>
      <c r="K961" s="105">
        <v>1.0392999999999999E-3</v>
      </c>
      <c r="L961" s="105">
        <v>1.7600000000000001E-5</v>
      </c>
      <c r="M961" s="132">
        <v>0.97</v>
      </c>
      <c r="N961">
        <v>0</v>
      </c>
      <c r="O961">
        <v>0</v>
      </c>
      <c r="P961">
        <v>0</v>
      </c>
      <c r="Q961">
        <v>1</v>
      </c>
      <c r="R961">
        <v>1.0393E-5</v>
      </c>
      <c r="S961">
        <v>1.7639999999999999E-7</v>
      </c>
      <c r="T961">
        <v>3</v>
      </c>
      <c r="U961">
        <v>0</v>
      </c>
      <c r="V961">
        <v>0</v>
      </c>
      <c r="W961" s="133" t="s">
        <v>1466</v>
      </c>
      <c r="X961" t="s">
        <v>925</v>
      </c>
      <c r="Y961" t="s">
        <v>204</v>
      </c>
      <c r="AM961" s="105"/>
      <c r="AO961" s="105"/>
    </row>
    <row r="962" spans="1:41" ht="14.25" customHeight="1">
      <c r="A962" t="s">
        <v>1467</v>
      </c>
      <c r="B962" t="s">
        <v>200</v>
      </c>
      <c r="C962">
        <v>0</v>
      </c>
      <c r="D962">
        <v>200</v>
      </c>
      <c r="E962">
        <v>976</v>
      </c>
      <c r="F962" t="s">
        <v>201</v>
      </c>
      <c r="G962" s="105">
        <v>7.6787999999999997E-4</v>
      </c>
      <c r="H962" s="105">
        <v>1.4347E-5</v>
      </c>
      <c r="I962" s="105">
        <v>-8.1211999999999994E-6</v>
      </c>
      <c r="J962" s="105">
        <v>-2.0809999999999999E-7</v>
      </c>
      <c r="K962" s="105">
        <v>7.76E-4</v>
      </c>
      <c r="L962" s="105">
        <v>1.4555E-5</v>
      </c>
      <c r="M962" s="132">
        <v>1.07</v>
      </c>
      <c r="N962">
        <v>0</v>
      </c>
      <c r="O962">
        <v>0</v>
      </c>
      <c r="P962">
        <v>0</v>
      </c>
      <c r="Q962">
        <v>1</v>
      </c>
      <c r="R962">
        <v>7.7600000000000002E-6</v>
      </c>
      <c r="S962">
        <v>1.4560000000000001E-7</v>
      </c>
      <c r="T962">
        <v>3</v>
      </c>
      <c r="U962">
        <v>0</v>
      </c>
      <c r="V962">
        <v>0</v>
      </c>
      <c r="W962" s="133" t="s">
        <v>1468</v>
      </c>
      <c r="X962" t="s">
        <v>925</v>
      </c>
      <c r="Y962" t="s">
        <v>204</v>
      </c>
      <c r="AM962" s="105"/>
      <c r="AO962" s="105"/>
    </row>
    <row r="963" spans="1:41" ht="14.25" customHeight="1">
      <c r="A963" t="s">
        <v>1467</v>
      </c>
      <c r="B963" t="s">
        <v>200</v>
      </c>
      <c r="C963">
        <v>0</v>
      </c>
      <c r="D963">
        <v>200</v>
      </c>
      <c r="E963">
        <v>976</v>
      </c>
      <c r="F963" t="s">
        <v>201</v>
      </c>
      <c r="G963" s="105">
        <v>7.6782E-4</v>
      </c>
      <c r="H963" s="105">
        <v>1.4063000000000001E-5</v>
      </c>
      <c r="I963" s="105">
        <v>-8.1211999999999994E-6</v>
      </c>
      <c r="J963" s="105">
        <v>-2.0809999999999999E-7</v>
      </c>
      <c r="K963" s="105">
        <v>7.7594999999999997E-4</v>
      </c>
      <c r="L963" s="105">
        <v>1.4270999999999999E-5</v>
      </c>
      <c r="M963" s="132">
        <v>1.05</v>
      </c>
      <c r="N963">
        <v>0</v>
      </c>
      <c r="O963">
        <v>0</v>
      </c>
      <c r="P963">
        <v>0</v>
      </c>
      <c r="Q963">
        <v>1</v>
      </c>
      <c r="R963">
        <v>7.7595000000000008E-6</v>
      </c>
      <c r="S963">
        <v>1.427E-7</v>
      </c>
      <c r="T963">
        <v>3</v>
      </c>
      <c r="U963">
        <v>0</v>
      </c>
      <c r="V963">
        <v>0</v>
      </c>
      <c r="W963" s="133" t="s">
        <v>1469</v>
      </c>
      <c r="X963" t="s">
        <v>925</v>
      </c>
      <c r="Y963" t="s">
        <v>204</v>
      </c>
      <c r="AM963" s="105"/>
      <c r="AO963" s="105"/>
    </row>
    <row r="964" spans="1:41" ht="14.25" customHeight="1">
      <c r="A964" t="s">
        <v>1467</v>
      </c>
      <c r="B964" t="s">
        <v>200</v>
      </c>
      <c r="C964">
        <v>0</v>
      </c>
      <c r="D964">
        <v>200</v>
      </c>
      <c r="E964">
        <v>976</v>
      </c>
      <c r="F964" t="s">
        <v>201</v>
      </c>
      <c r="G964" s="105">
        <v>7.6836000000000005E-4</v>
      </c>
      <c r="H964" s="105">
        <v>1.4045E-5</v>
      </c>
      <c r="I964" s="105">
        <v>-8.1211999999999994E-6</v>
      </c>
      <c r="J964" s="105">
        <v>-2.0809999999999999E-7</v>
      </c>
      <c r="K964" s="105">
        <v>7.7647999999999997E-4</v>
      </c>
      <c r="L964" s="105">
        <v>1.4253000000000001E-5</v>
      </c>
      <c r="M964" s="132">
        <v>1.05</v>
      </c>
      <c r="N964">
        <v>0</v>
      </c>
      <c r="O964">
        <v>0</v>
      </c>
      <c r="P964">
        <v>0</v>
      </c>
      <c r="Q964">
        <v>1</v>
      </c>
      <c r="R964">
        <v>7.7648000000000006E-6</v>
      </c>
      <c r="S964">
        <v>1.4250000000000001E-7</v>
      </c>
      <c r="T964">
        <v>3</v>
      </c>
      <c r="U964">
        <v>0</v>
      </c>
      <c r="V964">
        <v>0</v>
      </c>
      <c r="W964" s="133" t="s">
        <v>1470</v>
      </c>
      <c r="X964" t="s">
        <v>925</v>
      </c>
      <c r="Y964" t="s">
        <v>204</v>
      </c>
      <c r="AM964" s="105"/>
      <c r="AO964" s="105"/>
    </row>
    <row r="965" spans="1:41" ht="14.25" customHeight="1">
      <c r="A965" t="s">
        <v>1471</v>
      </c>
      <c r="B965" t="s">
        <v>200</v>
      </c>
      <c r="C965">
        <v>0</v>
      </c>
      <c r="D965">
        <v>200</v>
      </c>
      <c r="E965">
        <v>976</v>
      </c>
      <c r="F965" t="s">
        <v>201</v>
      </c>
      <c r="G965" s="105">
        <v>5.8301000000000002E-4</v>
      </c>
      <c r="H965" s="105">
        <v>1.1317E-5</v>
      </c>
      <c r="I965" s="105">
        <v>-8.1211999999999994E-6</v>
      </c>
      <c r="J965" s="105">
        <v>-2.0809999999999999E-7</v>
      </c>
      <c r="K965" s="105">
        <v>5.9113999999999998E-4</v>
      </c>
      <c r="L965" s="105">
        <v>1.1525000000000001E-5</v>
      </c>
      <c r="M965" s="132">
        <v>1.1200000000000001</v>
      </c>
      <c r="N965">
        <v>0</v>
      </c>
      <c r="O965">
        <v>0</v>
      </c>
      <c r="P965">
        <v>0</v>
      </c>
      <c r="Q965">
        <v>1</v>
      </c>
      <c r="R965">
        <v>5.9113999999999998E-6</v>
      </c>
      <c r="S965">
        <v>1.1529999999999999E-7</v>
      </c>
      <c r="T965">
        <v>3</v>
      </c>
      <c r="U965">
        <v>0</v>
      </c>
      <c r="V965">
        <v>0</v>
      </c>
      <c r="W965" s="133" t="s">
        <v>1472</v>
      </c>
      <c r="X965" t="s">
        <v>925</v>
      </c>
      <c r="Y965" t="s">
        <v>204</v>
      </c>
      <c r="AM965" s="105"/>
      <c r="AO965" s="105"/>
    </row>
    <row r="966" spans="1:41" ht="14.25" customHeight="1">
      <c r="A966" t="s">
        <v>1471</v>
      </c>
      <c r="B966" t="s">
        <v>200</v>
      </c>
      <c r="C966">
        <v>0</v>
      </c>
      <c r="D966">
        <v>200</v>
      </c>
      <c r="E966">
        <v>976</v>
      </c>
      <c r="F966" t="s">
        <v>201</v>
      </c>
      <c r="G966" s="105">
        <v>5.8270999999999996E-4</v>
      </c>
      <c r="H966" s="105">
        <v>1.1285E-5</v>
      </c>
      <c r="I966" s="105">
        <v>-8.1211999999999994E-6</v>
      </c>
      <c r="J966" s="105">
        <v>-2.0809999999999999E-7</v>
      </c>
      <c r="K966" s="105">
        <v>5.9082999999999998E-4</v>
      </c>
      <c r="L966" s="105">
        <v>1.1493E-5</v>
      </c>
      <c r="M966" s="132">
        <v>1.1100000000000001</v>
      </c>
      <c r="N966">
        <v>0</v>
      </c>
      <c r="O966">
        <v>0</v>
      </c>
      <c r="P966">
        <v>0</v>
      </c>
      <c r="Q966">
        <v>1</v>
      </c>
      <c r="R966">
        <v>5.9082999999999998E-6</v>
      </c>
      <c r="S966">
        <v>1.149E-7</v>
      </c>
      <c r="T966">
        <v>3</v>
      </c>
      <c r="U966">
        <v>0</v>
      </c>
      <c r="V966">
        <v>0</v>
      </c>
      <c r="W966" s="133" t="s">
        <v>1473</v>
      </c>
      <c r="X966" t="s">
        <v>925</v>
      </c>
      <c r="Y966" t="s">
        <v>204</v>
      </c>
      <c r="AM966" s="105"/>
      <c r="AO966" s="105"/>
    </row>
    <row r="967" spans="1:41" ht="14.25" customHeight="1">
      <c r="A967" t="s">
        <v>1471</v>
      </c>
      <c r="B967" t="s">
        <v>200</v>
      </c>
      <c r="C967">
        <v>0</v>
      </c>
      <c r="D967">
        <v>200</v>
      </c>
      <c r="E967">
        <v>976</v>
      </c>
      <c r="F967" t="s">
        <v>201</v>
      </c>
      <c r="G967" s="105">
        <v>5.8321999999999996E-4</v>
      </c>
      <c r="H967" s="105">
        <v>1.1297999999999999E-5</v>
      </c>
      <c r="I967" s="105">
        <v>-8.1211999999999994E-6</v>
      </c>
      <c r="J967" s="105">
        <v>-2.0809999999999999E-7</v>
      </c>
      <c r="K967" s="105">
        <v>5.9133999999999999E-4</v>
      </c>
      <c r="L967" s="105">
        <v>1.1506E-5</v>
      </c>
      <c r="M967" s="132">
        <v>1.1100000000000001</v>
      </c>
      <c r="N967">
        <v>0</v>
      </c>
      <c r="O967">
        <v>0</v>
      </c>
      <c r="P967">
        <v>0</v>
      </c>
      <c r="Q967">
        <v>1</v>
      </c>
      <c r="R967">
        <v>5.9134E-6</v>
      </c>
      <c r="S967">
        <v>1.151E-7</v>
      </c>
      <c r="T967">
        <v>3</v>
      </c>
      <c r="U967">
        <v>0</v>
      </c>
      <c r="V967">
        <v>0</v>
      </c>
      <c r="W967" s="133" t="s">
        <v>1474</v>
      </c>
      <c r="X967" t="s">
        <v>925</v>
      </c>
      <c r="Y967" t="s">
        <v>204</v>
      </c>
      <c r="AM967" s="105"/>
      <c r="AO967" s="105"/>
    </row>
    <row r="968" spans="1:41" ht="14.25" customHeight="1">
      <c r="A968" t="s">
        <v>1475</v>
      </c>
      <c r="B968" t="s">
        <v>200</v>
      </c>
      <c r="C968">
        <v>0</v>
      </c>
      <c r="D968">
        <v>200</v>
      </c>
      <c r="E968">
        <v>976</v>
      </c>
      <c r="F968" t="s">
        <v>201</v>
      </c>
      <c r="G968" s="105">
        <v>6.9466999999999999E-4</v>
      </c>
      <c r="H968" s="105">
        <v>1.278E-5</v>
      </c>
      <c r="I968" s="105">
        <v>-8.1211999999999994E-6</v>
      </c>
      <c r="J968" s="105">
        <v>-2.0809999999999999E-7</v>
      </c>
      <c r="K968" s="105">
        <v>7.0279000000000001E-4</v>
      </c>
      <c r="L968" s="105">
        <v>1.2988E-5</v>
      </c>
      <c r="M968" s="132">
        <v>1.06</v>
      </c>
      <c r="N968">
        <v>0</v>
      </c>
      <c r="O968">
        <v>0</v>
      </c>
      <c r="P968">
        <v>0</v>
      </c>
      <c r="Q968">
        <v>1</v>
      </c>
      <c r="R968">
        <v>7.0279000000000001E-6</v>
      </c>
      <c r="S968">
        <v>1.2989999999999999E-7</v>
      </c>
      <c r="T968">
        <v>3</v>
      </c>
      <c r="U968">
        <v>0</v>
      </c>
      <c r="V968">
        <v>0</v>
      </c>
      <c r="W968" s="133" t="s">
        <v>1476</v>
      </c>
      <c r="X968" t="s">
        <v>925</v>
      </c>
      <c r="Y968" t="s">
        <v>204</v>
      </c>
      <c r="AM968" s="105"/>
      <c r="AO968" s="105"/>
    </row>
    <row r="969" spans="1:41" ht="14.25" customHeight="1">
      <c r="A969" t="s">
        <v>1475</v>
      </c>
      <c r="B969" t="s">
        <v>200</v>
      </c>
      <c r="C969">
        <v>0</v>
      </c>
      <c r="D969">
        <v>200</v>
      </c>
      <c r="E969">
        <v>976</v>
      </c>
      <c r="F969" t="s">
        <v>201</v>
      </c>
      <c r="G969" s="105">
        <v>6.9476E-4</v>
      </c>
      <c r="H969" s="105">
        <v>1.2848E-5</v>
      </c>
      <c r="I969" s="105">
        <v>-8.1211999999999994E-6</v>
      </c>
      <c r="J969" s="105">
        <v>-2.0809999999999999E-7</v>
      </c>
      <c r="K969" s="105">
        <v>7.0288000000000002E-4</v>
      </c>
      <c r="L969" s="105">
        <v>1.3056E-5</v>
      </c>
      <c r="M969" s="132">
        <v>1.06</v>
      </c>
      <c r="N969">
        <v>0</v>
      </c>
      <c r="O969">
        <v>0</v>
      </c>
      <c r="P969">
        <v>0</v>
      </c>
      <c r="Q969">
        <v>1</v>
      </c>
      <c r="R969">
        <v>7.0288000000000004E-6</v>
      </c>
      <c r="S969">
        <v>1.3059999999999999E-7</v>
      </c>
      <c r="T969">
        <v>3</v>
      </c>
      <c r="U969">
        <v>0</v>
      </c>
      <c r="V969">
        <v>0</v>
      </c>
      <c r="W969" s="133" t="s">
        <v>1477</v>
      </c>
      <c r="X969" t="s">
        <v>925</v>
      </c>
      <c r="Y969" t="s">
        <v>204</v>
      </c>
      <c r="AM969" s="105"/>
      <c r="AO969" s="105"/>
    </row>
    <row r="970" spans="1:41" ht="14.25" customHeight="1">
      <c r="A970" t="s">
        <v>1475</v>
      </c>
      <c r="B970" t="s">
        <v>200</v>
      </c>
      <c r="C970">
        <v>0</v>
      </c>
      <c r="D970">
        <v>200</v>
      </c>
      <c r="E970">
        <v>976</v>
      </c>
      <c r="F970" t="s">
        <v>201</v>
      </c>
      <c r="G970" s="105">
        <v>6.9459999999999997E-4</v>
      </c>
      <c r="H970" s="105">
        <v>1.2669E-5</v>
      </c>
      <c r="I970" s="105">
        <v>-8.1211999999999994E-6</v>
      </c>
      <c r="J970" s="105">
        <v>-2.0809999999999999E-7</v>
      </c>
      <c r="K970" s="105">
        <v>7.0271999999999999E-4</v>
      </c>
      <c r="L970" s="105">
        <v>1.2877000000000001E-5</v>
      </c>
      <c r="M970" s="132">
        <v>1.05</v>
      </c>
      <c r="N970">
        <v>0</v>
      </c>
      <c r="O970">
        <v>0</v>
      </c>
      <c r="P970">
        <v>0</v>
      </c>
      <c r="Q970">
        <v>1</v>
      </c>
      <c r="R970">
        <v>7.0272000000000002E-6</v>
      </c>
      <c r="S970">
        <v>1.2879999999999999E-7</v>
      </c>
      <c r="T970">
        <v>3</v>
      </c>
      <c r="U970">
        <v>0</v>
      </c>
      <c r="V970">
        <v>0</v>
      </c>
      <c r="W970" s="133" t="s">
        <v>1478</v>
      </c>
      <c r="X970" t="s">
        <v>925</v>
      </c>
      <c r="Y970" t="s">
        <v>204</v>
      </c>
      <c r="AM970" s="105"/>
      <c r="AO970" s="105"/>
    </row>
    <row r="971" spans="1:41" ht="14.25" customHeight="1">
      <c r="A971" t="s">
        <v>1479</v>
      </c>
      <c r="B971" t="s">
        <v>200</v>
      </c>
      <c r="C971">
        <v>0</v>
      </c>
      <c r="D971">
        <v>200</v>
      </c>
      <c r="E971">
        <v>976</v>
      </c>
      <c r="F971" t="s">
        <v>201</v>
      </c>
      <c r="G971" s="105">
        <v>1.3661999999999999E-3</v>
      </c>
      <c r="H971" s="105">
        <v>2.3600000000000001E-5</v>
      </c>
      <c r="I971" s="105">
        <v>-8.1211999999999994E-6</v>
      </c>
      <c r="J971" s="105">
        <v>-2.0809999999999999E-7</v>
      </c>
      <c r="K971" s="105">
        <v>1.3743E-3</v>
      </c>
      <c r="L971" s="105">
        <v>2.3799999999999999E-5</v>
      </c>
      <c r="M971" s="132">
        <v>0.99</v>
      </c>
      <c r="N971">
        <v>0</v>
      </c>
      <c r="O971">
        <v>0</v>
      </c>
      <c r="P971">
        <v>0</v>
      </c>
      <c r="Q971">
        <v>1</v>
      </c>
      <c r="R971">
        <v>1.3743E-5</v>
      </c>
      <c r="S971">
        <v>2.382E-7</v>
      </c>
      <c r="T971">
        <v>3</v>
      </c>
      <c r="U971">
        <v>0</v>
      </c>
      <c r="V971">
        <v>0</v>
      </c>
      <c r="W971" s="133" t="s">
        <v>1480</v>
      </c>
      <c r="X971" t="s">
        <v>925</v>
      </c>
      <c r="Y971" t="s">
        <v>204</v>
      </c>
      <c r="AM971" s="105"/>
      <c r="AO971" s="105"/>
    </row>
    <row r="972" spans="1:41" ht="14.25" customHeight="1">
      <c r="A972" t="s">
        <v>1479</v>
      </c>
      <c r="B972" t="s">
        <v>200</v>
      </c>
      <c r="C972">
        <v>0</v>
      </c>
      <c r="D972">
        <v>200</v>
      </c>
      <c r="E972">
        <v>976</v>
      </c>
      <c r="F972" t="s">
        <v>201</v>
      </c>
      <c r="G972" s="105">
        <v>1.3646999999999999E-3</v>
      </c>
      <c r="H972" s="105">
        <v>2.2500000000000001E-5</v>
      </c>
      <c r="I972" s="105">
        <v>-8.1211999999999994E-6</v>
      </c>
      <c r="J972" s="105">
        <v>-2.0809999999999999E-7</v>
      </c>
      <c r="K972" s="105">
        <v>1.3728E-3</v>
      </c>
      <c r="L972" s="105">
        <v>2.27E-5</v>
      </c>
      <c r="M972" s="132">
        <v>0.95</v>
      </c>
      <c r="N972">
        <v>0</v>
      </c>
      <c r="O972">
        <v>0</v>
      </c>
      <c r="P972">
        <v>0</v>
      </c>
      <c r="Q972">
        <v>1</v>
      </c>
      <c r="R972">
        <v>1.3728E-5</v>
      </c>
      <c r="S972">
        <v>2.2740000000000001E-7</v>
      </c>
      <c r="T972">
        <v>3</v>
      </c>
      <c r="U972">
        <v>0</v>
      </c>
      <c r="V972">
        <v>0</v>
      </c>
      <c r="W972" s="133" t="s">
        <v>1481</v>
      </c>
      <c r="X972" t="s">
        <v>925</v>
      </c>
      <c r="Y972" t="s">
        <v>204</v>
      </c>
      <c r="AM972" s="105"/>
      <c r="AO972" s="105"/>
    </row>
    <row r="973" spans="1:41" ht="14.25" customHeight="1">
      <c r="A973" t="s">
        <v>1479</v>
      </c>
      <c r="B973" t="s">
        <v>200</v>
      </c>
      <c r="C973">
        <v>0</v>
      </c>
      <c r="D973">
        <v>200</v>
      </c>
      <c r="E973">
        <v>976</v>
      </c>
      <c r="F973" t="s">
        <v>201</v>
      </c>
      <c r="G973" s="105">
        <v>1.3644E-3</v>
      </c>
      <c r="H973" s="105">
        <v>2.23E-5</v>
      </c>
      <c r="I973" s="105">
        <v>-8.1211999999999994E-6</v>
      </c>
      <c r="J973" s="105">
        <v>-2.0809999999999999E-7</v>
      </c>
      <c r="K973" s="105">
        <v>1.3725E-3</v>
      </c>
      <c r="L973" s="105">
        <v>2.2500000000000001E-5</v>
      </c>
      <c r="M973" s="132">
        <v>0.94</v>
      </c>
      <c r="N973">
        <v>0</v>
      </c>
      <c r="O973">
        <v>0</v>
      </c>
      <c r="P973">
        <v>0</v>
      </c>
      <c r="Q973">
        <v>1</v>
      </c>
      <c r="R973">
        <v>1.3725E-5</v>
      </c>
      <c r="S973">
        <v>2.2499999999999999E-7</v>
      </c>
      <c r="T973">
        <v>3</v>
      </c>
      <c r="U973">
        <v>0</v>
      </c>
      <c r="V973">
        <v>0</v>
      </c>
      <c r="W973" s="133" t="s">
        <v>1482</v>
      </c>
      <c r="X973" t="s">
        <v>925</v>
      </c>
      <c r="Y973" t="s">
        <v>204</v>
      </c>
      <c r="AM973" s="105"/>
      <c r="AO973" s="105"/>
    </row>
    <row r="974" spans="1:41" ht="14.25" customHeight="1">
      <c r="A974" t="s">
        <v>1483</v>
      </c>
      <c r="B974" t="s">
        <v>200</v>
      </c>
      <c r="C974">
        <v>0</v>
      </c>
      <c r="D974">
        <v>200</v>
      </c>
      <c r="E974">
        <v>976</v>
      </c>
      <c r="F974" t="s">
        <v>201</v>
      </c>
      <c r="G974" s="105">
        <v>2.8966E-3</v>
      </c>
      <c r="H974" s="105">
        <v>3.5899999999999998E-5</v>
      </c>
      <c r="I974" s="105">
        <v>-8.1211999999999994E-6</v>
      </c>
      <c r="J974" s="105">
        <v>-2.0809999999999999E-7</v>
      </c>
      <c r="K974" s="105">
        <v>2.9047999999999999E-3</v>
      </c>
      <c r="L974" s="105">
        <v>3.6199999999999999E-5</v>
      </c>
      <c r="M974" s="132">
        <v>0.71</v>
      </c>
      <c r="N974">
        <v>0</v>
      </c>
      <c r="O974">
        <v>0</v>
      </c>
      <c r="P974">
        <v>0</v>
      </c>
      <c r="Q974">
        <v>1</v>
      </c>
      <c r="R974">
        <v>2.9048E-5</v>
      </c>
      <c r="S974">
        <v>3.615E-7</v>
      </c>
      <c r="T974">
        <v>4</v>
      </c>
      <c r="U974">
        <v>0</v>
      </c>
      <c r="V974">
        <v>0</v>
      </c>
      <c r="W974" s="133" t="s">
        <v>1484</v>
      </c>
      <c r="X974" t="s">
        <v>925</v>
      </c>
      <c r="Y974" t="s">
        <v>204</v>
      </c>
      <c r="AM974" s="105"/>
      <c r="AO974" s="105"/>
    </row>
    <row r="975" spans="1:41" ht="14.25" customHeight="1">
      <c r="A975" t="s">
        <v>1483</v>
      </c>
      <c r="B975" t="s">
        <v>200</v>
      </c>
      <c r="C975">
        <v>0</v>
      </c>
      <c r="D975">
        <v>200</v>
      </c>
      <c r="E975">
        <v>976</v>
      </c>
      <c r="F975" t="s">
        <v>201</v>
      </c>
      <c r="G975" s="105">
        <v>2.8966999999999999E-3</v>
      </c>
      <c r="H975" s="105">
        <v>3.5800000000000003E-5</v>
      </c>
      <c r="I975" s="105">
        <v>-8.1211999999999994E-6</v>
      </c>
      <c r="J975" s="105">
        <v>-2.0809999999999999E-7</v>
      </c>
      <c r="K975" s="105">
        <v>2.9047999999999999E-3</v>
      </c>
      <c r="L975" s="105">
        <v>3.6000000000000001E-5</v>
      </c>
      <c r="M975" s="132">
        <v>0.71</v>
      </c>
      <c r="N975">
        <v>0</v>
      </c>
      <c r="O975">
        <v>0</v>
      </c>
      <c r="P975">
        <v>0</v>
      </c>
      <c r="Q975">
        <v>1</v>
      </c>
      <c r="R975">
        <v>2.9048E-5</v>
      </c>
      <c r="S975">
        <v>3.5970000000000002E-7</v>
      </c>
      <c r="T975">
        <v>4</v>
      </c>
      <c r="U975">
        <v>0</v>
      </c>
      <c r="V975">
        <v>0</v>
      </c>
      <c r="W975" s="133" t="s">
        <v>1485</v>
      </c>
      <c r="X975" t="s">
        <v>925</v>
      </c>
      <c r="Y975" t="s">
        <v>204</v>
      </c>
      <c r="AM975" s="105"/>
      <c r="AO975" s="105"/>
    </row>
    <row r="976" spans="1:41" ht="14.25" customHeight="1">
      <c r="A976" t="s">
        <v>1483</v>
      </c>
      <c r="B976" t="s">
        <v>200</v>
      </c>
      <c r="C976">
        <v>0</v>
      </c>
      <c r="D976">
        <v>200</v>
      </c>
      <c r="E976">
        <v>976</v>
      </c>
      <c r="F976" t="s">
        <v>201</v>
      </c>
      <c r="G976" s="105">
        <v>2.8969999999999998E-3</v>
      </c>
      <c r="H976" s="105">
        <v>3.5899999999999998E-5</v>
      </c>
      <c r="I976" s="105">
        <v>-8.1211999999999994E-6</v>
      </c>
      <c r="J976" s="105">
        <v>-2.0809999999999999E-7</v>
      </c>
      <c r="K976" s="105">
        <v>2.9052000000000001E-3</v>
      </c>
      <c r="L976" s="105">
        <v>3.6100000000000003E-5</v>
      </c>
      <c r="M976" s="132">
        <v>0.71</v>
      </c>
      <c r="N976">
        <v>0</v>
      </c>
      <c r="O976">
        <v>0</v>
      </c>
      <c r="P976">
        <v>0</v>
      </c>
      <c r="Q976">
        <v>1</v>
      </c>
      <c r="R976">
        <v>2.9051999999999999E-5</v>
      </c>
      <c r="S976">
        <v>3.6100000000000002E-7</v>
      </c>
      <c r="T976">
        <v>4</v>
      </c>
      <c r="U976">
        <v>0</v>
      </c>
      <c r="V976">
        <v>0</v>
      </c>
      <c r="W976" s="133" t="s">
        <v>1486</v>
      </c>
      <c r="X976" t="s">
        <v>925</v>
      </c>
      <c r="Y976" t="s">
        <v>204</v>
      </c>
      <c r="AM976" s="105"/>
      <c r="AO976" s="105"/>
    </row>
    <row r="977" spans="1:41" ht="14.25" customHeight="1">
      <c r="A977" t="s">
        <v>1487</v>
      </c>
      <c r="B977" t="s">
        <v>200</v>
      </c>
      <c r="C977">
        <v>0</v>
      </c>
      <c r="D977">
        <v>200</v>
      </c>
      <c r="E977">
        <v>976</v>
      </c>
      <c r="F977" t="s">
        <v>201</v>
      </c>
      <c r="G977" s="105">
        <v>6.2617999999999997E-3</v>
      </c>
      <c r="H977" s="105">
        <v>6.1799999999999998E-5</v>
      </c>
      <c r="I977" s="105">
        <v>-8.1211999999999994E-6</v>
      </c>
      <c r="J977" s="105">
        <v>-2.0809999999999999E-7</v>
      </c>
      <c r="K977" s="105">
        <v>6.2700000000000004E-3</v>
      </c>
      <c r="L977" s="105">
        <v>6.2000000000000003E-5</v>
      </c>
      <c r="M977" s="132">
        <v>0.56999999999999995</v>
      </c>
      <c r="N977">
        <v>0</v>
      </c>
      <c r="O977">
        <v>0</v>
      </c>
      <c r="P977">
        <v>0</v>
      </c>
      <c r="Q977">
        <v>1</v>
      </c>
      <c r="R977">
        <v>6.2700000000000006E-5</v>
      </c>
      <c r="S977">
        <v>6.2040000000000002E-7</v>
      </c>
      <c r="T977">
        <v>4</v>
      </c>
      <c r="U977">
        <v>0</v>
      </c>
      <c r="V977">
        <v>0</v>
      </c>
      <c r="W977" s="133" t="s">
        <v>1488</v>
      </c>
      <c r="X977" t="s">
        <v>925</v>
      </c>
      <c r="Y977" t="s">
        <v>204</v>
      </c>
      <c r="AM977" s="105"/>
      <c r="AO977" s="105"/>
    </row>
    <row r="978" spans="1:41" ht="14.25" customHeight="1">
      <c r="A978" t="s">
        <v>1487</v>
      </c>
      <c r="B978" t="s">
        <v>200</v>
      </c>
      <c r="C978">
        <v>0</v>
      </c>
      <c r="D978">
        <v>200</v>
      </c>
      <c r="E978">
        <v>976</v>
      </c>
      <c r="F978" t="s">
        <v>201</v>
      </c>
      <c r="G978" s="105">
        <v>6.2654E-3</v>
      </c>
      <c r="H978" s="105">
        <v>6.3E-5</v>
      </c>
      <c r="I978" s="105">
        <v>-8.1211999999999994E-6</v>
      </c>
      <c r="J978" s="105">
        <v>-2.0809999999999999E-7</v>
      </c>
      <c r="K978" s="105">
        <v>6.2735000000000004E-3</v>
      </c>
      <c r="L978" s="105">
        <v>6.3200000000000005E-5</v>
      </c>
      <c r="M978" s="132">
        <v>0.57999999999999996</v>
      </c>
      <c r="N978">
        <v>0</v>
      </c>
      <c r="O978">
        <v>0</v>
      </c>
      <c r="P978">
        <v>0</v>
      </c>
      <c r="Q978">
        <v>1</v>
      </c>
      <c r="R978">
        <v>6.2735000000000002E-5</v>
      </c>
      <c r="S978">
        <v>6.3229999999999996E-7</v>
      </c>
      <c r="T978">
        <v>4</v>
      </c>
      <c r="U978">
        <v>0</v>
      </c>
      <c r="V978">
        <v>0</v>
      </c>
      <c r="W978" s="133" t="s">
        <v>1489</v>
      </c>
      <c r="X978" t="s">
        <v>925</v>
      </c>
      <c r="Y978" t="s">
        <v>204</v>
      </c>
      <c r="AM978" s="105"/>
      <c r="AO978" s="105"/>
    </row>
    <row r="979" spans="1:41" ht="14.25" customHeight="1">
      <c r="A979" t="s">
        <v>1487</v>
      </c>
      <c r="B979" t="s">
        <v>200</v>
      </c>
      <c r="C979">
        <v>0</v>
      </c>
      <c r="D979">
        <v>200</v>
      </c>
      <c r="E979">
        <v>976</v>
      </c>
      <c r="F979" t="s">
        <v>201</v>
      </c>
      <c r="G979" s="105">
        <v>6.2658999999999996E-3</v>
      </c>
      <c r="H979" s="105">
        <v>6.19E-5</v>
      </c>
      <c r="I979" s="105">
        <v>-8.1211999999999994E-6</v>
      </c>
      <c r="J979" s="105">
        <v>-2.0809999999999999E-7</v>
      </c>
      <c r="K979" s="105">
        <v>6.2740000000000001E-3</v>
      </c>
      <c r="L979" s="105">
        <v>6.2100000000000005E-5</v>
      </c>
      <c r="M979" s="132">
        <v>0.56999999999999995</v>
      </c>
      <c r="N979">
        <v>0</v>
      </c>
      <c r="O979">
        <v>0</v>
      </c>
      <c r="P979">
        <v>0</v>
      </c>
      <c r="Q979">
        <v>1</v>
      </c>
      <c r="R979">
        <v>6.2739999999999999E-5</v>
      </c>
      <c r="S979">
        <v>6.2119999999999998E-7</v>
      </c>
      <c r="T979">
        <v>4</v>
      </c>
      <c r="U979">
        <v>0</v>
      </c>
      <c r="V979">
        <v>0</v>
      </c>
      <c r="W979" s="133" t="s">
        <v>1490</v>
      </c>
      <c r="X979" t="s">
        <v>925</v>
      </c>
      <c r="Y979" t="s">
        <v>204</v>
      </c>
      <c r="AM979" s="105"/>
      <c r="AO979" s="105"/>
    </row>
    <row r="980" spans="1:41" ht="14.25" customHeight="1">
      <c r="A980" t="s">
        <v>1491</v>
      </c>
      <c r="B980" t="s">
        <v>200</v>
      </c>
      <c r="C980">
        <v>0</v>
      </c>
      <c r="D980">
        <v>200</v>
      </c>
      <c r="E980">
        <v>976</v>
      </c>
      <c r="F980" t="s">
        <v>201</v>
      </c>
      <c r="G980" s="105">
        <v>3.5021000000000002E-3</v>
      </c>
      <c r="H980" s="105">
        <v>3.8699999999999999E-5</v>
      </c>
      <c r="I980" s="105">
        <v>-8.1211999999999994E-6</v>
      </c>
      <c r="J980" s="105">
        <v>-2.0809999999999999E-7</v>
      </c>
      <c r="K980" s="105">
        <v>3.5102000000000002E-3</v>
      </c>
      <c r="L980" s="105">
        <v>3.8899999999999997E-5</v>
      </c>
      <c r="M980" s="132">
        <v>0.63</v>
      </c>
      <c r="N980">
        <v>0</v>
      </c>
      <c r="O980">
        <v>0</v>
      </c>
      <c r="P980">
        <v>0</v>
      </c>
      <c r="Q980">
        <v>1</v>
      </c>
      <c r="R980">
        <v>3.5101999999999997E-5</v>
      </c>
      <c r="S980">
        <v>3.8869999999999998E-7</v>
      </c>
      <c r="T980">
        <v>4</v>
      </c>
      <c r="U980">
        <v>0</v>
      </c>
      <c r="V980">
        <v>0</v>
      </c>
      <c r="W980" s="133" t="s">
        <v>1492</v>
      </c>
      <c r="X980" t="s">
        <v>925</v>
      </c>
      <c r="Y980" t="s">
        <v>204</v>
      </c>
      <c r="AM980" s="105"/>
      <c r="AO980" s="105"/>
    </row>
    <row r="981" spans="1:41" ht="14.25" customHeight="1">
      <c r="A981" t="s">
        <v>1491</v>
      </c>
      <c r="B981" t="s">
        <v>200</v>
      </c>
      <c r="C981">
        <v>0</v>
      </c>
      <c r="D981">
        <v>200</v>
      </c>
      <c r="E981">
        <v>976</v>
      </c>
      <c r="F981" t="s">
        <v>201</v>
      </c>
      <c r="G981" s="105">
        <v>3.4987E-3</v>
      </c>
      <c r="H981" s="105">
        <v>3.9199999999999997E-5</v>
      </c>
      <c r="I981" s="105">
        <v>-8.1211999999999994E-6</v>
      </c>
      <c r="J981" s="105">
        <v>-2.0809999999999999E-7</v>
      </c>
      <c r="K981" s="105">
        <v>3.5068E-3</v>
      </c>
      <c r="L981" s="105">
        <v>3.9400000000000002E-5</v>
      </c>
      <c r="M981" s="132">
        <v>0.64</v>
      </c>
      <c r="N981">
        <v>0</v>
      </c>
      <c r="O981">
        <v>0</v>
      </c>
      <c r="P981">
        <v>0</v>
      </c>
      <c r="Q981">
        <v>1</v>
      </c>
      <c r="R981">
        <v>3.5067999999999997E-5</v>
      </c>
      <c r="S981">
        <v>3.9420000000000002E-7</v>
      </c>
      <c r="T981">
        <v>4</v>
      </c>
      <c r="U981">
        <v>0</v>
      </c>
      <c r="V981">
        <v>0</v>
      </c>
      <c r="W981" s="133" t="s">
        <v>1493</v>
      </c>
      <c r="X981" t="s">
        <v>925</v>
      </c>
      <c r="Y981" t="s">
        <v>204</v>
      </c>
      <c r="AM981" s="105"/>
      <c r="AO981" s="105"/>
    </row>
    <row r="982" spans="1:41" ht="14.25" customHeight="1">
      <c r="A982" t="s">
        <v>1491</v>
      </c>
      <c r="B982" t="s">
        <v>200</v>
      </c>
      <c r="C982">
        <v>0</v>
      </c>
      <c r="D982">
        <v>200</v>
      </c>
      <c r="E982">
        <v>976</v>
      </c>
      <c r="F982" t="s">
        <v>201</v>
      </c>
      <c r="G982" s="105">
        <v>3.4995999999999998E-3</v>
      </c>
      <c r="H982" s="105">
        <v>3.7799999999999997E-5</v>
      </c>
      <c r="I982" s="105">
        <v>-8.1211999999999994E-6</v>
      </c>
      <c r="J982" s="105">
        <v>-2.0809999999999999E-7</v>
      </c>
      <c r="K982" s="105">
        <v>3.5076999999999999E-3</v>
      </c>
      <c r="L982" s="105">
        <v>3.8000000000000002E-5</v>
      </c>
      <c r="M982" s="132">
        <v>0.62</v>
      </c>
      <c r="N982">
        <v>0</v>
      </c>
      <c r="O982">
        <v>0</v>
      </c>
      <c r="P982">
        <v>0</v>
      </c>
      <c r="Q982">
        <v>1</v>
      </c>
      <c r="R982">
        <v>3.5077000000000003E-5</v>
      </c>
      <c r="S982">
        <v>3.7969999999999999E-7</v>
      </c>
      <c r="T982">
        <v>4</v>
      </c>
      <c r="U982">
        <v>0</v>
      </c>
      <c r="V982">
        <v>0</v>
      </c>
      <c r="W982" s="133" t="s">
        <v>1494</v>
      </c>
      <c r="X982" t="s">
        <v>925</v>
      </c>
      <c r="Y982" t="s">
        <v>204</v>
      </c>
      <c r="AM982" s="105"/>
      <c r="AO982" s="105"/>
    </row>
    <row r="983" spans="1:41" ht="14.25" customHeight="1">
      <c r="A983" t="s">
        <v>1495</v>
      </c>
      <c r="B983" t="s">
        <v>200</v>
      </c>
      <c r="C983">
        <v>0</v>
      </c>
      <c r="D983">
        <v>200</v>
      </c>
      <c r="E983">
        <v>976</v>
      </c>
      <c r="F983" t="s">
        <v>201</v>
      </c>
      <c r="G983" s="105">
        <v>2.2009E-3</v>
      </c>
      <c r="H983" s="105">
        <v>2.6299999999999999E-5</v>
      </c>
      <c r="I983" s="105">
        <v>-8.1211999999999994E-6</v>
      </c>
      <c r="J983" s="105">
        <v>-2.0809999999999999E-7</v>
      </c>
      <c r="K983" s="105">
        <v>2.209E-3</v>
      </c>
      <c r="L983" s="105">
        <v>2.6599999999999999E-5</v>
      </c>
      <c r="M983" s="132">
        <v>0.69</v>
      </c>
      <c r="N983">
        <v>0</v>
      </c>
      <c r="O983">
        <v>0</v>
      </c>
      <c r="P983">
        <v>0</v>
      </c>
      <c r="Q983">
        <v>1</v>
      </c>
      <c r="R983">
        <v>2.209E-5</v>
      </c>
      <c r="S983">
        <v>2.656E-7</v>
      </c>
      <c r="T983">
        <v>3</v>
      </c>
      <c r="U983">
        <v>0</v>
      </c>
      <c r="V983">
        <v>0</v>
      </c>
      <c r="W983" s="133" t="s">
        <v>1496</v>
      </c>
      <c r="X983" t="s">
        <v>925</v>
      </c>
      <c r="Y983" t="s">
        <v>204</v>
      </c>
      <c r="AM983" s="105"/>
      <c r="AO983" s="105"/>
    </row>
    <row r="984" spans="1:41" ht="14.25" customHeight="1">
      <c r="A984" t="s">
        <v>1495</v>
      </c>
      <c r="B984" t="s">
        <v>200</v>
      </c>
      <c r="C984">
        <v>0</v>
      </c>
      <c r="D984">
        <v>200</v>
      </c>
      <c r="E984">
        <v>976</v>
      </c>
      <c r="F984" t="s">
        <v>201</v>
      </c>
      <c r="G984" s="105">
        <v>2.2006999999999999E-3</v>
      </c>
      <c r="H984" s="105">
        <v>2.6100000000000001E-5</v>
      </c>
      <c r="I984" s="105">
        <v>-8.1211999999999994E-6</v>
      </c>
      <c r="J984" s="105">
        <v>-2.0809999999999999E-7</v>
      </c>
      <c r="K984" s="105">
        <v>2.2087999999999999E-3</v>
      </c>
      <c r="L984" s="105">
        <v>2.6299999999999999E-5</v>
      </c>
      <c r="M984" s="132">
        <v>0.68</v>
      </c>
      <c r="N984">
        <v>0</v>
      </c>
      <c r="O984">
        <v>0</v>
      </c>
      <c r="P984">
        <v>0</v>
      </c>
      <c r="Q984">
        <v>1</v>
      </c>
      <c r="R984">
        <v>2.2087999999999999E-5</v>
      </c>
      <c r="S984">
        <v>2.6269999999999999E-7</v>
      </c>
      <c r="T984">
        <v>3</v>
      </c>
      <c r="U984">
        <v>0</v>
      </c>
      <c r="V984">
        <v>0</v>
      </c>
      <c r="W984" s="133" t="s">
        <v>1497</v>
      </c>
      <c r="X984" t="s">
        <v>925</v>
      </c>
      <c r="Y984" t="s">
        <v>204</v>
      </c>
      <c r="AM984" s="105"/>
      <c r="AO984" s="105"/>
    </row>
    <row r="985" spans="1:41" ht="14.25" customHeight="1">
      <c r="A985" t="s">
        <v>1495</v>
      </c>
      <c r="B985" t="s">
        <v>200</v>
      </c>
      <c r="C985">
        <v>0</v>
      </c>
      <c r="D985">
        <v>200</v>
      </c>
      <c r="E985">
        <v>976</v>
      </c>
      <c r="F985" t="s">
        <v>201</v>
      </c>
      <c r="G985" s="105">
        <v>2.2006E-3</v>
      </c>
      <c r="H985" s="105">
        <v>2.62E-5</v>
      </c>
      <c r="I985" s="105">
        <v>-8.1211999999999994E-6</v>
      </c>
      <c r="J985" s="105">
        <v>-2.0809999999999999E-7</v>
      </c>
      <c r="K985" s="105">
        <v>2.2087999999999999E-3</v>
      </c>
      <c r="L985" s="105">
        <v>2.6400000000000001E-5</v>
      </c>
      <c r="M985" s="132">
        <v>0.68</v>
      </c>
      <c r="N985">
        <v>0</v>
      </c>
      <c r="O985">
        <v>0</v>
      </c>
      <c r="P985">
        <v>0</v>
      </c>
      <c r="Q985">
        <v>1</v>
      </c>
      <c r="R985">
        <v>2.2087999999999999E-5</v>
      </c>
      <c r="S985">
        <v>2.6399999999999998E-7</v>
      </c>
      <c r="T985">
        <v>3</v>
      </c>
      <c r="U985">
        <v>0</v>
      </c>
      <c r="V985">
        <v>0</v>
      </c>
      <c r="W985" s="133" t="s">
        <v>1498</v>
      </c>
      <c r="X985" t="s">
        <v>925</v>
      </c>
      <c r="Y985" t="s">
        <v>204</v>
      </c>
      <c r="AM985" s="105"/>
      <c r="AO985" s="105"/>
    </row>
    <row r="986" spans="1:41" ht="14.25" customHeight="1">
      <c r="A986" t="s">
        <v>1499</v>
      </c>
      <c r="B986" t="s">
        <v>200</v>
      </c>
      <c r="C986">
        <v>0</v>
      </c>
      <c r="D986">
        <v>200</v>
      </c>
      <c r="E986">
        <v>976</v>
      </c>
      <c r="F986" t="s">
        <v>201</v>
      </c>
      <c r="G986" s="105">
        <v>1.9062E-3</v>
      </c>
      <c r="H986" s="105">
        <v>2.2200000000000001E-5</v>
      </c>
      <c r="I986" s="105">
        <v>-8.1211999999999994E-6</v>
      </c>
      <c r="J986" s="105">
        <v>-2.0809999999999999E-7</v>
      </c>
      <c r="K986" s="105">
        <v>1.9143000000000001E-3</v>
      </c>
      <c r="L986" s="105">
        <v>2.2399999999999999E-5</v>
      </c>
      <c r="M986" s="132">
        <v>0.67</v>
      </c>
      <c r="N986">
        <v>0</v>
      </c>
      <c r="O986">
        <v>0</v>
      </c>
      <c r="P986">
        <v>0</v>
      </c>
      <c r="Q986">
        <v>1</v>
      </c>
      <c r="R986">
        <v>1.9143E-5</v>
      </c>
      <c r="S986">
        <v>2.241E-7</v>
      </c>
      <c r="T986">
        <v>3</v>
      </c>
      <c r="U986">
        <v>0</v>
      </c>
      <c r="V986">
        <v>0</v>
      </c>
      <c r="W986" s="133" t="s">
        <v>1500</v>
      </c>
      <c r="X986" t="s">
        <v>925</v>
      </c>
      <c r="Y986" t="s">
        <v>204</v>
      </c>
      <c r="AM986" s="105"/>
      <c r="AO986" s="105"/>
    </row>
    <row r="987" spans="1:41" ht="14.25" customHeight="1">
      <c r="A987" t="s">
        <v>1499</v>
      </c>
      <c r="B987" t="s">
        <v>200</v>
      </c>
      <c r="C987">
        <v>0</v>
      </c>
      <c r="D987">
        <v>200</v>
      </c>
      <c r="E987">
        <v>976</v>
      </c>
      <c r="F987" t="s">
        <v>201</v>
      </c>
      <c r="G987" s="105">
        <v>1.9073E-3</v>
      </c>
      <c r="H987" s="105">
        <v>2.3300000000000001E-5</v>
      </c>
      <c r="I987" s="105">
        <v>-8.1211999999999994E-6</v>
      </c>
      <c r="J987" s="105">
        <v>-2.0809999999999999E-7</v>
      </c>
      <c r="K987" s="105">
        <v>1.9154E-3</v>
      </c>
      <c r="L987" s="105">
        <v>2.3499999999999999E-5</v>
      </c>
      <c r="M987" s="132">
        <v>0.7</v>
      </c>
      <c r="N987">
        <v>0</v>
      </c>
      <c r="O987">
        <v>0</v>
      </c>
      <c r="P987">
        <v>0</v>
      </c>
      <c r="Q987">
        <v>1</v>
      </c>
      <c r="R987">
        <v>1.9154E-5</v>
      </c>
      <c r="S987">
        <v>2.3510000000000001E-7</v>
      </c>
      <c r="T987">
        <v>3</v>
      </c>
      <c r="U987">
        <v>0</v>
      </c>
      <c r="V987">
        <v>0</v>
      </c>
      <c r="W987" s="133" t="s">
        <v>1501</v>
      </c>
      <c r="X987" t="s">
        <v>925</v>
      </c>
      <c r="Y987" t="s">
        <v>204</v>
      </c>
      <c r="AM987" s="105"/>
      <c r="AO987" s="105"/>
    </row>
    <row r="988" spans="1:41" ht="14.25" customHeight="1">
      <c r="A988" t="s">
        <v>1499</v>
      </c>
      <c r="B988" t="s">
        <v>200</v>
      </c>
      <c r="C988">
        <v>0</v>
      </c>
      <c r="D988">
        <v>200</v>
      </c>
      <c r="E988">
        <v>976</v>
      </c>
      <c r="F988" t="s">
        <v>201</v>
      </c>
      <c r="G988" s="105">
        <v>1.9055999999999999E-3</v>
      </c>
      <c r="H988" s="105">
        <v>2.2099999999999998E-5</v>
      </c>
      <c r="I988" s="105">
        <v>-8.1211999999999994E-6</v>
      </c>
      <c r="J988" s="105">
        <v>-2.0809999999999999E-7</v>
      </c>
      <c r="K988" s="105">
        <v>1.9138E-3</v>
      </c>
      <c r="L988" s="105">
        <v>2.23E-5</v>
      </c>
      <c r="M988" s="132">
        <v>0.67</v>
      </c>
      <c r="N988">
        <v>0</v>
      </c>
      <c r="O988">
        <v>0</v>
      </c>
      <c r="P988">
        <v>0</v>
      </c>
      <c r="Q988">
        <v>1</v>
      </c>
      <c r="R988">
        <v>1.9137999999999999E-5</v>
      </c>
      <c r="S988">
        <v>2.2329999999999999E-7</v>
      </c>
      <c r="T988">
        <v>3</v>
      </c>
      <c r="U988">
        <v>0</v>
      </c>
      <c r="V988">
        <v>0</v>
      </c>
      <c r="W988" s="133" t="s">
        <v>1502</v>
      </c>
      <c r="X988" t="s">
        <v>925</v>
      </c>
      <c r="Y988" t="s">
        <v>204</v>
      </c>
      <c r="AM988" s="105"/>
      <c r="AO988" s="105"/>
    </row>
    <row r="989" spans="1:41" ht="14.25" customHeight="1">
      <c r="A989" t="s">
        <v>1503</v>
      </c>
      <c r="B989" t="s">
        <v>200</v>
      </c>
      <c r="C989">
        <v>0</v>
      </c>
      <c r="D989">
        <v>200</v>
      </c>
      <c r="E989">
        <v>976</v>
      </c>
      <c r="F989" t="s">
        <v>201</v>
      </c>
      <c r="G989" s="105">
        <v>2.9218999999999998E-3</v>
      </c>
      <c r="H989" s="105">
        <v>3.68E-5</v>
      </c>
      <c r="I989" s="105">
        <v>-8.1211999999999994E-6</v>
      </c>
      <c r="J989" s="105">
        <v>-2.0809999999999999E-7</v>
      </c>
      <c r="K989" s="105">
        <v>2.9301000000000002E-3</v>
      </c>
      <c r="L989" s="105">
        <v>3.6999999999999998E-5</v>
      </c>
      <c r="M989" s="132">
        <v>0.72</v>
      </c>
      <c r="N989">
        <v>0</v>
      </c>
      <c r="O989">
        <v>0</v>
      </c>
      <c r="P989">
        <v>0</v>
      </c>
      <c r="Q989">
        <v>1</v>
      </c>
      <c r="R989">
        <v>2.9300999999999999E-5</v>
      </c>
      <c r="S989">
        <v>3.6979999999999999E-7</v>
      </c>
      <c r="T989">
        <v>4</v>
      </c>
      <c r="U989">
        <v>0</v>
      </c>
      <c r="V989">
        <v>0</v>
      </c>
      <c r="W989" s="133" t="s">
        <v>1504</v>
      </c>
      <c r="X989" t="s">
        <v>925</v>
      </c>
      <c r="Y989" t="s">
        <v>204</v>
      </c>
      <c r="AM989" s="105"/>
      <c r="AO989" s="105"/>
    </row>
    <row r="990" spans="1:41" ht="14.25" customHeight="1">
      <c r="A990" t="s">
        <v>1503</v>
      </c>
      <c r="B990" t="s">
        <v>200</v>
      </c>
      <c r="C990">
        <v>0</v>
      </c>
      <c r="D990">
        <v>200</v>
      </c>
      <c r="E990">
        <v>976</v>
      </c>
      <c r="F990" t="s">
        <v>201</v>
      </c>
      <c r="G990" s="105">
        <v>2.921E-3</v>
      </c>
      <c r="H990" s="105">
        <v>3.6300000000000001E-5</v>
      </c>
      <c r="I990" s="105">
        <v>-8.1211999999999994E-6</v>
      </c>
      <c r="J990" s="105">
        <v>-2.0809999999999999E-7</v>
      </c>
      <c r="K990" s="105">
        <v>2.9291E-3</v>
      </c>
      <c r="L990" s="105">
        <v>3.65E-5</v>
      </c>
      <c r="M990" s="132">
        <v>0.71</v>
      </c>
      <c r="N990">
        <v>0</v>
      </c>
      <c r="O990">
        <v>0</v>
      </c>
      <c r="P990">
        <v>0</v>
      </c>
      <c r="Q990">
        <v>1</v>
      </c>
      <c r="R990">
        <v>2.9291000000000001E-5</v>
      </c>
      <c r="S990">
        <v>3.6489999999999999E-7</v>
      </c>
      <c r="T990">
        <v>4</v>
      </c>
      <c r="U990">
        <v>0</v>
      </c>
      <c r="V990">
        <v>0</v>
      </c>
      <c r="W990" s="133" t="s">
        <v>1505</v>
      </c>
      <c r="X990" t="s">
        <v>925</v>
      </c>
      <c r="Y990" t="s">
        <v>204</v>
      </c>
      <c r="AM990" s="105"/>
      <c r="AO990" s="105"/>
    </row>
    <row r="991" spans="1:41" ht="14.25" customHeight="1">
      <c r="A991" t="s">
        <v>1503</v>
      </c>
      <c r="B991" t="s">
        <v>200</v>
      </c>
      <c r="C991">
        <v>0</v>
      </c>
      <c r="D991">
        <v>200</v>
      </c>
      <c r="E991">
        <v>976</v>
      </c>
      <c r="F991" t="s">
        <v>201</v>
      </c>
      <c r="G991" s="105">
        <v>2.9202999999999998E-3</v>
      </c>
      <c r="H991" s="105">
        <v>3.4E-5</v>
      </c>
      <c r="I991" s="105">
        <v>-8.1211999999999994E-6</v>
      </c>
      <c r="J991" s="105">
        <v>-2.0809999999999999E-7</v>
      </c>
      <c r="K991" s="105">
        <v>2.9283999999999998E-3</v>
      </c>
      <c r="L991" s="105">
        <v>3.4199999999999998E-5</v>
      </c>
      <c r="M991" s="132">
        <v>0.67</v>
      </c>
      <c r="N991">
        <v>0</v>
      </c>
      <c r="O991">
        <v>0</v>
      </c>
      <c r="P991">
        <v>0</v>
      </c>
      <c r="Q991">
        <v>1</v>
      </c>
      <c r="R991">
        <v>2.9283999999999999E-5</v>
      </c>
      <c r="S991">
        <v>3.4210000000000003E-7</v>
      </c>
      <c r="T991">
        <v>4</v>
      </c>
      <c r="U991">
        <v>0</v>
      </c>
      <c r="V991">
        <v>0</v>
      </c>
      <c r="W991" s="133" t="s">
        <v>1506</v>
      </c>
      <c r="X991" t="s">
        <v>925</v>
      </c>
      <c r="Y991" t="s">
        <v>204</v>
      </c>
      <c r="AM991" s="105"/>
      <c r="AO991" s="105"/>
    </row>
    <row r="992" spans="1:41" ht="14.25" customHeight="1">
      <c r="A992" t="s">
        <v>1507</v>
      </c>
      <c r="B992" t="s">
        <v>200</v>
      </c>
      <c r="C992">
        <v>0</v>
      </c>
      <c r="D992">
        <v>200</v>
      </c>
      <c r="E992">
        <v>976</v>
      </c>
      <c r="F992" t="s">
        <v>201</v>
      </c>
      <c r="G992" s="105">
        <v>1.5661E-3</v>
      </c>
      <c r="H992" s="105">
        <v>5.4599999999999999E-5</v>
      </c>
      <c r="I992" s="105">
        <v>-8.2316999999999995E-6</v>
      </c>
      <c r="J992" s="105">
        <v>-4.0699999999999998E-7</v>
      </c>
      <c r="K992" s="105">
        <v>1.5743E-3</v>
      </c>
      <c r="L992" s="105">
        <v>5.5000000000000002E-5</v>
      </c>
      <c r="M992" s="132">
        <v>2</v>
      </c>
      <c r="N992">
        <v>0</v>
      </c>
      <c r="O992">
        <v>0</v>
      </c>
      <c r="P992">
        <v>0</v>
      </c>
      <c r="Q992">
        <v>1</v>
      </c>
      <c r="R992">
        <v>1.5743000000000002E-5</v>
      </c>
      <c r="S992">
        <v>5.4990000000000002E-7</v>
      </c>
      <c r="T992">
        <v>3</v>
      </c>
      <c r="U992">
        <v>0</v>
      </c>
      <c r="V992">
        <v>0</v>
      </c>
      <c r="W992" s="133" t="s">
        <v>934</v>
      </c>
      <c r="X992" t="s">
        <v>1508</v>
      </c>
      <c r="Y992" t="s">
        <v>204</v>
      </c>
      <c r="AM992" s="105"/>
      <c r="AO992" s="105"/>
    </row>
    <row r="993" spans="1:41" ht="14.25" customHeight="1">
      <c r="A993" t="s">
        <v>1507</v>
      </c>
      <c r="B993" t="s">
        <v>200</v>
      </c>
      <c r="C993">
        <v>0</v>
      </c>
      <c r="D993">
        <v>200</v>
      </c>
      <c r="E993">
        <v>976</v>
      </c>
      <c r="F993" t="s">
        <v>201</v>
      </c>
      <c r="G993" s="105">
        <v>1.5661E-3</v>
      </c>
      <c r="H993" s="105">
        <v>5.3600000000000002E-5</v>
      </c>
      <c r="I993" s="105">
        <v>-8.2316999999999995E-6</v>
      </c>
      <c r="J993" s="105">
        <v>-4.0699999999999998E-7</v>
      </c>
      <c r="K993" s="105">
        <v>1.5744000000000001E-3</v>
      </c>
      <c r="L993" s="105">
        <v>5.3999999999999998E-5</v>
      </c>
      <c r="M993" s="132">
        <v>1.96</v>
      </c>
      <c r="N993">
        <v>0</v>
      </c>
      <c r="O993">
        <v>0</v>
      </c>
      <c r="P993">
        <v>0</v>
      </c>
      <c r="Q993">
        <v>1</v>
      </c>
      <c r="R993">
        <v>1.5744E-5</v>
      </c>
      <c r="S993">
        <v>5.3990000000000001E-7</v>
      </c>
      <c r="T993">
        <v>3</v>
      </c>
      <c r="U993">
        <v>0</v>
      </c>
      <c r="V993">
        <v>0</v>
      </c>
      <c r="W993" s="133" t="s">
        <v>1509</v>
      </c>
      <c r="X993" t="s">
        <v>1508</v>
      </c>
      <c r="Y993" t="s">
        <v>204</v>
      </c>
      <c r="AM993" s="105"/>
      <c r="AO993" s="105"/>
    </row>
    <row r="994" spans="1:41" ht="14.25" customHeight="1">
      <c r="A994" t="s">
        <v>1507</v>
      </c>
      <c r="B994" t="s">
        <v>200</v>
      </c>
      <c r="C994">
        <v>0</v>
      </c>
      <c r="D994">
        <v>200</v>
      </c>
      <c r="E994">
        <v>976</v>
      </c>
      <c r="F994" t="s">
        <v>201</v>
      </c>
      <c r="G994" s="105">
        <v>1.5661E-3</v>
      </c>
      <c r="H994" s="105">
        <v>5.3600000000000002E-5</v>
      </c>
      <c r="I994" s="105">
        <v>-8.2316999999999995E-6</v>
      </c>
      <c r="J994" s="105">
        <v>-4.0699999999999998E-7</v>
      </c>
      <c r="K994" s="105">
        <v>1.5743E-3</v>
      </c>
      <c r="L994" s="105">
        <v>5.3999999999999998E-5</v>
      </c>
      <c r="M994" s="132">
        <v>1.96</v>
      </c>
      <c r="N994">
        <v>0</v>
      </c>
      <c r="O994">
        <v>0</v>
      </c>
      <c r="P994">
        <v>0</v>
      </c>
      <c r="Q994">
        <v>1</v>
      </c>
      <c r="R994">
        <v>1.5743000000000002E-5</v>
      </c>
      <c r="S994">
        <v>5.3959999999999999E-7</v>
      </c>
      <c r="T994">
        <v>3</v>
      </c>
      <c r="U994">
        <v>0</v>
      </c>
      <c r="V994">
        <v>0</v>
      </c>
      <c r="W994" s="133" t="s">
        <v>1510</v>
      </c>
      <c r="X994" t="s">
        <v>1508</v>
      </c>
      <c r="Y994" t="s">
        <v>204</v>
      </c>
      <c r="AM994" s="105"/>
      <c r="AO994" s="105"/>
    </row>
    <row r="995" spans="1:41" ht="14.25" customHeight="1">
      <c r="A995" t="s">
        <v>1511</v>
      </c>
      <c r="B995" t="s">
        <v>200</v>
      </c>
      <c r="C995">
        <v>0</v>
      </c>
      <c r="D995">
        <v>200</v>
      </c>
      <c r="E995">
        <v>976</v>
      </c>
      <c r="F995" t="s">
        <v>201</v>
      </c>
      <c r="G995" s="105">
        <v>1.2393E-3</v>
      </c>
      <c r="H995" s="105">
        <v>4.32E-5</v>
      </c>
      <c r="I995" s="105">
        <v>-8.2316999999999995E-6</v>
      </c>
      <c r="J995" s="105">
        <v>-4.0699999999999998E-7</v>
      </c>
      <c r="K995" s="105">
        <v>1.2476E-3</v>
      </c>
      <c r="L995" s="105">
        <v>4.3600000000000003E-5</v>
      </c>
      <c r="M995" s="132">
        <v>2</v>
      </c>
      <c r="N995">
        <v>0</v>
      </c>
      <c r="O995">
        <v>0</v>
      </c>
      <c r="P995">
        <v>0</v>
      </c>
      <c r="Q995">
        <v>1</v>
      </c>
      <c r="R995">
        <v>1.2476E-5</v>
      </c>
      <c r="S995">
        <v>4.3650000000000002E-7</v>
      </c>
      <c r="T995">
        <v>3</v>
      </c>
      <c r="U995">
        <v>0</v>
      </c>
      <c r="V995">
        <v>0</v>
      </c>
      <c r="W995" s="133" t="s">
        <v>1512</v>
      </c>
      <c r="X995" t="s">
        <v>1508</v>
      </c>
      <c r="Y995" t="s">
        <v>204</v>
      </c>
      <c r="AM995" s="105"/>
      <c r="AO995" s="105"/>
    </row>
    <row r="996" spans="1:41" ht="14.25" customHeight="1">
      <c r="A996" t="s">
        <v>1511</v>
      </c>
      <c r="B996" t="s">
        <v>200</v>
      </c>
      <c r="C996">
        <v>0</v>
      </c>
      <c r="D996">
        <v>200</v>
      </c>
      <c r="E996">
        <v>976</v>
      </c>
      <c r="F996" t="s">
        <v>201</v>
      </c>
      <c r="G996" s="105">
        <v>1.2393E-3</v>
      </c>
      <c r="H996" s="105">
        <v>4.32E-5</v>
      </c>
      <c r="I996" s="105">
        <v>-8.2316999999999995E-6</v>
      </c>
      <c r="J996" s="105">
        <v>-4.0699999999999998E-7</v>
      </c>
      <c r="K996" s="105">
        <v>1.2474999999999999E-3</v>
      </c>
      <c r="L996" s="105">
        <v>4.3600000000000003E-5</v>
      </c>
      <c r="M996" s="132">
        <v>2</v>
      </c>
      <c r="N996">
        <v>0</v>
      </c>
      <c r="O996">
        <v>0</v>
      </c>
      <c r="P996">
        <v>0</v>
      </c>
      <c r="Q996">
        <v>1</v>
      </c>
      <c r="R996">
        <v>1.2475E-5</v>
      </c>
      <c r="S996">
        <v>4.3609999999999999E-7</v>
      </c>
      <c r="T996">
        <v>3</v>
      </c>
      <c r="U996">
        <v>0</v>
      </c>
      <c r="V996">
        <v>0</v>
      </c>
      <c r="W996" s="133" t="s">
        <v>1513</v>
      </c>
      <c r="X996" t="s">
        <v>1508</v>
      </c>
      <c r="Y996" t="s">
        <v>204</v>
      </c>
      <c r="AM996" s="105"/>
      <c r="AO996" s="105"/>
    </row>
    <row r="997" spans="1:41" ht="14.25" customHeight="1">
      <c r="A997" t="s">
        <v>1511</v>
      </c>
      <c r="B997" t="s">
        <v>200</v>
      </c>
      <c r="C997">
        <v>0</v>
      </c>
      <c r="D997">
        <v>200</v>
      </c>
      <c r="E997">
        <v>976</v>
      </c>
      <c r="F997" t="s">
        <v>201</v>
      </c>
      <c r="G997" s="105">
        <v>1.238E-3</v>
      </c>
      <c r="H997" s="105">
        <v>4.2799999999999997E-5</v>
      </c>
      <c r="I997" s="105">
        <v>-8.2316999999999995E-6</v>
      </c>
      <c r="J997" s="105">
        <v>-4.0699999999999998E-7</v>
      </c>
      <c r="K997" s="105">
        <v>1.2463000000000001E-3</v>
      </c>
      <c r="L997" s="105">
        <v>4.32E-5</v>
      </c>
      <c r="M997" s="132">
        <v>1.99</v>
      </c>
      <c r="N997">
        <v>0</v>
      </c>
      <c r="O997">
        <v>0</v>
      </c>
      <c r="P997">
        <v>0</v>
      </c>
      <c r="Q997">
        <v>1</v>
      </c>
      <c r="R997">
        <v>1.2463000000000001E-5</v>
      </c>
      <c r="S997">
        <v>4.3230000000000003E-7</v>
      </c>
      <c r="T997">
        <v>3</v>
      </c>
      <c r="U997">
        <v>0</v>
      </c>
      <c r="V997">
        <v>0</v>
      </c>
      <c r="W997" s="133" t="s">
        <v>1514</v>
      </c>
      <c r="X997" t="s">
        <v>1508</v>
      </c>
      <c r="Y997" t="s">
        <v>204</v>
      </c>
      <c r="AM997" s="105"/>
      <c r="AO997" s="105"/>
    </row>
    <row r="998" spans="1:41" ht="14.25" customHeight="1">
      <c r="A998" t="s">
        <v>1515</v>
      </c>
      <c r="B998" t="s">
        <v>200</v>
      </c>
      <c r="C998">
        <v>0</v>
      </c>
      <c r="D998">
        <v>200</v>
      </c>
      <c r="E998">
        <v>976</v>
      </c>
      <c r="F998" t="s">
        <v>201</v>
      </c>
      <c r="G998" s="105">
        <v>1.1027000000000001E-3</v>
      </c>
      <c r="H998" s="105">
        <v>3.7200000000000003E-5</v>
      </c>
      <c r="I998" s="105">
        <v>-8.2316999999999995E-6</v>
      </c>
      <c r="J998" s="105">
        <v>-4.0699999999999998E-7</v>
      </c>
      <c r="K998" s="105">
        <v>1.1109E-3</v>
      </c>
      <c r="L998" s="105">
        <v>3.7599999999999999E-5</v>
      </c>
      <c r="M998" s="132">
        <v>1.94</v>
      </c>
      <c r="N998">
        <v>0</v>
      </c>
      <c r="O998">
        <v>0</v>
      </c>
      <c r="P998">
        <v>0</v>
      </c>
      <c r="Q998">
        <v>1</v>
      </c>
      <c r="R998">
        <v>1.1109E-5</v>
      </c>
      <c r="S998">
        <v>3.7599999999999998E-7</v>
      </c>
      <c r="T998">
        <v>3</v>
      </c>
      <c r="U998">
        <v>0</v>
      </c>
      <c r="V998">
        <v>0</v>
      </c>
      <c r="W998" s="133" t="s">
        <v>1516</v>
      </c>
      <c r="X998" t="s">
        <v>1508</v>
      </c>
      <c r="Y998" t="s">
        <v>204</v>
      </c>
      <c r="AM998" s="105"/>
      <c r="AO998" s="105"/>
    </row>
    <row r="999" spans="1:41" ht="14.25" customHeight="1">
      <c r="A999" t="s">
        <v>1515</v>
      </c>
      <c r="B999" t="s">
        <v>200</v>
      </c>
      <c r="C999">
        <v>0</v>
      </c>
      <c r="D999">
        <v>200</v>
      </c>
      <c r="E999">
        <v>976</v>
      </c>
      <c r="F999" t="s">
        <v>201</v>
      </c>
      <c r="G999" s="105">
        <v>1.103E-3</v>
      </c>
      <c r="H999" s="105">
        <v>3.79E-5</v>
      </c>
      <c r="I999" s="105">
        <v>-8.2316999999999995E-6</v>
      </c>
      <c r="J999" s="105">
        <v>-4.0699999999999998E-7</v>
      </c>
      <c r="K999" s="105">
        <v>1.1113E-3</v>
      </c>
      <c r="L999" s="105">
        <v>3.8300000000000003E-5</v>
      </c>
      <c r="M999" s="132">
        <v>1.97</v>
      </c>
      <c r="N999">
        <v>0</v>
      </c>
      <c r="O999">
        <v>0</v>
      </c>
      <c r="P999">
        <v>0</v>
      </c>
      <c r="Q999">
        <v>1</v>
      </c>
      <c r="R999">
        <v>1.1113E-5</v>
      </c>
      <c r="S999">
        <v>3.8280000000000001E-7</v>
      </c>
      <c r="T999">
        <v>3</v>
      </c>
      <c r="U999">
        <v>0</v>
      </c>
      <c r="V999">
        <v>0</v>
      </c>
      <c r="W999" s="133" t="s">
        <v>1517</v>
      </c>
      <c r="X999" t="s">
        <v>1508</v>
      </c>
      <c r="Y999" t="s">
        <v>204</v>
      </c>
      <c r="AM999" s="105"/>
      <c r="AO999" s="105"/>
    </row>
    <row r="1000" spans="1:41" ht="14.25" customHeight="1">
      <c r="A1000" t="s">
        <v>1515</v>
      </c>
      <c r="B1000" t="s">
        <v>200</v>
      </c>
      <c r="C1000">
        <v>0</v>
      </c>
      <c r="D1000">
        <v>200</v>
      </c>
      <c r="E1000">
        <v>976</v>
      </c>
      <c r="F1000" t="s">
        <v>201</v>
      </c>
      <c r="G1000" s="105">
        <v>1.1031999999999999E-3</v>
      </c>
      <c r="H1000" s="105">
        <v>3.7200000000000003E-5</v>
      </c>
      <c r="I1000" s="105">
        <v>-8.2316999999999995E-6</v>
      </c>
      <c r="J1000" s="105">
        <v>-4.0699999999999998E-7</v>
      </c>
      <c r="K1000" s="105">
        <v>1.1114E-3</v>
      </c>
      <c r="L1000" s="105">
        <v>3.7700000000000002E-5</v>
      </c>
      <c r="M1000" s="132">
        <v>1.94</v>
      </c>
      <c r="N1000">
        <v>0</v>
      </c>
      <c r="O1000">
        <v>0</v>
      </c>
      <c r="P1000">
        <v>0</v>
      </c>
      <c r="Q1000">
        <v>1</v>
      </c>
      <c r="R1000">
        <v>1.1114000000000001E-5</v>
      </c>
      <c r="S1000">
        <v>3.7650000000000002E-7</v>
      </c>
      <c r="T1000">
        <v>3</v>
      </c>
      <c r="U1000">
        <v>0</v>
      </c>
      <c r="V1000">
        <v>0</v>
      </c>
      <c r="W1000" s="133" t="s">
        <v>1518</v>
      </c>
      <c r="X1000" t="s">
        <v>1508</v>
      </c>
      <c r="Y1000" t="s">
        <v>204</v>
      </c>
      <c r="AM1000" s="105"/>
      <c r="AO1000" s="105"/>
    </row>
    <row r="1001" spans="1:41" ht="14.25" customHeight="1">
      <c r="A1001" t="s">
        <v>1519</v>
      </c>
      <c r="B1001" t="s">
        <v>200</v>
      </c>
      <c r="C1001">
        <v>0</v>
      </c>
      <c r="D1001">
        <v>200</v>
      </c>
      <c r="E1001">
        <v>976</v>
      </c>
      <c r="F1001" t="s">
        <v>201</v>
      </c>
      <c r="G1001" s="105">
        <v>8.7569999999999998E-4</v>
      </c>
      <c r="H1001" s="105">
        <v>3.1619999999999999E-5</v>
      </c>
      <c r="I1001" s="105">
        <v>-8.2316999999999995E-6</v>
      </c>
      <c r="J1001" s="105">
        <v>-4.0699999999999998E-7</v>
      </c>
      <c r="K1001" s="105">
        <v>8.8394000000000005E-4</v>
      </c>
      <c r="L1001" s="105">
        <v>3.2026999999999997E-5</v>
      </c>
      <c r="M1001" s="132">
        <v>2.08</v>
      </c>
      <c r="N1001">
        <v>0</v>
      </c>
      <c r="O1001">
        <v>0</v>
      </c>
      <c r="P1001">
        <v>0</v>
      </c>
      <c r="Q1001">
        <v>1</v>
      </c>
      <c r="R1001">
        <v>8.8394000000000004E-6</v>
      </c>
      <c r="S1001">
        <v>3.2029999999999998E-7</v>
      </c>
      <c r="T1001">
        <v>3</v>
      </c>
      <c r="U1001">
        <v>0</v>
      </c>
      <c r="V1001">
        <v>0</v>
      </c>
      <c r="W1001" s="133" t="s">
        <v>1520</v>
      </c>
      <c r="X1001" t="s">
        <v>1508</v>
      </c>
      <c r="Y1001" t="s">
        <v>204</v>
      </c>
      <c r="AM1001" s="105"/>
      <c r="AO1001" s="105"/>
    </row>
    <row r="1002" spans="1:41" ht="14.25" customHeight="1">
      <c r="A1002" t="s">
        <v>1519</v>
      </c>
      <c r="B1002" t="s">
        <v>200</v>
      </c>
      <c r="C1002">
        <v>0</v>
      </c>
      <c r="D1002">
        <v>200</v>
      </c>
      <c r="E1002">
        <v>976</v>
      </c>
      <c r="F1002" t="s">
        <v>201</v>
      </c>
      <c r="G1002" s="105">
        <v>8.7608E-4</v>
      </c>
      <c r="H1002" s="105">
        <v>3.1953999999999999E-5</v>
      </c>
      <c r="I1002" s="105">
        <v>-8.2316999999999995E-6</v>
      </c>
      <c r="J1002" s="105">
        <v>-4.0699999999999998E-7</v>
      </c>
      <c r="K1002" s="105">
        <v>8.8431000000000002E-4</v>
      </c>
      <c r="L1002" s="105">
        <v>3.2360999999999997E-5</v>
      </c>
      <c r="M1002" s="132">
        <v>2.1</v>
      </c>
      <c r="N1002">
        <v>0</v>
      </c>
      <c r="O1002">
        <v>0</v>
      </c>
      <c r="P1002">
        <v>0</v>
      </c>
      <c r="Q1002">
        <v>1</v>
      </c>
      <c r="R1002">
        <v>8.8431000000000001E-6</v>
      </c>
      <c r="S1002">
        <v>3.2360000000000001E-7</v>
      </c>
      <c r="T1002">
        <v>3</v>
      </c>
      <c r="U1002">
        <v>0</v>
      </c>
      <c r="V1002">
        <v>0</v>
      </c>
      <c r="W1002" s="133" t="s">
        <v>1521</v>
      </c>
      <c r="X1002" t="s">
        <v>1508</v>
      </c>
      <c r="Y1002" t="s">
        <v>204</v>
      </c>
      <c r="AM1002" s="105"/>
      <c r="AO1002" s="105"/>
    </row>
    <row r="1003" spans="1:41" ht="14.25" customHeight="1">
      <c r="A1003" t="s">
        <v>1519</v>
      </c>
      <c r="B1003" t="s">
        <v>200</v>
      </c>
      <c r="C1003">
        <v>0</v>
      </c>
      <c r="D1003">
        <v>200</v>
      </c>
      <c r="E1003">
        <v>976</v>
      </c>
      <c r="F1003" t="s">
        <v>201</v>
      </c>
      <c r="G1003" s="105">
        <v>8.7555E-4</v>
      </c>
      <c r="H1003" s="105">
        <v>3.1689000000000001E-5</v>
      </c>
      <c r="I1003" s="105">
        <v>-8.2316999999999995E-6</v>
      </c>
      <c r="J1003" s="105">
        <v>-4.0699999999999998E-7</v>
      </c>
      <c r="K1003" s="105">
        <v>8.8378000000000003E-4</v>
      </c>
      <c r="L1003" s="105">
        <v>3.2095999999999999E-5</v>
      </c>
      <c r="M1003" s="132">
        <v>2.08</v>
      </c>
      <c r="N1003">
        <v>0</v>
      </c>
      <c r="O1003">
        <v>0</v>
      </c>
      <c r="P1003">
        <v>0</v>
      </c>
      <c r="Q1003">
        <v>1</v>
      </c>
      <c r="R1003">
        <v>8.8378000000000003E-6</v>
      </c>
      <c r="S1003">
        <v>3.2099999999999998E-7</v>
      </c>
      <c r="T1003">
        <v>3</v>
      </c>
      <c r="U1003">
        <v>0</v>
      </c>
      <c r="V1003">
        <v>0</v>
      </c>
      <c r="W1003" s="133" t="s">
        <v>1522</v>
      </c>
      <c r="X1003" t="s">
        <v>1508</v>
      </c>
      <c r="Y1003" t="s">
        <v>204</v>
      </c>
      <c r="AM1003" s="105"/>
      <c r="AO1003" s="105"/>
    </row>
    <row r="1004" spans="1:41" ht="14.25" customHeight="1">
      <c r="A1004" t="s">
        <v>1523</v>
      </c>
      <c r="B1004" t="s">
        <v>200</v>
      </c>
      <c r="C1004">
        <v>0</v>
      </c>
      <c r="D1004">
        <v>200</v>
      </c>
      <c r="E1004">
        <v>976</v>
      </c>
      <c r="F1004" t="s">
        <v>201</v>
      </c>
      <c r="G1004" s="105">
        <v>9.0611000000000001E-4</v>
      </c>
      <c r="H1004" s="105">
        <v>3.0222E-5</v>
      </c>
      <c r="I1004" s="105">
        <v>-8.2316999999999995E-6</v>
      </c>
      <c r="J1004" s="105">
        <v>-4.0699999999999998E-7</v>
      </c>
      <c r="K1004" s="105">
        <v>9.1434000000000003E-4</v>
      </c>
      <c r="L1004" s="105">
        <v>3.0629000000000001E-5</v>
      </c>
      <c r="M1004" s="132">
        <v>1.92</v>
      </c>
      <c r="N1004">
        <v>0</v>
      </c>
      <c r="O1004">
        <v>0</v>
      </c>
      <c r="P1004">
        <v>0</v>
      </c>
      <c r="Q1004">
        <v>1</v>
      </c>
      <c r="R1004">
        <v>9.1433999999999996E-6</v>
      </c>
      <c r="S1004">
        <v>3.0629999999999998E-7</v>
      </c>
      <c r="T1004">
        <v>3</v>
      </c>
      <c r="U1004">
        <v>0</v>
      </c>
      <c r="V1004">
        <v>0</v>
      </c>
      <c r="W1004" s="133" t="s">
        <v>1524</v>
      </c>
      <c r="X1004" t="s">
        <v>1508</v>
      </c>
      <c r="Y1004" t="s">
        <v>204</v>
      </c>
      <c r="AM1004" s="105"/>
      <c r="AO1004" s="105"/>
    </row>
    <row r="1005" spans="1:41" ht="14.25" customHeight="1">
      <c r="A1005" t="s">
        <v>1523</v>
      </c>
      <c r="B1005" t="s">
        <v>200</v>
      </c>
      <c r="C1005">
        <v>0</v>
      </c>
      <c r="D1005">
        <v>200</v>
      </c>
      <c r="E1005">
        <v>976</v>
      </c>
      <c r="F1005" t="s">
        <v>201</v>
      </c>
      <c r="G1005" s="105">
        <v>9.0607999999999997E-4</v>
      </c>
      <c r="H1005" s="105">
        <v>3.0354000000000001E-5</v>
      </c>
      <c r="I1005" s="105">
        <v>-8.2316999999999995E-6</v>
      </c>
      <c r="J1005" s="105">
        <v>-4.0699999999999998E-7</v>
      </c>
      <c r="K1005" s="105">
        <v>9.1432000000000004E-4</v>
      </c>
      <c r="L1005" s="105">
        <v>3.0760999999999999E-5</v>
      </c>
      <c r="M1005" s="132">
        <v>1.93</v>
      </c>
      <c r="N1005">
        <v>0</v>
      </c>
      <c r="O1005">
        <v>0</v>
      </c>
      <c r="P1005">
        <v>0</v>
      </c>
      <c r="Q1005">
        <v>1</v>
      </c>
      <c r="R1005">
        <v>9.1432000000000008E-6</v>
      </c>
      <c r="S1005">
        <v>3.0759999999999998E-7</v>
      </c>
      <c r="T1005">
        <v>3</v>
      </c>
      <c r="U1005">
        <v>0</v>
      </c>
      <c r="V1005">
        <v>0</v>
      </c>
      <c r="W1005" s="133" t="s">
        <v>1525</v>
      </c>
      <c r="X1005" t="s">
        <v>1508</v>
      </c>
      <c r="Y1005" t="s">
        <v>204</v>
      </c>
      <c r="AM1005" s="105"/>
      <c r="AO1005" s="105"/>
    </row>
    <row r="1006" spans="1:41" ht="14.25" customHeight="1">
      <c r="A1006" t="s">
        <v>1523</v>
      </c>
      <c r="B1006" t="s">
        <v>200</v>
      </c>
      <c r="C1006">
        <v>0</v>
      </c>
      <c r="D1006">
        <v>200</v>
      </c>
      <c r="E1006">
        <v>976</v>
      </c>
      <c r="F1006" t="s">
        <v>201</v>
      </c>
      <c r="G1006" s="105">
        <v>9.0634999999999999E-4</v>
      </c>
      <c r="H1006" s="105">
        <v>3.0493000000000001E-5</v>
      </c>
      <c r="I1006" s="105">
        <v>-8.2316999999999995E-6</v>
      </c>
      <c r="J1006" s="105">
        <v>-4.0699999999999998E-7</v>
      </c>
      <c r="K1006" s="105">
        <v>9.1458000000000002E-4</v>
      </c>
      <c r="L1006" s="105">
        <v>3.0899999999999999E-5</v>
      </c>
      <c r="M1006" s="132">
        <v>1.94</v>
      </c>
      <c r="N1006">
        <v>0</v>
      </c>
      <c r="O1006">
        <v>0</v>
      </c>
      <c r="P1006">
        <v>0</v>
      </c>
      <c r="Q1006">
        <v>1</v>
      </c>
      <c r="R1006">
        <v>9.1457999999999997E-6</v>
      </c>
      <c r="S1006">
        <v>3.0899999999999997E-7</v>
      </c>
      <c r="T1006">
        <v>3</v>
      </c>
      <c r="U1006">
        <v>0</v>
      </c>
      <c r="V1006">
        <v>0</v>
      </c>
      <c r="W1006" s="133" t="s">
        <v>1526</v>
      </c>
      <c r="X1006" t="s">
        <v>1508</v>
      </c>
      <c r="Y1006" t="s">
        <v>204</v>
      </c>
      <c r="AM1006" s="105"/>
      <c r="AO1006" s="105"/>
    </row>
    <row r="1007" spans="1:41" ht="14.25" customHeight="1">
      <c r="A1007" t="s">
        <v>1527</v>
      </c>
      <c r="B1007" t="s">
        <v>200</v>
      </c>
      <c r="C1007">
        <v>0</v>
      </c>
      <c r="D1007">
        <v>200</v>
      </c>
      <c r="E1007">
        <v>976</v>
      </c>
      <c r="F1007" t="s">
        <v>201</v>
      </c>
      <c r="G1007" s="105">
        <v>1.8573999999999999E-3</v>
      </c>
      <c r="H1007" s="105">
        <v>6.2000000000000003E-5</v>
      </c>
      <c r="I1007" s="105">
        <v>-8.2316999999999995E-6</v>
      </c>
      <c r="J1007" s="105">
        <v>-4.0699999999999998E-7</v>
      </c>
      <c r="K1007" s="105">
        <v>1.8656E-3</v>
      </c>
      <c r="L1007" s="105">
        <v>6.2399999999999999E-5</v>
      </c>
      <c r="M1007" s="132">
        <v>1.91</v>
      </c>
      <c r="N1007">
        <v>0</v>
      </c>
      <c r="O1007">
        <v>0</v>
      </c>
      <c r="P1007">
        <v>0</v>
      </c>
      <c r="Q1007">
        <v>1</v>
      </c>
      <c r="R1007">
        <v>1.8655999999999999E-5</v>
      </c>
      <c r="S1007">
        <v>6.2369999999999995E-7</v>
      </c>
      <c r="T1007">
        <v>3</v>
      </c>
      <c r="U1007">
        <v>0</v>
      </c>
      <c r="V1007">
        <v>0</v>
      </c>
      <c r="W1007" s="133" t="s">
        <v>1528</v>
      </c>
      <c r="X1007" t="s">
        <v>1508</v>
      </c>
      <c r="Y1007" t="s">
        <v>204</v>
      </c>
      <c r="AM1007" s="105"/>
      <c r="AO1007" s="105"/>
    </row>
    <row r="1008" spans="1:41" ht="14.25" customHeight="1">
      <c r="A1008" t="s">
        <v>1527</v>
      </c>
      <c r="B1008" t="s">
        <v>200</v>
      </c>
      <c r="C1008">
        <v>0</v>
      </c>
      <c r="D1008">
        <v>200</v>
      </c>
      <c r="E1008">
        <v>976</v>
      </c>
      <c r="F1008" t="s">
        <v>201</v>
      </c>
      <c r="G1008" s="105">
        <v>1.8575E-3</v>
      </c>
      <c r="H1008" s="105">
        <v>6.1799999999999998E-5</v>
      </c>
      <c r="I1008" s="105">
        <v>-8.2316999999999995E-6</v>
      </c>
      <c r="J1008" s="105">
        <v>-4.0699999999999998E-7</v>
      </c>
      <c r="K1008" s="105">
        <v>1.8657000000000001E-3</v>
      </c>
      <c r="L1008" s="105">
        <v>6.2199999999999994E-5</v>
      </c>
      <c r="M1008" s="132">
        <v>1.91</v>
      </c>
      <c r="N1008">
        <v>0</v>
      </c>
      <c r="O1008">
        <v>0</v>
      </c>
      <c r="P1008">
        <v>0</v>
      </c>
      <c r="Q1008">
        <v>1</v>
      </c>
      <c r="R1008">
        <v>1.8657000000000001E-5</v>
      </c>
      <c r="S1008">
        <v>6.2220000000000005E-7</v>
      </c>
      <c r="T1008">
        <v>3</v>
      </c>
      <c r="U1008">
        <v>0</v>
      </c>
      <c r="V1008">
        <v>0</v>
      </c>
      <c r="W1008" s="133" t="s">
        <v>1529</v>
      </c>
      <c r="X1008" t="s">
        <v>1508</v>
      </c>
      <c r="Y1008" t="s">
        <v>204</v>
      </c>
      <c r="AM1008" s="105"/>
      <c r="AO1008" s="105"/>
    </row>
    <row r="1009" spans="1:41" ht="14.25" customHeight="1">
      <c r="A1009" t="s">
        <v>1527</v>
      </c>
      <c r="B1009" t="s">
        <v>200</v>
      </c>
      <c r="C1009">
        <v>0</v>
      </c>
      <c r="D1009">
        <v>200</v>
      </c>
      <c r="E1009">
        <v>976</v>
      </c>
      <c r="F1009" t="s">
        <v>201</v>
      </c>
      <c r="G1009" s="105">
        <v>1.8573000000000001E-3</v>
      </c>
      <c r="H1009" s="105">
        <v>6.1600000000000007E-5</v>
      </c>
      <c r="I1009" s="105">
        <v>-8.2316999999999995E-6</v>
      </c>
      <c r="J1009" s="105">
        <v>-4.0699999999999998E-7</v>
      </c>
      <c r="K1009" s="105">
        <v>1.8655E-3</v>
      </c>
      <c r="L1009" s="105">
        <v>6.2000000000000003E-5</v>
      </c>
      <c r="M1009" s="132">
        <v>1.9</v>
      </c>
      <c r="N1009">
        <v>0</v>
      </c>
      <c r="O1009">
        <v>0</v>
      </c>
      <c r="P1009">
        <v>0</v>
      </c>
      <c r="Q1009">
        <v>1</v>
      </c>
      <c r="R1009">
        <v>1.8655E-5</v>
      </c>
      <c r="S1009">
        <v>6.2020000000000001E-7</v>
      </c>
      <c r="T1009">
        <v>3</v>
      </c>
      <c r="U1009">
        <v>0</v>
      </c>
      <c r="V1009">
        <v>0</v>
      </c>
      <c r="W1009" s="133" t="s">
        <v>1530</v>
      </c>
      <c r="X1009" t="s">
        <v>1508</v>
      </c>
      <c r="Y1009" t="s">
        <v>204</v>
      </c>
      <c r="AM1009" s="105"/>
      <c r="AO1009" s="105"/>
    </row>
    <row r="1010" spans="1:41" ht="14.25" customHeight="1">
      <c r="A1010" t="s">
        <v>1531</v>
      </c>
      <c r="B1010" t="s">
        <v>200</v>
      </c>
      <c r="C1010">
        <v>0</v>
      </c>
      <c r="D1010">
        <v>200</v>
      </c>
      <c r="E1010">
        <v>976</v>
      </c>
      <c r="F1010" t="s">
        <v>201</v>
      </c>
      <c r="G1010" s="105">
        <v>1.7171E-3</v>
      </c>
      <c r="H1010" s="105">
        <v>6.7299999999999996E-5</v>
      </c>
      <c r="I1010" s="105">
        <v>-8.2316999999999995E-6</v>
      </c>
      <c r="J1010" s="105">
        <v>-4.0699999999999998E-7</v>
      </c>
      <c r="K1010" s="105">
        <v>1.7252999999999999E-3</v>
      </c>
      <c r="L1010" s="105">
        <v>6.7700000000000006E-5</v>
      </c>
      <c r="M1010" s="132">
        <v>2.25</v>
      </c>
      <c r="N1010">
        <v>0</v>
      </c>
      <c r="O1010">
        <v>0</v>
      </c>
      <c r="P1010">
        <v>0</v>
      </c>
      <c r="Q1010">
        <v>1</v>
      </c>
      <c r="R1010">
        <v>1.7252999999999999E-5</v>
      </c>
      <c r="S1010">
        <v>6.7729999999999996E-7</v>
      </c>
      <c r="T1010">
        <v>3</v>
      </c>
      <c r="U1010">
        <v>0</v>
      </c>
      <c r="V1010">
        <v>0</v>
      </c>
      <c r="W1010" s="133" t="s">
        <v>1532</v>
      </c>
      <c r="X1010" t="s">
        <v>1508</v>
      </c>
      <c r="Y1010" t="s">
        <v>204</v>
      </c>
      <c r="AM1010" s="105"/>
      <c r="AO1010" s="105"/>
    </row>
    <row r="1011" spans="1:41" ht="14.25" customHeight="1">
      <c r="A1011" t="s">
        <v>1531</v>
      </c>
      <c r="B1011" t="s">
        <v>200</v>
      </c>
      <c r="C1011">
        <v>0</v>
      </c>
      <c r="D1011">
        <v>200</v>
      </c>
      <c r="E1011">
        <v>976</v>
      </c>
      <c r="F1011" t="s">
        <v>201</v>
      </c>
      <c r="G1011" s="105">
        <v>1.7171E-3</v>
      </c>
      <c r="H1011" s="105">
        <v>6.7199999999999994E-5</v>
      </c>
      <c r="I1011" s="105">
        <v>-8.2316999999999995E-6</v>
      </c>
      <c r="J1011" s="105">
        <v>-4.0699999999999998E-7</v>
      </c>
      <c r="K1011" s="105">
        <v>1.7252999999999999E-3</v>
      </c>
      <c r="L1011" s="105">
        <v>6.7600000000000003E-5</v>
      </c>
      <c r="M1011" s="132">
        <v>2.25</v>
      </c>
      <c r="N1011">
        <v>0</v>
      </c>
      <c r="O1011">
        <v>0</v>
      </c>
      <c r="P1011">
        <v>0</v>
      </c>
      <c r="Q1011">
        <v>1</v>
      </c>
      <c r="R1011">
        <v>1.7252999999999999E-5</v>
      </c>
      <c r="S1011">
        <v>6.764E-7</v>
      </c>
      <c r="T1011">
        <v>3</v>
      </c>
      <c r="U1011">
        <v>0</v>
      </c>
      <c r="V1011">
        <v>0</v>
      </c>
      <c r="W1011" s="133" t="s">
        <v>1533</v>
      </c>
      <c r="X1011" t="s">
        <v>1508</v>
      </c>
      <c r="Y1011" t="s">
        <v>204</v>
      </c>
      <c r="AM1011" s="105"/>
      <c r="AO1011" s="105"/>
    </row>
    <row r="1012" spans="1:41" ht="14.25" customHeight="1">
      <c r="A1012" t="s">
        <v>1531</v>
      </c>
      <c r="B1012" t="s">
        <v>200</v>
      </c>
      <c r="C1012">
        <v>0</v>
      </c>
      <c r="D1012">
        <v>200</v>
      </c>
      <c r="E1012">
        <v>976</v>
      </c>
      <c r="F1012" t="s">
        <v>201</v>
      </c>
      <c r="G1012" s="105">
        <v>1.7166E-3</v>
      </c>
      <c r="H1012" s="105">
        <v>6.6799999999999997E-5</v>
      </c>
      <c r="I1012" s="105">
        <v>-8.2316999999999995E-6</v>
      </c>
      <c r="J1012" s="105">
        <v>-4.0699999999999998E-7</v>
      </c>
      <c r="K1012" s="105">
        <v>1.7248999999999999E-3</v>
      </c>
      <c r="L1012" s="105">
        <v>6.7199999999999994E-5</v>
      </c>
      <c r="M1012" s="132">
        <v>2.23</v>
      </c>
      <c r="N1012">
        <v>0</v>
      </c>
      <c r="O1012">
        <v>0</v>
      </c>
      <c r="P1012">
        <v>0</v>
      </c>
      <c r="Q1012">
        <v>1</v>
      </c>
      <c r="R1012">
        <v>1.7249E-5</v>
      </c>
      <c r="S1012">
        <v>6.7199999999999998E-7</v>
      </c>
      <c r="T1012">
        <v>3</v>
      </c>
      <c r="U1012">
        <v>0</v>
      </c>
      <c r="V1012">
        <v>0</v>
      </c>
      <c r="W1012" s="133" t="s">
        <v>1534</v>
      </c>
      <c r="X1012" t="s">
        <v>1508</v>
      </c>
      <c r="Y1012" t="s">
        <v>204</v>
      </c>
      <c r="AM1012" s="105"/>
      <c r="AO1012" s="105"/>
    </row>
    <row r="1013" spans="1:41" ht="14.25" customHeight="1">
      <c r="A1013" t="s">
        <v>1535</v>
      </c>
      <c r="B1013" t="s">
        <v>200</v>
      </c>
      <c r="C1013">
        <v>0</v>
      </c>
      <c r="D1013">
        <v>200</v>
      </c>
      <c r="E1013">
        <v>976</v>
      </c>
      <c r="F1013" t="s">
        <v>201</v>
      </c>
      <c r="G1013" s="105">
        <v>2.9642000000000002E-3</v>
      </c>
      <c r="H1013" s="105">
        <v>1.2650000000000001E-4</v>
      </c>
      <c r="I1013" s="105">
        <v>-8.2316999999999995E-6</v>
      </c>
      <c r="J1013" s="105">
        <v>-4.0699999999999998E-7</v>
      </c>
      <c r="K1013" s="105">
        <v>2.9724999999999999E-3</v>
      </c>
      <c r="L1013" s="105">
        <v>1.2689999999999999E-4</v>
      </c>
      <c r="M1013" s="132">
        <v>2.44</v>
      </c>
      <c r="N1013">
        <v>0</v>
      </c>
      <c r="O1013">
        <v>0</v>
      </c>
      <c r="P1013">
        <v>0</v>
      </c>
      <c r="Q1013">
        <v>1</v>
      </c>
      <c r="R1013">
        <v>2.9725000000000001E-5</v>
      </c>
      <c r="S1013">
        <v>1.2691000000000001E-6</v>
      </c>
      <c r="T1013">
        <v>4</v>
      </c>
      <c r="U1013">
        <v>0</v>
      </c>
      <c r="V1013">
        <v>0</v>
      </c>
      <c r="W1013" s="133" t="s">
        <v>1536</v>
      </c>
      <c r="X1013" t="s">
        <v>1508</v>
      </c>
      <c r="Y1013" t="s">
        <v>204</v>
      </c>
      <c r="AM1013" s="105"/>
      <c r="AO1013" s="105"/>
    </row>
    <row r="1014" spans="1:41" ht="14.25" customHeight="1">
      <c r="A1014" t="s">
        <v>1535</v>
      </c>
      <c r="B1014" t="s">
        <v>200</v>
      </c>
      <c r="C1014">
        <v>0</v>
      </c>
      <c r="D1014">
        <v>200</v>
      </c>
      <c r="E1014">
        <v>976</v>
      </c>
      <c r="F1014" t="s">
        <v>201</v>
      </c>
      <c r="G1014" s="105">
        <v>2.9623000000000002E-3</v>
      </c>
      <c r="H1014" s="105">
        <v>1.2540000000000001E-4</v>
      </c>
      <c r="I1014" s="105">
        <v>-8.2316999999999995E-6</v>
      </c>
      <c r="J1014" s="105">
        <v>-4.0699999999999998E-7</v>
      </c>
      <c r="K1014" s="105">
        <v>2.9705000000000001E-3</v>
      </c>
      <c r="L1014" s="105">
        <v>1.2579999999999999E-4</v>
      </c>
      <c r="M1014" s="132">
        <v>2.4300000000000002</v>
      </c>
      <c r="N1014">
        <v>0</v>
      </c>
      <c r="O1014">
        <v>0</v>
      </c>
      <c r="P1014">
        <v>0</v>
      </c>
      <c r="Q1014">
        <v>1</v>
      </c>
      <c r="R1014">
        <v>2.9705000000000001E-5</v>
      </c>
      <c r="S1014">
        <v>1.2580000000000001E-6</v>
      </c>
      <c r="T1014">
        <v>4</v>
      </c>
      <c r="U1014">
        <v>0</v>
      </c>
      <c r="V1014">
        <v>0</v>
      </c>
      <c r="W1014" s="133" t="s">
        <v>1537</v>
      </c>
      <c r="X1014" t="s">
        <v>1508</v>
      </c>
      <c r="Y1014" t="s">
        <v>204</v>
      </c>
      <c r="AM1014" s="105"/>
      <c r="AO1014" s="105"/>
    </row>
    <row r="1015" spans="1:41" ht="14.25" customHeight="1">
      <c r="A1015" t="s">
        <v>1535</v>
      </c>
      <c r="B1015" t="s">
        <v>200</v>
      </c>
      <c r="C1015">
        <v>0</v>
      </c>
      <c r="D1015">
        <v>200</v>
      </c>
      <c r="E1015">
        <v>976</v>
      </c>
      <c r="F1015" t="s">
        <v>201</v>
      </c>
      <c r="G1015" s="105">
        <v>2.9548999999999999E-3</v>
      </c>
      <c r="H1015" s="105">
        <v>1.2559999999999999E-4</v>
      </c>
      <c r="I1015" s="105">
        <v>-8.2316999999999995E-6</v>
      </c>
      <c r="J1015" s="105">
        <v>-4.0699999999999998E-7</v>
      </c>
      <c r="K1015" s="105">
        <v>2.9631000000000002E-3</v>
      </c>
      <c r="L1015" s="105">
        <v>1.261E-4</v>
      </c>
      <c r="M1015" s="132">
        <v>2.44</v>
      </c>
      <c r="N1015">
        <v>0</v>
      </c>
      <c r="O1015">
        <v>0</v>
      </c>
      <c r="P1015">
        <v>0</v>
      </c>
      <c r="Q1015">
        <v>1</v>
      </c>
      <c r="R1015">
        <v>2.9631000000000001E-5</v>
      </c>
      <c r="S1015">
        <v>1.2605E-6</v>
      </c>
      <c r="T1015">
        <v>4</v>
      </c>
      <c r="U1015">
        <v>0</v>
      </c>
      <c r="V1015">
        <v>0</v>
      </c>
      <c r="W1015" s="133" t="s">
        <v>1538</v>
      </c>
      <c r="X1015" t="s">
        <v>1508</v>
      </c>
      <c r="Y1015" t="s">
        <v>204</v>
      </c>
      <c r="AM1015" s="105"/>
      <c r="AO1015" s="105"/>
    </row>
    <row r="1016" spans="1:41" ht="14.25" customHeight="1">
      <c r="A1016" t="s">
        <v>1539</v>
      </c>
      <c r="B1016" t="s">
        <v>200</v>
      </c>
      <c r="C1016">
        <v>0</v>
      </c>
      <c r="D1016">
        <v>200</v>
      </c>
      <c r="E1016">
        <v>976</v>
      </c>
      <c r="F1016" t="s">
        <v>201</v>
      </c>
      <c r="G1016" s="105">
        <v>1.7051E-3</v>
      </c>
      <c r="H1016" s="105">
        <v>7.7100000000000004E-5</v>
      </c>
      <c r="I1016" s="105">
        <v>-8.2316999999999995E-6</v>
      </c>
      <c r="J1016" s="105">
        <v>-4.0699999999999998E-7</v>
      </c>
      <c r="K1016" s="105">
        <v>1.7133000000000001E-3</v>
      </c>
      <c r="L1016" s="105">
        <v>7.75E-5</v>
      </c>
      <c r="M1016" s="132">
        <v>2.59</v>
      </c>
      <c r="N1016">
        <v>0</v>
      </c>
      <c r="O1016">
        <v>0</v>
      </c>
      <c r="P1016">
        <v>0</v>
      </c>
      <c r="Q1016">
        <v>1</v>
      </c>
      <c r="R1016">
        <v>1.7133E-5</v>
      </c>
      <c r="S1016">
        <v>7.7499999999999999E-7</v>
      </c>
      <c r="T1016">
        <v>3</v>
      </c>
      <c r="U1016">
        <v>0</v>
      </c>
      <c r="V1016">
        <v>0</v>
      </c>
      <c r="W1016" s="133" t="s">
        <v>1540</v>
      </c>
      <c r="X1016" t="s">
        <v>1508</v>
      </c>
      <c r="Y1016" t="s">
        <v>204</v>
      </c>
      <c r="AM1016" s="105"/>
      <c r="AO1016" s="105"/>
    </row>
    <row r="1017" spans="1:41" ht="14.25" customHeight="1">
      <c r="A1017" t="s">
        <v>1539</v>
      </c>
      <c r="B1017" t="s">
        <v>200</v>
      </c>
      <c r="C1017">
        <v>0</v>
      </c>
      <c r="D1017">
        <v>200</v>
      </c>
      <c r="E1017">
        <v>976</v>
      </c>
      <c r="F1017" t="s">
        <v>201</v>
      </c>
      <c r="G1017" s="105">
        <v>1.7048E-3</v>
      </c>
      <c r="H1017" s="105">
        <v>7.6899999999999999E-5</v>
      </c>
      <c r="I1017" s="105">
        <v>-8.2316999999999995E-6</v>
      </c>
      <c r="J1017" s="105">
        <v>-4.0699999999999998E-7</v>
      </c>
      <c r="K1017" s="105">
        <v>1.7131E-3</v>
      </c>
      <c r="L1017" s="105">
        <v>7.7299999999999995E-5</v>
      </c>
      <c r="M1017" s="132">
        <v>2.58</v>
      </c>
      <c r="N1017">
        <v>0</v>
      </c>
      <c r="O1017">
        <v>0</v>
      </c>
      <c r="P1017">
        <v>0</v>
      </c>
      <c r="Q1017">
        <v>1</v>
      </c>
      <c r="R1017">
        <v>1.7130999999999999E-5</v>
      </c>
      <c r="S1017">
        <v>7.7319999999999996E-7</v>
      </c>
      <c r="T1017">
        <v>3</v>
      </c>
      <c r="U1017">
        <v>0</v>
      </c>
      <c r="V1017">
        <v>0</v>
      </c>
      <c r="W1017" s="133" t="s">
        <v>1541</v>
      </c>
      <c r="X1017" t="s">
        <v>1508</v>
      </c>
      <c r="Y1017" t="s">
        <v>204</v>
      </c>
      <c r="AM1017" s="105"/>
      <c r="AO1017" s="105"/>
    </row>
    <row r="1018" spans="1:41" ht="14.25" customHeight="1">
      <c r="A1018" t="s">
        <v>1539</v>
      </c>
      <c r="B1018" t="s">
        <v>200</v>
      </c>
      <c r="C1018">
        <v>0</v>
      </c>
      <c r="D1018">
        <v>200</v>
      </c>
      <c r="E1018">
        <v>976</v>
      </c>
      <c r="F1018" t="s">
        <v>201</v>
      </c>
      <c r="G1018" s="105">
        <v>1.7041000000000001E-3</v>
      </c>
      <c r="H1018" s="105">
        <v>7.6699999999999994E-5</v>
      </c>
      <c r="I1018" s="105">
        <v>-8.2316999999999995E-6</v>
      </c>
      <c r="J1018" s="105">
        <v>-4.0699999999999998E-7</v>
      </c>
      <c r="K1018" s="105">
        <v>1.7122999999999999E-3</v>
      </c>
      <c r="L1018" s="105">
        <v>7.7100000000000004E-5</v>
      </c>
      <c r="M1018" s="132">
        <v>2.58</v>
      </c>
      <c r="N1018">
        <v>0</v>
      </c>
      <c r="O1018">
        <v>0</v>
      </c>
      <c r="P1018">
        <v>0</v>
      </c>
      <c r="Q1018">
        <v>1</v>
      </c>
      <c r="R1018">
        <v>1.7122999999999999E-5</v>
      </c>
      <c r="S1018">
        <v>7.709E-7</v>
      </c>
      <c r="T1018">
        <v>3</v>
      </c>
      <c r="U1018">
        <v>0</v>
      </c>
      <c r="V1018">
        <v>0</v>
      </c>
      <c r="W1018" s="133" t="s">
        <v>1542</v>
      </c>
      <c r="X1018" t="s">
        <v>1508</v>
      </c>
      <c r="Y1018" t="s">
        <v>204</v>
      </c>
      <c r="AM1018" s="105"/>
      <c r="AO1018" s="105"/>
    </row>
    <row r="1019" spans="1:41" ht="14.25" customHeight="1">
      <c r="A1019" t="s">
        <v>1543</v>
      </c>
      <c r="B1019" t="s">
        <v>200</v>
      </c>
      <c r="C1019">
        <v>0</v>
      </c>
      <c r="D1019">
        <v>200</v>
      </c>
      <c r="E1019">
        <v>976</v>
      </c>
      <c r="F1019" t="s">
        <v>201</v>
      </c>
      <c r="G1019" s="105">
        <v>1.0078999999999999E-3</v>
      </c>
      <c r="H1019" s="105">
        <v>4.2700000000000001E-5</v>
      </c>
      <c r="I1019" s="105">
        <v>-8.2316999999999995E-6</v>
      </c>
      <c r="J1019" s="105">
        <v>-4.0699999999999998E-7</v>
      </c>
      <c r="K1019" s="105">
        <v>1.0161E-3</v>
      </c>
      <c r="L1019" s="105">
        <v>4.3099999999999997E-5</v>
      </c>
      <c r="M1019" s="132">
        <v>2.4300000000000002</v>
      </c>
      <c r="N1019">
        <v>0</v>
      </c>
      <c r="O1019">
        <v>0</v>
      </c>
      <c r="P1019">
        <v>0</v>
      </c>
      <c r="Q1019">
        <v>1</v>
      </c>
      <c r="R1019">
        <v>1.0161E-5</v>
      </c>
      <c r="S1019">
        <v>4.3089999999999997E-7</v>
      </c>
      <c r="T1019">
        <v>3</v>
      </c>
      <c r="U1019">
        <v>0</v>
      </c>
      <c r="V1019">
        <v>0</v>
      </c>
      <c r="W1019" s="133" t="s">
        <v>1544</v>
      </c>
      <c r="X1019" t="s">
        <v>1508</v>
      </c>
      <c r="Y1019" t="s">
        <v>204</v>
      </c>
      <c r="AM1019" s="105"/>
      <c r="AO1019" s="105"/>
    </row>
    <row r="1020" spans="1:41" ht="14.25" customHeight="1">
      <c r="A1020" t="s">
        <v>1543</v>
      </c>
      <c r="B1020" t="s">
        <v>200</v>
      </c>
      <c r="C1020">
        <v>0</v>
      </c>
      <c r="D1020">
        <v>200</v>
      </c>
      <c r="E1020">
        <v>976</v>
      </c>
      <c r="F1020" t="s">
        <v>201</v>
      </c>
      <c r="G1020" s="105">
        <v>1.0081999999999999E-3</v>
      </c>
      <c r="H1020" s="105">
        <v>4.2799999999999997E-5</v>
      </c>
      <c r="I1020" s="105">
        <v>-8.2316999999999995E-6</v>
      </c>
      <c r="J1020" s="105">
        <v>-4.0699999999999998E-7</v>
      </c>
      <c r="K1020" s="105">
        <v>1.0165E-3</v>
      </c>
      <c r="L1020" s="105">
        <v>4.32E-5</v>
      </c>
      <c r="M1020" s="132">
        <v>2.4300000000000002</v>
      </c>
      <c r="N1020">
        <v>0</v>
      </c>
      <c r="O1020">
        <v>0</v>
      </c>
      <c r="P1020">
        <v>0</v>
      </c>
      <c r="Q1020">
        <v>1</v>
      </c>
      <c r="R1020">
        <v>1.0165E-5</v>
      </c>
      <c r="S1020">
        <v>4.319E-7</v>
      </c>
      <c r="T1020">
        <v>3</v>
      </c>
      <c r="U1020">
        <v>0</v>
      </c>
      <c r="V1020">
        <v>0</v>
      </c>
      <c r="W1020" s="133" t="s">
        <v>1545</v>
      </c>
      <c r="X1020" t="s">
        <v>1508</v>
      </c>
      <c r="Y1020" t="s">
        <v>204</v>
      </c>
      <c r="AM1020" s="105"/>
      <c r="AO1020" s="105"/>
    </row>
    <row r="1021" spans="1:41" ht="14.25" customHeight="1">
      <c r="A1021" t="s">
        <v>1543</v>
      </c>
      <c r="B1021" t="s">
        <v>200</v>
      </c>
      <c r="C1021">
        <v>0</v>
      </c>
      <c r="D1021">
        <v>200</v>
      </c>
      <c r="E1021">
        <v>976</v>
      </c>
      <c r="F1021" t="s">
        <v>201</v>
      </c>
      <c r="G1021" s="105">
        <v>1.008E-3</v>
      </c>
      <c r="H1021" s="105">
        <v>4.2599999999999999E-5</v>
      </c>
      <c r="I1021" s="105">
        <v>-8.2316999999999995E-6</v>
      </c>
      <c r="J1021" s="105">
        <v>-4.0699999999999998E-7</v>
      </c>
      <c r="K1021" s="105">
        <v>1.0162999999999999E-3</v>
      </c>
      <c r="L1021" s="105">
        <v>4.3000000000000002E-5</v>
      </c>
      <c r="M1021" s="132">
        <v>2.42</v>
      </c>
      <c r="N1021">
        <v>0</v>
      </c>
      <c r="O1021">
        <v>0</v>
      </c>
      <c r="P1021">
        <v>0</v>
      </c>
      <c r="Q1021">
        <v>1</v>
      </c>
      <c r="R1021">
        <v>1.0163000000000001E-5</v>
      </c>
      <c r="S1021">
        <v>4.3000000000000001E-7</v>
      </c>
      <c r="T1021">
        <v>3</v>
      </c>
      <c r="U1021">
        <v>0</v>
      </c>
      <c r="V1021">
        <v>0</v>
      </c>
      <c r="W1021" s="133" t="s">
        <v>986</v>
      </c>
      <c r="X1021" t="s">
        <v>1508</v>
      </c>
      <c r="Y1021" t="s">
        <v>204</v>
      </c>
      <c r="AM1021" s="105"/>
      <c r="AO1021" s="105"/>
    </row>
    <row r="1022" spans="1:41" ht="14.25" customHeight="1">
      <c r="A1022" t="s">
        <v>1546</v>
      </c>
      <c r="B1022" t="s">
        <v>200</v>
      </c>
      <c r="C1022">
        <v>0</v>
      </c>
      <c r="D1022">
        <v>200</v>
      </c>
      <c r="E1022">
        <v>976</v>
      </c>
      <c r="F1022" t="s">
        <v>201</v>
      </c>
      <c r="G1022" s="105">
        <v>1.0315999999999999E-3</v>
      </c>
      <c r="H1022" s="105">
        <v>4.1199999999999999E-5</v>
      </c>
      <c r="I1022" s="105">
        <v>-8.2316999999999995E-6</v>
      </c>
      <c r="J1022" s="105">
        <v>-4.0699999999999998E-7</v>
      </c>
      <c r="K1022" s="105">
        <v>1.0398E-3</v>
      </c>
      <c r="L1022" s="105">
        <v>4.1600000000000002E-5</v>
      </c>
      <c r="M1022" s="132">
        <v>2.29</v>
      </c>
      <c r="N1022">
        <v>0</v>
      </c>
      <c r="O1022">
        <v>0</v>
      </c>
      <c r="P1022">
        <v>0</v>
      </c>
      <c r="Q1022">
        <v>1</v>
      </c>
      <c r="R1022">
        <v>1.0397999999999999E-5</v>
      </c>
      <c r="S1022">
        <v>4.157E-7</v>
      </c>
      <c r="T1022">
        <v>3</v>
      </c>
      <c r="U1022">
        <v>0</v>
      </c>
      <c r="V1022">
        <v>0</v>
      </c>
      <c r="W1022" s="133" t="s">
        <v>1547</v>
      </c>
      <c r="X1022" t="s">
        <v>1508</v>
      </c>
      <c r="Y1022" t="s">
        <v>204</v>
      </c>
      <c r="AM1022" s="105"/>
      <c r="AO1022" s="105"/>
    </row>
    <row r="1023" spans="1:41" ht="14.25" customHeight="1">
      <c r="A1023" t="s">
        <v>1546</v>
      </c>
      <c r="B1023" t="s">
        <v>200</v>
      </c>
      <c r="C1023">
        <v>0</v>
      </c>
      <c r="D1023">
        <v>200</v>
      </c>
      <c r="E1023">
        <v>976</v>
      </c>
      <c r="F1023" t="s">
        <v>201</v>
      </c>
      <c r="G1023" s="105">
        <v>1.0311999999999999E-3</v>
      </c>
      <c r="H1023" s="105">
        <v>4.1399999999999997E-5</v>
      </c>
      <c r="I1023" s="105">
        <v>-8.2316999999999995E-6</v>
      </c>
      <c r="J1023" s="105">
        <v>-4.0699999999999998E-7</v>
      </c>
      <c r="K1023" s="105">
        <v>1.0394E-3</v>
      </c>
      <c r="L1023" s="105">
        <v>4.18E-5</v>
      </c>
      <c r="M1023" s="132">
        <v>2.2999999999999998</v>
      </c>
      <c r="N1023">
        <v>0</v>
      </c>
      <c r="O1023">
        <v>0</v>
      </c>
      <c r="P1023">
        <v>0</v>
      </c>
      <c r="Q1023">
        <v>1</v>
      </c>
      <c r="R1023">
        <v>1.0394000000000001E-5</v>
      </c>
      <c r="S1023">
        <v>4.1800000000000001E-7</v>
      </c>
      <c r="T1023">
        <v>3</v>
      </c>
      <c r="U1023">
        <v>0</v>
      </c>
      <c r="V1023">
        <v>0</v>
      </c>
      <c r="W1023" s="133" t="s">
        <v>989</v>
      </c>
      <c r="X1023" t="s">
        <v>1508</v>
      </c>
      <c r="Y1023" t="s">
        <v>204</v>
      </c>
      <c r="AM1023" s="105"/>
      <c r="AO1023" s="105"/>
    </row>
    <row r="1024" spans="1:41" ht="14.25" customHeight="1">
      <c r="A1024" t="s">
        <v>1546</v>
      </c>
      <c r="B1024" t="s">
        <v>200</v>
      </c>
      <c r="C1024">
        <v>0</v>
      </c>
      <c r="D1024">
        <v>200</v>
      </c>
      <c r="E1024">
        <v>976</v>
      </c>
      <c r="F1024" t="s">
        <v>201</v>
      </c>
      <c r="G1024" s="105">
        <v>1.0311000000000001E-3</v>
      </c>
      <c r="H1024" s="105">
        <v>4.1499999999999999E-5</v>
      </c>
      <c r="I1024" s="105">
        <v>-8.2316999999999995E-6</v>
      </c>
      <c r="J1024" s="105">
        <v>-4.0699999999999998E-7</v>
      </c>
      <c r="K1024" s="105">
        <v>1.0394E-3</v>
      </c>
      <c r="L1024" s="105">
        <v>4.1999999999999998E-5</v>
      </c>
      <c r="M1024" s="132">
        <v>2.31</v>
      </c>
      <c r="N1024">
        <v>0</v>
      </c>
      <c r="O1024">
        <v>0</v>
      </c>
      <c r="P1024">
        <v>0</v>
      </c>
      <c r="Q1024">
        <v>1</v>
      </c>
      <c r="R1024">
        <v>1.0394000000000001E-5</v>
      </c>
      <c r="S1024">
        <v>4.1950000000000002E-7</v>
      </c>
      <c r="T1024">
        <v>3</v>
      </c>
      <c r="U1024">
        <v>0</v>
      </c>
      <c r="V1024">
        <v>0</v>
      </c>
      <c r="W1024" s="133" t="s">
        <v>990</v>
      </c>
      <c r="X1024" t="s">
        <v>1508</v>
      </c>
      <c r="Y1024" t="s">
        <v>204</v>
      </c>
      <c r="AM1024" s="105"/>
      <c r="AO1024" s="105"/>
    </row>
    <row r="1025" spans="1:41" ht="14.25" customHeight="1">
      <c r="A1025" t="s">
        <v>1548</v>
      </c>
      <c r="B1025" t="s">
        <v>200</v>
      </c>
      <c r="C1025">
        <v>0</v>
      </c>
      <c r="D1025">
        <v>200</v>
      </c>
      <c r="E1025">
        <v>976</v>
      </c>
      <c r="F1025" t="s">
        <v>201</v>
      </c>
      <c r="G1025" s="105">
        <v>2.2634999999999999E-3</v>
      </c>
      <c r="H1025" s="105">
        <v>8.4800000000000001E-5</v>
      </c>
      <c r="I1025" s="105">
        <v>-8.2316999999999995E-6</v>
      </c>
      <c r="J1025" s="105">
        <v>-4.0699999999999998E-7</v>
      </c>
      <c r="K1025" s="105">
        <v>2.2717000000000002E-3</v>
      </c>
      <c r="L1025" s="105">
        <v>8.5199999999999997E-5</v>
      </c>
      <c r="M1025" s="132">
        <v>2.15</v>
      </c>
      <c r="N1025">
        <v>0</v>
      </c>
      <c r="O1025">
        <v>0</v>
      </c>
      <c r="P1025">
        <v>0</v>
      </c>
      <c r="Q1025">
        <v>1</v>
      </c>
      <c r="R1025">
        <v>2.2717E-5</v>
      </c>
      <c r="S1025">
        <v>8.5199999999999995E-7</v>
      </c>
      <c r="T1025">
        <v>3</v>
      </c>
      <c r="U1025">
        <v>0</v>
      </c>
      <c r="V1025">
        <v>0</v>
      </c>
      <c r="W1025" s="133" t="s">
        <v>1549</v>
      </c>
      <c r="X1025" t="s">
        <v>1508</v>
      </c>
      <c r="Y1025" t="s">
        <v>204</v>
      </c>
      <c r="AM1025" s="105"/>
      <c r="AO1025" s="105"/>
    </row>
    <row r="1026" spans="1:41" ht="14.25" customHeight="1">
      <c r="A1026" t="s">
        <v>1548</v>
      </c>
      <c r="B1026" t="s">
        <v>200</v>
      </c>
      <c r="C1026">
        <v>0</v>
      </c>
      <c r="D1026">
        <v>200</v>
      </c>
      <c r="E1026">
        <v>976</v>
      </c>
      <c r="F1026" t="s">
        <v>201</v>
      </c>
      <c r="G1026" s="105">
        <v>2.2634E-3</v>
      </c>
      <c r="H1026" s="105">
        <v>8.4900000000000004E-5</v>
      </c>
      <c r="I1026" s="105">
        <v>-8.2316999999999995E-6</v>
      </c>
      <c r="J1026" s="105">
        <v>-4.0699999999999998E-7</v>
      </c>
      <c r="K1026" s="105">
        <v>2.2717000000000002E-3</v>
      </c>
      <c r="L1026" s="105">
        <v>8.53E-5</v>
      </c>
      <c r="M1026" s="132">
        <v>2.15</v>
      </c>
      <c r="N1026">
        <v>0</v>
      </c>
      <c r="O1026">
        <v>0</v>
      </c>
      <c r="P1026">
        <v>0</v>
      </c>
      <c r="Q1026">
        <v>1</v>
      </c>
      <c r="R1026">
        <v>2.2717E-5</v>
      </c>
      <c r="S1026">
        <v>8.5300000000000003E-7</v>
      </c>
      <c r="T1026">
        <v>3</v>
      </c>
      <c r="U1026">
        <v>0</v>
      </c>
      <c r="V1026">
        <v>0</v>
      </c>
      <c r="W1026" s="133" t="s">
        <v>1550</v>
      </c>
      <c r="X1026" t="s">
        <v>1508</v>
      </c>
      <c r="Y1026" t="s">
        <v>204</v>
      </c>
      <c r="AM1026" s="105"/>
      <c r="AO1026" s="105"/>
    </row>
    <row r="1027" spans="1:41" ht="14.25" customHeight="1">
      <c r="A1027" t="s">
        <v>1548</v>
      </c>
      <c r="B1027" t="s">
        <v>200</v>
      </c>
      <c r="C1027">
        <v>0</v>
      </c>
      <c r="D1027">
        <v>200</v>
      </c>
      <c r="E1027">
        <v>976</v>
      </c>
      <c r="F1027" t="s">
        <v>201</v>
      </c>
      <c r="G1027" s="105">
        <v>2.2631000000000001E-3</v>
      </c>
      <c r="H1027" s="105">
        <v>8.42E-5</v>
      </c>
      <c r="I1027" s="105">
        <v>-8.2316999999999995E-6</v>
      </c>
      <c r="J1027" s="105">
        <v>-4.0699999999999998E-7</v>
      </c>
      <c r="K1027" s="105">
        <v>2.2713999999999998E-3</v>
      </c>
      <c r="L1027" s="105">
        <v>8.4599999999999996E-5</v>
      </c>
      <c r="M1027" s="132">
        <v>2.13</v>
      </c>
      <c r="N1027">
        <v>0</v>
      </c>
      <c r="O1027">
        <v>0</v>
      </c>
      <c r="P1027">
        <v>0</v>
      </c>
      <c r="Q1027">
        <v>1</v>
      </c>
      <c r="R1027">
        <v>2.2714E-5</v>
      </c>
      <c r="S1027">
        <v>8.4600000000000003E-7</v>
      </c>
      <c r="T1027">
        <v>3</v>
      </c>
      <c r="U1027">
        <v>0</v>
      </c>
      <c r="V1027">
        <v>0</v>
      </c>
      <c r="W1027" s="133" t="s">
        <v>1551</v>
      </c>
      <c r="X1027" t="s">
        <v>1508</v>
      </c>
      <c r="Y1027" t="s">
        <v>204</v>
      </c>
      <c r="AM1027" s="105"/>
      <c r="AO1027" s="105"/>
    </row>
    <row r="1028" spans="1:41" ht="14.25" customHeight="1">
      <c r="A1028" t="s">
        <v>1552</v>
      </c>
      <c r="B1028" t="s">
        <v>200</v>
      </c>
      <c r="C1028">
        <v>0</v>
      </c>
      <c r="D1028">
        <v>200</v>
      </c>
      <c r="E1028">
        <v>976</v>
      </c>
      <c r="F1028" t="s">
        <v>201</v>
      </c>
      <c r="G1028" s="105">
        <v>2.4604000000000002E-3</v>
      </c>
      <c r="H1028" s="105">
        <v>8.1000000000000004E-5</v>
      </c>
      <c r="I1028" s="105">
        <v>-8.2316999999999995E-6</v>
      </c>
      <c r="J1028" s="105">
        <v>-4.0699999999999998E-7</v>
      </c>
      <c r="K1028" s="105">
        <v>2.4686E-3</v>
      </c>
      <c r="L1028" s="105">
        <v>8.1500000000000002E-5</v>
      </c>
      <c r="M1028" s="132">
        <v>1.89</v>
      </c>
      <c r="N1028">
        <v>0</v>
      </c>
      <c r="O1028">
        <v>0</v>
      </c>
      <c r="P1028">
        <v>0</v>
      </c>
      <c r="Q1028">
        <v>1</v>
      </c>
      <c r="R1028">
        <v>2.4686E-5</v>
      </c>
      <c r="S1028">
        <v>8.1449999999999999E-7</v>
      </c>
      <c r="T1028">
        <v>3</v>
      </c>
      <c r="U1028">
        <v>0</v>
      </c>
      <c r="V1028">
        <v>0</v>
      </c>
      <c r="W1028" s="133" t="s">
        <v>995</v>
      </c>
      <c r="X1028" t="s">
        <v>1508</v>
      </c>
      <c r="Y1028" t="s">
        <v>204</v>
      </c>
      <c r="AM1028" s="105"/>
      <c r="AO1028" s="105"/>
    </row>
    <row r="1029" spans="1:41" ht="14.25" customHeight="1">
      <c r="A1029" t="s">
        <v>1552</v>
      </c>
      <c r="B1029" t="s">
        <v>200</v>
      </c>
      <c r="C1029">
        <v>0</v>
      </c>
      <c r="D1029">
        <v>200</v>
      </c>
      <c r="E1029">
        <v>976</v>
      </c>
      <c r="F1029" t="s">
        <v>201</v>
      </c>
      <c r="G1029" s="105">
        <v>2.4599000000000001E-3</v>
      </c>
      <c r="H1029" s="105">
        <v>8.1000000000000004E-5</v>
      </c>
      <c r="I1029" s="105">
        <v>-8.2316999999999995E-6</v>
      </c>
      <c r="J1029" s="105">
        <v>-4.0699999999999998E-7</v>
      </c>
      <c r="K1029" s="105">
        <v>2.4681999999999998E-3</v>
      </c>
      <c r="L1029" s="105">
        <v>8.14E-5</v>
      </c>
      <c r="M1029" s="132">
        <v>1.89</v>
      </c>
      <c r="N1029">
        <v>0</v>
      </c>
      <c r="O1029">
        <v>0</v>
      </c>
      <c r="P1029">
        <v>0</v>
      </c>
      <c r="Q1029">
        <v>1</v>
      </c>
      <c r="R1029">
        <v>2.4681999999999998E-5</v>
      </c>
      <c r="S1029">
        <v>8.1449999999999999E-7</v>
      </c>
      <c r="T1029">
        <v>3</v>
      </c>
      <c r="U1029">
        <v>0</v>
      </c>
      <c r="V1029">
        <v>0</v>
      </c>
      <c r="W1029" s="133" t="s">
        <v>1553</v>
      </c>
      <c r="X1029" t="s">
        <v>1508</v>
      </c>
      <c r="Y1029" t="s">
        <v>204</v>
      </c>
      <c r="AM1029" s="105"/>
      <c r="AO1029" s="105"/>
    </row>
    <row r="1030" spans="1:41" ht="14.25" customHeight="1">
      <c r="A1030" t="s">
        <v>1552</v>
      </c>
      <c r="B1030" t="s">
        <v>200</v>
      </c>
      <c r="C1030">
        <v>0</v>
      </c>
      <c r="D1030">
        <v>200</v>
      </c>
      <c r="E1030">
        <v>976</v>
      </c>
      <c r="F1030" t="s">
        <v>201</v>
      </c>
      <c r="G1030" s="105">
        <v>2.4591999999999999E-3</v>
      </c>
      <c r="H1030" s="105">
        <v>8.1000000000000004E-5</v>
      </c>
      <c r="I1030" s="105">
        <v>-8.2316999999999995E-6</v>
      </c>
      <c r="J1030" s="105">
        <v>-4.0699999999999998E-7</v>
      </c>
      <c r="K1030" s="105">
        <v>2.4675000000000001E-3</v>
      </c>
      <c r="L1030" s="105">
        <v>8.14E-5</v>
      </c>
      <c r="M1030" s="132">
        <v>1.89</v>
      </c>
      <c r="N1030">
        <v>0</v>
      </c>
      <c r="O1030">
        <v>0</v>
      </c>
      <c r="P1030">
        <v>0</v>
      </c>
      <c r="Q1030">
        <v>1</v>
      </c>
      <c r="R1030">
        <v>2.4675E-5</v>
      </c>
      <c r="S1030">
        <v>8.1389999999999995E-7</v>
      </c>
      <c r="T1030">
        <v>3</v>
      </c>
      <c r="U1030">
        <v>0</v>
      </c>
      <c r="V1030">
        <v>0</v>
      </c>
      <c r="W1030" s="133" t="s">
        <v>1554</v>
      </c>
      <c r="X1030" t="s">
        <v>1508</v>
      </c>
      <c r="Y1030" t="s">
        <v>204</v>
      </c>
      <c r="AM1030" s="105"/>
      <c r="AO1030" s="105"/>
    </row>
    <row r="1031" spans="1:41" ht="14.25" customHeight="1">
      <c r="A1031" t="s">
        <v>1555</v>
      </c>
      <c r="B1031" t="s">
        <v>200</v>
      </c>
      <c r="C1031">
        <v>0</v>
      </c>
      <c r="D1031">
        <v>200</v>
      </c>
      <c r="E1031">
        <v>976</v>
      </c>
      <c r="F1031" t="s">
        <v>201</v>
      </c>
      <c r="G1031" s="105">
        <v>2.7139E-3</v>
      </c>
      <c r="H1031" s="105">
        <v>1.003E-4</v>
      </c>
      <c r="I1031" s="105">
        <v>-8.2316999999999995E-6</v>
      </c>
      <c r="J1031" s="105">
        <v>-4.0699999999999998E-7</v>
      </c>
      <c r="K1031" s="105">
        <v>2.7220999999999999E-3</v>
      </c>
      <c r="L1031" s="105">
        <v>1.0069999999999999E-4</v>
      </c>
      <c r="M1031" s="132">
        <v>2.12</v>
      </c>
      <c r="N1031">
        <v>0</v>
      </c>
      <c r="O1031">
        <v>0</v>
      </c>
      <c r="P1031">
        <v>0</v>
      </c>
      <c r="Q1031">
        <v>1</v>
      </c>
      <c r="R1031">
        <v>2.7220999999999999E-5</v>
      </c>
      <c r="S1031">
        <v>1.0074000000000001E-6</v>
      </c>
      <c r="T1031">
        <v>3</v>
      </c>
      <c r="U1031">
        <v>0</v>
      </c>
      <c r="V1031">
        <v>0</v>
      </c>
      <c r="W1031" s="133" t="s">
        <v>1556</v>
      </c>
      <c r="X1031" t="s">
        <v>1508</v>
      </c>
      <c r="Y1031" t="s">
        <v>204</v>
      </c>
      <c r="AM1031" s="105"/>
      <c r="AO1031" s="105"/>
    </row>
    <row r="1032" spans="1:41" ht="14.25" customHeight="1">
      <c r="A1032" t="s">
        <v>1555</v>
      </c>
      <c r="B1032" t="s">
        <v>200</v>
      </c>
      <c r="C1032">
        <v>0</v>
      </c>
      <c r="D1032">
        <v>200</v>
      </c>
      <c r="E1032">
        <v>976</v>
      </c>
      <c r="F1032" t="s">
        <v>201</v>
      </c>
      <c r="G1032" s="105">
        <v>2.7135000000000002E-3</v>
      </c>
      <c r="H1032" s="105">
        <v>1.003E-4</v>
      </c>
      <c r="I1032" s="105">
        <v>-8.2316999999999995E-6</v>
      </c>
      <c r="J1032" s="105">
        <v>-4.0699999999999998E-7</v>
      </c>
      <c r="K1032" s="105">
        <v>2.7217000000000001E-3</v>
      </c>
      <c r="L1032" s="105">
        <v>1.0069999999999999E-4</v>
      </c>
      <c r="M1032" s="132">
        <v>2.12</v>
      </c>
      <c r="N1032">
        <v>0</v>
      </c>
      <c r="O1032">
        <v>0</v>
      </c>
      <c r="P1032">
        <v>0</v>
      </c>
      <c r="Q1032">
        <v>1</v>
      </c>
      <c r="R1032">
        <v>2.7217E-5</v>
      </c>
      <c r="S1032">
        <v>1.0071000000000001E-6</v>
      </c>
      <c r="T1032">
        <v>3</v>
      </c>
      <c r="U1032">
        <v>0</v>
      </c>
      <c r="V1032">
        <v>0</v>
      </c>
      <c r="W1032" s="133" t="s">
        <v>1557</v>
      </c>
      <c r="X1032" t="s">
        <v>1508</v>
      </c>
      <c r="Y1032" t="s">
        <v>204</v>
      </c>
      <c r="AM1032" s="105"/>
      <c r="AO1032" s="105"/>
    </row>
    <row r="1033" spans="1:41" ht="14.25" customHeight="1">
      <c r="A1033" t="s">
        <v>1555</v>
      </c>
      <c r="B1033" t="s">
        <v>200</v>
      </c>
      <c r="C1033">
        <v>0</v>
      </c>
      <c r="D1033">
        <v>200</v>
      </c>
      <c r="E1033">
        <v>976</v>
      </c>
      <c r="F1033" t="s">
        <v>201</v>
      </c>
      <c r="G1033" s="105">
        <v>2.7130000000000001E-3</v>
      </c>
      <c r="H1033" s="105">
        <v>9.9699999999999998E-5</v>
      </c>
      <c r="I1033" s="105">
        <v>-8.2316999999999995E-6</v>
      </c>
      <c r="J1033" s="105">
        <v>-4.0699999999999998E-7</v>
      </c>
      <c r="K1033" s="105">
        <v>2.7212E-3</v>
      </c>
      <c r="L1033" s="105">
        <v>1.002E-4</v>
      </c>
      <c r="M1033" s="132">
        <v>2.11</v>
      </c>
      <c r="N1033">
        <v>0</v>
      </c>
      <c r="O1033">
        <v>0</v>
      </c>
      <c r="P1033">
        <v>0</v>
      </c>
      <c r="Q1033">
        <v>1</v>
      </c>
      <c r="R1033">
        <v>2.7212E-5</v>
      </c>
      <c r="S1033">
        <v>1.0016000000000001E-6</v>
      </c>
      <c r="T1033">
        <v>3</v>
      </c>
      <c r="U1033">
        <v>0</v>
      </c>
      <c r="V1033">
        <v>0</v>
      </c>
      <c r="W1033" s="133" t="s">
        <v>1558</v>
      </c>
      <c r="X1033" t="s">
        <v>1508</v>
      </c>
      <c r="Y1033" t="s">
        <v>204</v>
      </c>
      <c r="AM1033" s="105"/>
      <c r="AO1033" s="105"/>
    </row>
    <row r="1034" spans="1:41" ht="14.25" customHeight="1">
      <c r="A1034" t="s">
        <v>1559</v>
      </c>
      <c r="B1034" t="s">
        <v>200</v>
      </c>
      <c r="C1034">
        <v>0</v>
      </c>
      <c r="D1034">
        <v>200</v>
      </c>
      <c r="E1034">
        <v>976</v>
      </c>
      <c r="F1034" t="s">
        <v>201</v>
      </c>
      <c r="G1034" s="105">
        <v>2.1323000000000002E-3</v>
      </c>
      <c r="H1034" s="105">
        <v>7.0300000000000001E-5</v>
      </c>
      <c r="I1034" s="105">
        <v>-8.2316999999999995E-6</v>
      </c>
      <c r="J1034" s="105">
        <v>-4.0699999999999998E-7</v>
      </c>
      <c r="K1034" s="105">
        <v>2.1405E-3</v>
      </c>
      <c r="L1034" s="105">
        <v>7.0699999999999997E-5</v>
      </c>
      <c r="M1034" s="132">
        <v>1.89</v>
      </c>
      <c r="N1034">
        <v>0</v>
      </c>
      <c r="O1034">
        <v>0</v>
      </c>
      <c r="P1034">
        <v>0</v>
      </c>
      <c r="Q1034">
        <v>1</v>
      </c>
      <c r="R1034">
        <v>2.1404999999999999E-5</v>
      </c>
      <c r="S1034">
        <v>7.0739999999999999E-7</v>
      </c>
      <c r="T1034">
        <v>3</v>
      </c>
      <c r="U1034">
        <v>0</v>
      </c>
      <c r="V1034">
        <v>0</v>
      </c>
      <c r="W1034" s="133" t="s">
        <v>1560</v>
      </c>
      <c r="X1034" t="s">
        <v>1508</v>
      </c>
      <c r="Y1034" t="s">
        <v>204</v>
      </c>
      <c r="AM1034" s="105"/>
      <c r="AO1034" s="105"/>
    </row>
    <row r="1035" spans="1:41" ht="14.25" customHeight="1">
      <c r="A1035" t="s">
        <v>1559</v>
      </c>
      <c r="B1035" t="s">
        <v>200</v>
      </c>
      <c r="C1035">
        <v>0</v>
      </c>
      <c r="D1035">
        <v>200</v>
      </c>
      <c r="E1035">
        <v>976</v>
      </c>
      <c r="F1035" t="s">
        <v>201</v>
      </c>
      <c r="G1035" s="105">
        <v>2.1326000000000001E-3</v>
      </c>
      <c r="H1035" s="105">
        <v>7.08E-5</v>
      </c>
      <c r="I1035" s="105">
        <v>-8.2316999999999995E-6</v>
      </c>
      <c r="J1035" s="105">
        <v>-4.0699999999999998E-7</v>
      </c>
      <c r="K1035" s="105">
        <v>2.1408999999999998E-3</v>
      </c>
      <c r="L1035" s="105">
        <v>7.1199999999999996E-5</v>
      </c>
      <c r="M1035" s="132">
        <v>1.91</v>
      </c>
      <c r="N1035">
        <v>0</v>
      </c>
      <c r="O1035">
        <v>0</v>
      </c>
      <c r="P1035">
        <v>0</v>
      </c>
      <c r="Q1035">
        <v>1</v>
      </c>
      <c r="R1035">
        <v>2.1409000000000001E-5</v>
      </c>
      <c r="S1035">
        <v>7.1240000000000005E-7</v>
      </c>
      <c r="T1035">
        <v>3</v>
      </c>
      <c r="U1035">
        <v>0</v>
      </c>
      <c r="V1035">
        <v>0</v>
      </c>
      <c r="W1035" s="133" t="s">
        <v>1561</v>
      </c>
      <c r="X1035" t="s">
        <v>1508</v>
      </c>
      <c r="Y1035" t="s">
        <v>204</v>
      </c>
      <c r="AM1035" s="105"/>
      <c r="AO1035" s="105"/>
    </row>
    <row r="1036" spans="1:41" ht="14.25" customHeight="1">
      <c r="A1036" t="s">
        <v>1559</v>
      </c>
      <c r="B1036" t="s">
        <v>200</v>
      </c>
      <c r="C1036">
        <v>0</v>
      </c>
      <c r="D1036">
        <v>200</v>
      </c>
      <c r="E1036">
        <v>976</v>
      </c>
      <c r="F1036" t="s">
        <v>201</v>
      </c>
      <c r="G1036" s="105">
        <v>2.1324999999999998E-3</v>
      </c>
      <c r="H1036" s="105">
        <v>7.0500000000000006E-5</v>
      </c>
      <c r="I1036" s="105">
        <v>-8.2316999999999995E-6</v>
      </c>
      <c r="J1036" s="105">
        <v>-4.0699999999999998E-7</v>
      </c>
      <c r="K1036" s="105">
        <v>2.1407000000000002E-3</v>
      </c>
      <c r="L1036" s="105">
        <v>7.0900000000000002E-5</v>
      </c>
      <c r="M1036" s="132">
        <v>1.9</v>
      </c>
      <c r="N1036">
        <v>0</v>
      </c>
      <c r="O1036">
        <v>0</v>
      </c>
      <c r="P1036">
        <v>0</v>
      </c>
      <c r="Q1036">
        <v>1</v>
      </c>
      <c r="R1036">
        <v>2.1407E-5</v>
      </c>
      <c r="S1036">
        <v>7.0950000000000005E-7</v>
      </c>
      <c r="T1036">
        <v>3</v>
      </c>
      <c r="U1036">
        <v>0</v>
      </c>
      <c r="V1036">
        <v>0</v>
      </c>
      <c r="W1036" s="133" t="s">
        <v>1562</v>
      </c>
      <c r="X1036" t="s">
        <v>1508</v>
      </c>
      <c r="Y1036" t="s">
        <v>204</v>
      </c>
      <c r="AM1036" s="105"/>
      <c r="AO1036" s="105"/>
    </row>
    <row r="1037" spans="1:41" ht="14.25" customHeight="1">
      <c r="A1037" t="s">
        <v>1563</v>
      </c>
      <c r="B1037" t="s">
        <v>200</v>
      </c>
      <c r="C1037">
        <v>0</v>
      </c>
      <c r="D1037">
        <v>200</v>
      </c>
      <c r="E1037">
        <v>976</v>
      </c>
      <c r="F1037" t="s">
        <v>201</v>
      </c>
      <c r="G1037" s="105">
        <v>1.2765999999999999E-3</v>
      </c>
      <c r="H1037" s="105">
        <v>4.3900000000000003E-5</v>
      </c>
      <c r="I1037" s="105">
        <v>-8.2316999999999995E-6</v>
      </c>
      <c r="J1037" s="105">
        <v>-4.0699999999999998E-7</v>
      </c>
      <c r="K1037" s="105">
        <v>1.2848E-3</v>
      </c>
      <c r="L1037" s="105">
        <v>4.4299999999999999E-5</v>
      </c>
      <c r="M1037" s="132">
        <v>1.98</v>
      </c>
      <c r="N1037">
        <v>0</v>
      </c>
      <c r="O1037">
        <v>0</v>
      </c>
      <c r="P1037">
        <v>0</v>
      </c>
      <c r="Q1037">
        <v>1</v>
      </c>
      <c r="R1037">
        <v>1.2848E-5</v>
      </c>
      <c r="S1037">
        <v>4.4340000000000001E-7</v>
      </c>
      <c r="T1037">
        <v>3</v>
      </c>
      <c r="U1037">
        <v>0</v>
      </c>
      <c r="V1037">
        <v>0</v>
      </c>
      <c r="W1037" s="133" t="s">
        <v>1564</v>
      </c>
      <c r="X1037" t="s">
        <v>1508</v>
      </c>
      <c r="Y1037" t="s">
        <v>204</v>
      </c>
      <c r="AM1037" s="105"/>
      <c r="AO1037" s="105"/>
    </row>
    <row r="1038" spans="1:41" ht="14.25" customHeight="1">
      <c r="A1038" t="s">
        <v>1563</v>
      </c>
      <c r="B1038" t="s">
        <v>200</v>
      </c>
      <c r="C1038">
        <v>0</v>
      </c>
      <c r="D1038">
        <v>200</v>
      </c>
      <c r="E1038">
        <v>976</v>
      </c>
      <c r="F1038" t="s">
        <v>201</v>
      </c>
      <c r="G1038" s="105">
        <v>1.2759E-3</v>
      </c>
      <c r="H1038" s="105">
        <v>4.3600000000000003E-5</v>
      </c>
      <c r="I1038" s="105">
        <v>-8.2316999999999995E-6</v>
      </c>
      <c r="J1038" s="105">
        <v>-4.0699999999999998E-7</v>
      </c>
      <c r="K1038" s="105">
        <v>1.2842000000000001E-3</v>
      </c>
      <c r="L1038" s="105">
        <v>4.3999999999999999E-5</v>
      </c>
      <c r="M1038" s="132">
        <v>1.96</v>
      </c>
      <c r="N1038">
        <v>0</v>
      </c>
      <c r="O1038">
        <v>0</v>
      </c>
      <c r="P1038">
        <v>0</v>
      </c>
      <c r="Q1038">
        <v>1</v>
      </c>
      <c r="R1038">
        <v>1.2842E-5</v>
      </c>
      <c r="S1038">
        <v>4.4000000000000002E-7</v>
      </c>
      <c r="T1038">
        <v>3</v>
      </c>
      <c r="U1038">
        <v>0</v>
      </c>
      <c r="V1038">
        <v>0</v>
      </c>
      <c r="W1038" s="133" t="s">
        <v>1565</v>
      </c>
      <c r="X1038" t="s">
        <v>1508</v>
      </c>
      <c r="Y1038" t="s">
        <v>204</v>
      </c>
      <c r="AM1038" s="105"/>
      <c r="AO1038" s="105"/>
    </row>
    <row r="1039" spans="1:41" ht="14.25" customHeight="1">
      <c r="A1039" t="s">
        <v>1563</v>
      </c>
      <c r="B1039" t="s">
        <v>200</v>
      </c>
      <c r="C1039">
        <v>0</v>
      </c>
      <c r="D1039">
        <v>200</v>
      </c>
      <c r="E1039">
        <v>976</v>
      </c>
      <c r="F1039" t="s">
        <v>201</v>
      </c>
      <c r="G1039" s="105">
        <v>1.2761000000000001E-3</v>
      </c>
      <c r="H1039" s="105">
        <v>4.3600000000000003E-5</v>
      </c>
      <c r="I1039" s="105">
        <v>-8.2316999999999995E-6</v>
      </c>
      <c r="J1039" s="105">
        <v>-4.0699999999999998E-7</v>
      </c>
      <c r="K1039" s="105">
        <v>1.2842999999999999E-3</v>
      </c>
      <c r="L1039" s="105">
        <v>4.3999999999999999E-5</v>
      </c>
      <c r="M1039" s="132">
        <v>1.96</v>
      </c>
      <c r="N1039">
        <v>0</v>
      </c>
      <c r="O1039">
        <v>0</v>
      </c>
      <c r="P1039">
        <v>0</v>
      </c>
      <c r="Q1039">
        <v>1</v>
      </c>
      <c r="R1039">
        <v>1.2843000000000001E-5</v>
      </c>
      <c r="S1039">
        <v>4.3990000000000001E-7</v>
      </c>
      <c r="T1039">
        <v>3</v>
      </c>
      <c r="U1039">
        <v>0</v>
      </c>
      <c r="V1039">
        <v>0</v>
      </c>
      <c r="W1039" s="133" t="s">
        <v>1566</v>
      </c>
      <c r="X1039" t="s">
        <v>1508</v>
      </c>
      <c r="Y1039" t="s">
        <v>204</v>
      </c>
      <c r="AM1039" s="105"/>
      <c r="AO1039" s="105"/>
    </row>
    <row r="1040" spans="1:41" ht="14.25" customHeight="1">
      <c r="A1040" t="s">
        <v>1567</v>
      </c>
      <c r="B1040" t="s">
        <v>200</v>
      </c>
      <c r="C1040">
        <v>0</v>
      </c>
      <c r="D1040">
        <v>200</v>
      </c>
      <c r="E1040">
        <v>976</v>
      </c>
      <c r="F1040" t="s">
        <v>201</v>
      </c>
      <c r="G1040" s="105">
        <v>1.7556E-3</v>
      </c>
      <c r="H1040" s="105">
        <v>5.6499999999999998E-5</v>
      </c>
      <c r="I1040" s="105">
        <v>-8.2316999999999995E-6</v>
      </c>
      <c r="J1040" s="105">
        <v>-4.0699999999999998E-7</v>
      </c>
      <c r="K1040" s="105">
        <v>1.7638E-3</v>
      </c>
      <c r="L1040" s="105">
        <v>5.6900000000000001E-5</v>
      </c>
      <c r="M1040" s="132">
        <v>1.85</v>
      </c>
      <c r="N1040">
        <v>0</v>
      </c>
      <c r="O1040">
        <v>0</v>
      </c>
      <c r="P1040">
        <v>0</v>
      </c>
      <c r="Q1040">
        <v>1</v>
      </c>
      <c r="R1040">
        <v>1.7638E-5</v>
      </c>
      <c r="S1040">
        <v>5.693E-7</v>
      </c>
      <c r="T1040">
        <v>3</v>
      </c>
      <c r="U1040">
        <v>0</v>
      </c>
      <c r="V1040">
        <v>0</v>
      </c>
      <c r="W1040" s="133" t="s">
        <v>1568</v>
      </c>
      <c r="X1040" t="s">
        <v>1508</v>
      </c>
      <c r="Y1040" t="s">
        <v>204</v>
      </c>
      <c r="AM1040" s="105"/>
      <c r="AO1040" s="105"/>
    </row>
    <row r="1041" spans="1:41" ht="14.25" customHeight="1">
      <c r="A1041" t="s">
        <v>1567</v>
      </c>
      <c r="B1041" t="s">
        <v>200</v>
      </c>
      <c r="C1041">
        <v>0</v>
      </c>
      <c r="D1041">
        <v>200</v>
      </c>
      <c r="E1041">
        <v>976</v>
      </c>
      <c r="F1041" t="s">
        <v>201</v>
      </c>
      <c r="G1041" s="105">
        <v>1.7554999999999999E-3</v>
      </c>
      <c r="H1041" s="105">
        <v>5.6199999999999997E-5</v>
      </c>
      <c r="I1041" s="105">
        <v>-8.2316999999999995E-6</v>
      </c>
      <c r="J1041" s="105">
        <v>-4.0699999999999998E-7</v>
      </c>
      <c r="K1041" s="105">
        <v>1.7637E-3</v>
      </c>
      <c r="L1041" s="105">
        <v>5.66E-5</v>
      </c>
      <c r="M1041" s="132">
        <v>1.84</v>
      </c>
      <c r="N1041">
        <v>0</v>
      </c>
      <c r="O1041">
        <v>0</v>
      </c>
      <c r="P1041">
        <v>0</v>
      </c>
      <c r="Q1041">
        <v>1</v>
      </c>
      <c r="R1041">
        <v>1.7637000000000001E-5</v>
      </c>
      <c r="S1041">
        <v>5.6629999999999998E-7</v>
      </c>
      <c r="T1041">
        <v>3</v>
      </c>
      <c r="U1041">
        <v>0</v>
      </c>
      <c r="V1041">
        <v>0</v>
      </c>
      <c r="W1041" s="133" t="s">
        <v>1569</v>
      </c>
      <c r="X1041" t="s">
        <v>1508</v>
      </c>
      <c r="Y1041" t="s">
        <v>204</v>
      </c>
      <c r="AM1041" s="105"/>
      <c r="AO1041" s="105"/>
    </row>
    <row r="1042" spans="1:41" ht="14.25" customHeight="1">
      <c r="A1042" t="s">
        <v>1567</v>
      </c>
      <c r="B1042" t="s">
        <v>200</v>
      </c>
      <c r="C1042">
        <v>0</v>
      </c>
      <c r="D1042">
        <v>200</v>
      </c>
      <c r="E1042">
        <v>976</v>
      </c>
      <c r="F1042" t="s">
        <v>201</v>
      </c>
      <c r="G1042" s="105">
        <v>1.7554999999999999E-3</v>
      </c>
      <c r="H1042" s="105">
        <v>5.6100000000000002E-5</v>
      </c>
      <c r="I1042" s="105">
        <v>-8.2316999999999995E-6</v>
      </c>
      <c r="J1042" s="105">
        <v>-4.0699999999999998E-7</v>
      </c>
      <c r="K1042" s="105">
        <v>1.7638E-3</v>
      </c>
      <c r="L1042" s="105">
        <v>5.6499999999999998E-5</v>
      </c>
      <c r="M1042" s="132">
        <v>1.84</v>
      </c>
      <c r="N1042">
        <v>0</v>
      </c>
      <c r="O1042">
        <v>0</v>
      </c>
      <c r="P1042">
        <v>0</v>
      </c>
      <c r="Q1042">
        <v>1</v>
      </c>
      <c r="R1042">
        <v>1.7638E-5</v>
      </c>
      <c r="S1042">
        <v>5.6530000000000001E-7</v>
      </c>
      <c r="T1042">
        <v>3</v>
      </c>
      <c r="U1042">
        <v>0</v>
      </c>
      <c r="V1042">
        <v>0</v>
      </c>
      <c r="W1042" s="133" t="s">
        <v>1570</v>
      </c>
      <c r="X1042" t="s">
        <v>1508</v>
      </c>
      <c r="Y1042" t="s">
        <v>204</v>
      </c>
      <c r="AM1042" s="105"/>
      <c r="AO1042" s="105"/>
    </row>
    <row r="1043" spans="1:41" ht="14.25" customHeight="1">
      <c r="A1043" t="s">
        <v>1571</v>
      </c>
      <c r="B1043" t="s">
        <v>200</v>
      </c>
      <c r="C1043">
        <v>0</v>
      </c>
      <c r="D1043">
        <v>200</v>
      </c>
      <c r="E1043">
        <v>976</v>
      </c>
      <c r="F1043" t="s">
        <v>201</v>
      </c>
      <c r="G1043" s="105">
        <v>3.6110000000000001E-3</v>
      </c>
      <c r="H1043" s="105">
        <v>1.102E-4</v>
      </c>
      <c r="I1043" s="105">
        <v>-8.2316999999999995E-6</v>
      </c>
      <c r="J1043" s="105">
        <v>-4.0699999999999998E-7</v>
      </c>
      <c r="K1043" s="105">
        <v>3.6191999999999999E-3</v>
      </c>
      <c r="L1043" s="105">
        <v>1.106E-4</v>
      </c>
      <c r="M1043" s="132">
        <v>1.75</v>
      </c>
      <c r="N1043">
        <v>0</v>
      </c>
      <c r="O1043">
        <v>0</v>
      </c>
      <c r="P1043">
        <v>0</v>
      </c>
      <c r="Q1043">
        <v>1</v>
      </c>
      <c r="R1043">
        <v>3.6192000000000002E-5</v>
      </c>
      <c r="S1043">
        <v>1.1061000000000001E-6</v>
      </c>
      <c r="T1043">
        <v>4</v>
      </c>
      <c r="U1043">
        <v>0</v>
      </c>
      <c r="V1043">
        <v>0</v>
      </c>
      <c r="W1043" s="133" t="s">
        <v>1572</v>
      </c>
      <c r="X1043" t="s">
        <v>1508</v>
      </c>
      <c r="Y1043" t="s">
        <v>204</v>
      </c>
      <c r="AM1043" s="105"/>
      <c r="AO1043" s="105"/>
    </row>
    <row r="1044" spans="1:41" ht="14.25" customHeight="1">
      <c r="A1044" t="s">
        <v>1571</v>
      </c>
      <c r="B1044" t="s">
        <v>200</v>
      </c>
      <c r="C1044">
        <v>0</v>
      </c>
      <c r="D1044">
        <v>200</v>
      </c>
      <c r="E1044">
        <v>976</v>
      </c>
      <c r="F1044" t="s">
        <v>201</v>
      </c>
      <c r="G1044" s="105">
        <v>3.6099000000000001E-3</v>
      </c>
      <c r="H1044" s="105">
        <v>1.116E-4</v>
      </c>
      <c r="I1044" s="105">
        <v>-8.2316999999999995E-6</v>
      </c>
      <c r="J1044" s="105">
        <v>-4.0699999999999998E-7</v>
      </c>
      <c r="K1044" s="105">
        <v>3.6181999999999998E-3</v>
      </c>
      <c r="L1044" s="105">
        <v>1.12E-4</v>
      </c>
      <c r="M1044" s="132">
        <v>1.77</v>
      </c>
      <c r="N1044">
        <v>0</v>
      </c>
      <c r="O1044">
        <v>0</v>
      </c>
      <c r="P1044">
        <v>0</v>
      </c>
      <c r="Q1044">
        <v>1</v>
      </c>
      <c r="R1044">
        <v>3.6182E-5</v>
      </c>
      <c r="S1044">
        <v>1.1203999999999999E-6</v>
      </c>
      <c r="T1044">
        <v>4</v>
      </c>
      <c r="U1044">
        <v>0</v>
      </c>
      <c r="V1044">
        <v>0</v>
      </c>
      <c r="W1044" s="133" t="s">
        <v>1573</v>
      </c>
      <c r="X1044" t="s">
        <v>1508</v>
      </c>
      <c r="Y1044" t="s">
        <v>204</v>
      </c>
      <c r="AM1044" s="105"/>
      <c r="AO1044" s="105"/>
    </row>
    <row r="1045" spans="1:41" ht="14.25" customHeight="1">
      <c r="A1045" t="s">
        <v>1571</v>
      </c>
      <c r="B1045" t="s">
        <v>200</v>
      </c>
      <c r="C1045">
        <v>0</v>
      </c>
      <c r="D1045">
        <v>200</v>
      </c>
      <c r="E1045">
        <v>976</v>
      </c>
      <c r="F1045" t="s">
        <v>201</v>
      </c>
      <c r="G1045" s="105">
        <v>3.6102999999999999E-3</v>
      </c>
      <c r="H1045" s="105">
        <v>1.098E-4</v>
      </c>
      <c r="I1045" s="105">
        <v>-8.2316999999999995E-6</v>
      </c>
      <c r="J1045" s="105">
        <v>-4.0699999999999998E-7</v>
      </c>
      <c r="K1045" s="105">
        <v>3.6186E-3</v>
      </c>
      <c r="L1045" s="105">
        <v>1.102E-4</v>
      </c>
      <c r="M1045" s="132">
        <v>1.74</v>
      </c>
      <c r="N1045">
        <v>0</v>
      </c>
      <c r="O1045">
        <v>0</v>
      </c>
      <c r="P1045">
        <v>0</v>
      </c>
      <c r="Q1045">
        <v>1</v>
      </c>
      <c r="R1045">
        <v>3.6186000000000002E-5</v>
      </c>
      <c r="S1045">
        <v>1.102E-6</v>
      </c>
      <c r="T1045">
        <v>4</v>
      </c>
      <c r="U1045">
        <v>0</v>
      </c>
      <c r="V1045">
        <v>0</v>
      </c>
      <c r="W1045" s="133" t="s">
        <v>1574</v>
      </c>
      <c r="X1045" t="s">
        <v>1508</v>
      </c>
      <c r="Y1045" t="s">
        <v>204</v>
      </c>
      <c r="AM1045" s="105"/>
      <c r="AO1045" s="105"/>
    </row>
    <row r="1046" spans="1:41" ht="14.25" customHeight="1">
      <c r="A1046" t="s">
        <v>1575</v>
      </c>
      <c r="B1046" t="s">
        <v>200</v>
      </c>
      <c r="C1046">
        <v>0</v>
      </c>
      <c r="D1046">
        <v>200</v>
      </c>
      <c r="E1046">
        <v>976</v>
      </c>
      <c r="F1046" t="s">
        <v>201</v>
      </c>
      <c r="G1046" s="105">
        <v>2.5485999999999998E-3</v>
      </c>
      <c r="H1046" s="105">
        <v>7.6199999999999995E-5</v>
      </c>
      <c r="I1046" s="105">
        <v>-8.2316999999999995E-6</v>
      </c>
      <c r="J1046" s="105">
        <v>-4.0699999999999998E-7</v>
      </c>
      <c r="K1046" s="105">
        <v>2.5568000000000001E-3</v>
      </c>
      <c r="L1046" s="105">
        <v>7.6600000000000005E-5</v>
      </c>
      <c r="M1046" s="132">
        <v>1.72</v>
      </c>
      <c r="N1046">
        <v>0</v>
      </c>
      <c r="O1046">
        <v>0</v>
      </c>
      <c r="P1046">
        <v>0</v>
      </c>
      <c r="Q1046">
        <v>1</v>
      </c>
      <c r="R1046">
        <v>2.5568E-5</v>
      </c>
      <c r="S1046">
        <v>7.6609999999999996E-7</v>
      </c>
      <c r="T1046">
        <v>3</v>
      </c>
      <c r="U1046">
        <v>0</v>
      </c>
      <c r="V1046">
        <v>0</v>
      </c>
      <c r="W1046" s="133" t="s">
        <v>1576</v>
      </c>
      <c r="X1046" t="s">
        <v>1508</v>
      </c>
      <c r="Y1046" t="s">
        <v>204</v>
      </c>
      <c r="AM1046" s="105"/>
      <c r="AO1046" s="105"/>
    </row>
    <row r="1047" spans="1:41" ht="14.25" customHeight="1">
      <c r="A1047" t="s">
        <v>1575</v>
      </c>
      <c r="B1047" t="s">
        <v>200</v>
      </c>
      <c r="C1047">
        <v>0</v>
      </c>
      <c r="D1047">
        <v>200</v>
      </c>
      <c r="E1047">
        <v>976</v>
      </c>
      <c r="F1047" t="s">
        <v>201</v>
      </c>
      <c r="G1047" s="105">
        <v>2.5482E-3</v>
      </c>
      <c r="H1047" s="105">
        <v>7.6299999999999998E-5</v>
      </c>
      <c r="I1047" s="105">
        <v>-8.2316999999999995E-6</v>
      </c>
      <c r="J1047" s="105">
        <v>-4.0699999999999998E-7</v>
      </c>
      <c r="K1047" s="105">
        <v>2.5563999999999999E-3</v>
      </c>
      <c r="L1047" s="105">
        <v>7.6699999999999994E-5</v>
      </c>
      <c r="M1047" s="132">
        <v>1.72</v>
      </c>
      <c r="N1047">
        <v>0</v>
      </c>
      <c r="O1047">
        <v>0</v>
      </c>
      <c r="P1047">
        <v>0</v>
      </c>
      <c r="Q1047">
        <v>1</v>
      </c>
      <c r="R1047">
        <v>2.5564000000000001E-5</v>
      </c>
      <c r="S1047">
        <v>7.666E-7</v>
      </c>
      <c r="T1047">
        <v>3</v>
      </c>
      <c r="U1047">
        <v>0</v>
      </c>
      <c r="V1047">
        <v>0</v>
      </c>
      <c r="W1047" s="133" t="s">
        <v>1577</v>
      </c>
      <c r="X1047" t="s">
        <v>1508</v>
      </c>
      <c r="Y1047" t="s">
        <v>204</v>
      </c>
      <c r="AM1047" s="105"/>
      <c r="AO1047" s="105"/>
    </row>
    <row r="1048" spans="1:41" ht="14.25" customHeight="1">
      <c r="A1048" t="s">
        <v>1575</v>
      </c>
      <c r="B1048" t="s">
        <v>200</v>
      </c>
      <c r="C1048">
        <v>0</v>
      </c>
      <c r="D1048">
        <v>200</v>
      </c>
      <c r="E1048">
        <v>976</v>
      </c>
      <c r="F1048" t="s">
        <v>201</v>
      </c>
      <c r="G1048" s="105">
        <v>2.5473000000000002E-3</v>
      </c>
      <c r="H1048" s="105">
        <v>7.6000000000000004E-5</v>
      </c>
      <c r="I1048" s="105">
        <v>-8.2316999999999995E-6</v>
      </c>
      <c r="J1048" s="105">
        <v>-4.0699999999999998E-7</v>
      </c>
      <c r="K1048" s="105">
        <v>2.5555E-3</v>
      </c>
      <c r="L1048" s="105">
        <v>7.64E-5</v>
      </c>
      <c r="M1048" s="132">
        <v>1.71</v>
      </c>
      <c r="N1048">
        <v>0</v>
      </c>
      <c r="O1048">
        <v>0</v>
      </c>
      <c r="P1048">
        <v>0</v>
      </c>
      <c r="Q1048">
        <v>1</v>
      </c>
      <c r="R1048">
        <v>2.5554999999999998E-5</v>
      </c>
      <c r="S1048">
        <v>7.6400000000000001E-7</v>
      </c>
      <c r="T1048">
        <v>3</v>
      </c>
      <c r="U1048">
        <v>0</v>
      </c>
      <c r="V1048">
        <v>0</v>
      </c>
      <c r="W1048" s="133" t="s">
        <v>1578</v>
      </c>
      <c r="X1048" t="s">
        <v>1508</v>
      </c>
      <c r="Y1048" t="s">
        <v>204</v>
      </c>
      <c r="AM1048" s="105"/>
      <c r="AO1048" s="105"/>
    </row>
    <row r="1049" spans="1:41" ht="14.25" customHeight="1">
      <c r="A1049" t="s">
        <v>1579</v>
      </c>
      <c r="B1049" t="s">
        <v>200</v>
      </c>
      <c r="C1049">
        <v>0</v>
      </c>
      <c r="D1049">
        <v>200</v>
      </c>
      <c r="E1049">
        <v>976</v>
      </c>
      <c r="F1049" t="s">
        <v>201</v>
      </c>
      <c r="G1049" s="105">
        <v>1.7863E-3</v>
      </c>
      <c r="H1049" s="105">
        <v>6.2899999999999997E-5</v>
      </c>
      <c r="I1049" s="105">
        <v>-8.2316999999999995E-6</v>
      </c>
      <c r="J1049" s="105">
        <v>-4.0699999999999998E-7</v>
      </c>
      <c r="K1049" s="105">
        <v>1.7945000000000001E-3</v>
      </c>
      <c r="L1049" s="105">
        <v>6.3299999999999994E-5</v>
      </c>
      <c r="M1049" s="132">
        <v>2.02</v>
      </c>
      <c r="N1049">
        <v>0</v>
      </c>
      <c r="O1049">
        <v>0</v>
      </c>
      <c r="P1049">
        <v>0</v>
      </c>
      <c r="Q1049">
        <v>1</v>
      </c>
      <c r="R1049">
        <v>1.7944999999999998E-5</v>
      </c>
      <c r="S1049">
        <v>6.3269999999999999E-7</v>
      </c>
      <c r="T1049">
        <v>3</v>
      </c>
      <c r="U1049">
        <v>0</v>
      </c>
      <c r="V1049">
        <v>0</v>
      </c>
      <c r="W1049" s="133" t="s">
        <v>1580</v>
      </c>
      <c r="X1049" t="s">
        <v>1508</v>
      </c>
      <c r="Y1049" t="s">
        <v>204</v>
      </c>
      <c r="AM1049" s="105"/>
      <c r="AO1049" s="105"/>
    </row>
    <row r="1050" spans="1:41" ht="14.25" customHeight="1">
      <c r="A1050" t="s">
        <v>1579</v>
      </c>
      <c r="B1050" t="s">
        <v>200</v>
      </c>
      <c r="C1050">
        <v>0</v>
      </c>
      <c r="D1050">
        <v>200</v>
      </c>
      <c r="E1050">
        <v>976</v>
      </c>
      <c r="F1050" t="s">
        <v>201</v>
      </c>
      <c r="G1050" s="105">
        <v>1.7857999999999999E-3</v>
      </c>
      <c r="H1050" s="105">
        <v>6.2500000000000001E-5</v>
      </c>
      <c r="I1050" s="105">
        <v>-8.2316999999999995E-6</v>
      </c>
      <c r="J1050" s="105">
        <v>-4.0699999999999998E-7</v>
      </c>
      <c r="K1050" s="105">
        <v>1.7941000000000001E-3</v>
      </c>
      <c r="L1050" s="105">
        <v>6.2899999999999997E-5</v>
      </c>
      <c r="M1050" s="132">
        <v>2.0099999999999998</v>
      </c>
      <c r="N1050">
        <v>0</v>
      </c>
      <c r="O1050">
        <v>0</v>
      </c>
      <c r="P1050">
        <v>0</v>
      </c>
      <c r="Q1050">
        <v>1</v>
      </c>
      <c r="R1050">
        <v>1.7941E-5</v>
      </c>
      <c r="S1050">
        <v>6.2910000000000004E-7</v>
      </c>
      <c r="T1050">
        <v>3</v>
      </c>
      <c r="U1050">
        <v>0</v>
      </c>
      <c r="V1050">
        <v>0</v>
      </c>
      <c r="W1050" s="133" t="s">
        <v>1581</v>
      </c>
      <c r="X1050" t="s">
        <v>1508</v>
      </c>
      <c r="Y1050" t="s">
        <v>204</v>
      </c>
      <c r="AM1050" s="105"/>
      <c r="AO1050" s="105"/>
    </row>
    <row r="1051" spans="1:41" ht="14.25" customHeight="1">
      <c r="A1051" t="s">
        <v>1579</v>
      </c>
      <c r="B1051" t="s">
        <v>200</v>
      </c>
      <c r="C1051">
        <v>0</v>
      </c>
      <c r="D1051">
        <v>200</v>
      </c>
      <c r="E1051">
        <v>976</v>
      </c>
      <c r="F1051" t="s">
        <v>201</v>
      </c>
      <c r="G1051" s="105">
        <v>1.7857999999999999E-3</v>
      </c>
      <c r="H1051" s="105">
        <v>6.2199999999999994E-5</v>
      </c>
      <c r="I1051" s="105">
        <v>-8.2316999999999995E-6</v>
      </c>
      <c r="J1051" s="105">
        <v>-4.0699999999999998E-7</v>
      </c>
      <c r="K1051" s="105">
        <v>1.794E-3</v>
      </c>
      <c r="L1051" s="105">
        <v>6.2600000000000004E-5</v>
      </c>
      <c r="M1051" s="132">
        <v>2</v>
      </c>
      <c r="N1051">
        <v>0</v>
      </c>
      <c r="O1051">
        <v>0</v>
      </c>
      <c r="P1051">
        <v>0</v>
      </c>
      <c r="Q1051">
        <v>1</v>
      </c>
      <c r="R1051">
        <v>1.7940000000000001E-5</v>
      </c>
      <c r="S1051">
        <v>6.2620000000000004E-7</v>
      </c>
      <c r="T1051">
        <v>3</v>
      </c>
      <c r="U1051">
        <v>0</v>
      </c>
      <c r="V1051">
        <v>0</v>
      </c>
      <c r="W1051" s="133" t="s">
        <v>1582</v>
      </c>
      <c r="X1051" t="s">
        <v>1508</v>
      </c>
      <c r="Y1051" t="s">
        <v>204</v>
      </c>
      <c r="AM1051" s="105"/>
      <c r="AO1051" s="105"/>
    </row>
    <row r="1052" spans="1:41" ht="14.25" customHeight="1">
      <c r="A1052" t="s">
        <v>1583</v>
      </c>
      <c r="B1052" t="s">
        <v>200</v>
      </c>
      <c r="C1052">
        <v>0</v>
      </c>
      <c r="D1052">
        <v>200</v>
      </c>
      <c r="E1052">
        <v>976</v>
      </c>
      <c r="F1052" t="s">
        <v>201</v>
      </c>
      <c r="G1052" s="105">
        <v>1.1439E-3</v>
      </c>
      <c r="H1052" s="105">
        <v>3.8699999999999999E-5</v>
      </c>
      <c r="I1052" s="105">
        <v>-8.2316999999999995E-6</v>
      </c>
      <c r="J1052" s="105">
        <v>-4.0699999999999998E-7</v>
      </c>
      <c r="K1052" s="105">
        <v>1.1521000000000001E-3</v>
      </c>
      <c r="L1052" s="105">
        <v>3.9100000000000002E-5</v>
      </c>
      <c r="M1052" s="132">
        <v>1.94</v>
      </c>
      <c r="N1052">
        <v>0</v>
      </c>
      <c r="O1052">
        <v>0</v>
      </c>
      <c r="P1052">
        <v>0</v>
      </c>
      <c r="Q1052">
        <v>1</v>
      </c>
      <c r="R1052">
        <v>1.1521E-5</v>
      </c>
      <c r="S1052">
        <v>3.9120000000000001E-7</v>
      </c>
      <c r="T1052">
        <v>3</v>
      </c>
      <c r="U1052">
        <v>0</v>
      </c>
      <c r="V1052">
        <v>0</v>
      </c>
      <c r="W1052" s="133" t="s">
        <v>1584</v>
      </c>
      <c r="X1052" t="s">
        <v>1508</v>
      </c>
      <c r="Y1052" t="s">
        <v>204</v>
      </c>
      <c r="AM1052" s="105"/>
      <c r="AO1052" s="105"/>
    </row>
    <row r="1053" spans="1:41" ht="14.25" customHeight="1">
      <c r="A1053" t="s">
        <v>1583</v>
      </c>
      <c r="B1053" t="s">
        <v>200</v>
      </c>
      <c r="C1053">
        <v>0</v>
      </c>
      <c r="D1053">
        <v>200</v>
      </c>
      <c r="E1053">
        <v>976</v>
      </c>
      <c r="F1053" t="s">
        <v>201</v>
      </c>
      <c r="G1053" s="105">
        <v>1.1439E-3</v>
      </c>
      <c r="H1053" s="105">
        <v>3.8399999999999998E-5</v>
      </c>
      <c r="I1053" s="105">
        <v>-8.2316999999999995E-6</v>
      </c>
      <c r="J1053" s="105">
        <v>-4.0699999999999998E-7</v>
      </c>
      <c r="K1053" s="105">
        <v>1.1521000000000001E-3</v>
      </c>
      <c r="L1053" s="105">
        <v>3.8800000000000001E-5</v>
      </c>
      <c r="M1053" s="132">
        <v>1.93</v>
      </c>
      <c r="N1053">
        <v>0</v>
      </c>
      <c r="O1053">
        <v>0</v>
      </c>
      <c r="P1053">
        <v>0</v>
      </c>
      <c r="Q1053">
        <v>1</v>
      </c>
      <c r="R1053">
        <v>1.1521E-5</v>
      </c>
      <c r="S1053">
        <v>3.8799999999999998E-7</v>
      </c>
      <c r="T1053">
        <v>3</v>
      </c>
      <c r="U1053">
        <v>0</v>
      </c>
      <c r="V1053">
        <v>0</v>
      </c>
      <c r="W1053" s="133" t="s">
        <v>1585</v>
      </c>
      <c r="X1053" t="s">
        <v>1508</v>
      </c>
      <c r="Y1053" t="s">
        <v>204</v>
      </c>
      <c r="AM1053" s="105"/>
      <c r="AO1053" s="105"/>
    </row>
    <row r="1054" spans="1:41" ht="14.25" customHeight="1">
      <c r="A1054" t="s">
        <v>1583</v>
      </c>
      <c r="B1054" t="s">
        <v>200</v>
      </c>
      <c r="C1054">
        <v>0</v>
      </c>
      <c r="D1054">
        <v>200</v>
      </c>
      <c r="E1054">
        <v>976</v>
      </c>
      <c r="F1054" t="s">
        <v>201</v>
      </c>
      <c r="G1054" s="105">
        <v>1.1437999999999999E-3</v>
      </c>
      <c r="H1054" s="105">
        <v>3.8899999999999997E-5</v>
      </c>
      <c r="I1054" s="105">
        <v>-8.2316999999999995E-6</v>
      </c>
      <c r="J1054" s="105">
        <v>-4.0699999999999998E-7</v>
      </c>
      <c r="K1054" s="105">
        <v>1.152E-3</v>
      </c>
      <c r="L1054" s="105">
        <v>3.93E-5</v>
      </c>
      <c r="M1054" s="132">
        <v>1.95</v>
      </c>
      <c r="N1054">
        <v>0</v>
      </c>
      <c r="O1054">
        <v>0</v>
      </c>
      <c r="P1054">
        <v>0</v>
      </c>
      <c r="Q1054">
        <v>1</v>
      </c>
      <c r="R1054">
        <v>1.152E-5</v>
      </c>
      <c r="S1054">
        <v>3.9289999999999998E-7</v>
      </c>
      <c r="T1054">
        <v>3</v>
      </c>
      <c r="U1054">
        <v>0</v>
      </c>
      <c r="V1054">
        <v>0</v>
      </c>
      <c r="W1054" s="133" t="s">
        <v>1586</v>
      </c>
      <c r="X1054" t="s">
        <v>1508</v>
      </c>
      <c r="Y1054" t="s">
        <v>204</v>
      </c>
      <c r="AM1054" s="105"/>
      <c r="AO1054" s="105"/>
    </row>
    <row r="1055" spans="1:41" ht="14.25" customHeight="1">
      <c r="A1055" t="s">
        <v>1587</v>
      </c>
      <c r="B1055" t="s">
        <v>200</v>
      </c>
      <c r="C1055">
        <v>0</v>
      </c>
      <c r="D1055">
        <v>200</v>
      </c>
      <c r="E1055">
        <v>976</v>
      </c>
      <c r="F1055" t="s">
        <v>201</v>
      </c>
      <c r="G1055" s="105">
        <v>9.3448000000000001E-4</v>
      </c>
      <c r="H1055" s="105">
        <v>2.9819999999999999E-5</v>
      </c>
      <c r="I1055" s="105">
        <v>-8.2316999999999995E-6</v>
      </c>
      <c r="J1055" s="105">
        <v>-4.0699999999999998E-7</v>
      </c>
      <c r="K1055" s="105">
        <v>9.4271000000000003E-4</v>
      </c>
      <c r="L1055" s="105">
        <v>3.0227E-5</v>
      </c>
      <c r="M1055" s="132">
        <v>1.84</v>
      </c>
      <c r="N1055">
        <v>0</v>
      </c>
      <c r="O1055">
        <v>0</v>
      </c>
      <c r="P1055">
        <v>0</v>
      </c>
      <c r="Q1055">
        <v>1</v>
      </c>
      <c r="R1055">
        <v>9.4270999999999999E-6</v>
      </c>
      <c r="S1055">
        <v>3.023E-7</v>
      </c>
      <c r="T1055">
        <v>3</v>
      </c>
      <c r="U1055">
        <v>0</v>
      </c>
      <c r="V1055">
        <v>0</v>
      </c>
      <c r="W1055" s="133" t="s">
        <v>1588</v>
      </c>
      <c r="X1055" t="s">
        <v>1508</v>
      </c>
      <c r="Y1055" t="s">
        <v>204</v>
      </c>
      <c r="AM1055" s="105"/>
      <c r="AO1055" s="105"/>
    </row>
    <row r="1056" spans="1:41" ht="14.25" customHeight="1">
      <c r="A1056" t="s">
        <v>1587</v>
      </c>
      <c r="B1056" t="s">
        <v>200</v>
      </c>
      <c r="C1056">
        <v>0</v>
      </c>
      <c r="D1056">
        <v>200</v>
      </c>
      <c r="E1056">
        <v>976</v>
      </c>
      <c r="F1056" t="s">
        <v>201</v>
      </c>
      <c r="G1056" s="105">
        <v>9.3506999999999998E-4</v>
      </c>
      <c r="H1056" s="105">
        <v>2.9822999999999999E-5</v>
      </c>
      <c r="I1056" s="105">
        <v>-8.2316999999999995E-6</v>
      </c>
      <c r="J1056" s="105">
        <v>-4.0699999999999998E-7</v>
      </c>
      <c r="K1056" s="105">
        <v>9.433E-4</v>
      </c>
      <c r="L1056" s="105">
        <v>3.023E-5</v>
      </c>
      <c r="M1056" s="132">
        <v>1.84</v>
      </c>
      <c r="N1056">
        <v>0</v>
      </c>
      <c r="O1056">
        <v>0</v>
      </c>
      <c r="P1056">
        <v>0</v>
      </c>
      <c r="Q1056">
        <v>1</v>
      </c>
      <c r="R1056">
        <v>9.4329999999999993E-6</v>
      </c>
      <c r="S1056">
        <v>3.023E-7</v>
      </c>
      <c r="T1056">
        <v>3</v>
      </c>
      <c r="U1056">
        <v>0</v>
      </c>
      <c r="V1056">
        <v>0</v>
      </c>
      <c r="W1056" s="133" t="s">
        <v>1589</v>
      </c>
      <c r="X1056" t="s">
        <v>1508</v>
      </c>
      <c r="Y1056" t="s">
        <v>204</v>
      </c>
      <c r="AM1056" s="105"/>
      <c r="AO1056" s="105"/>
    </row>
    <row r="1057" spans="1:41" ht="14.25" customHeight="1">
      <c r="A1057" t="s">
        <v>1587</v>
      </c>
      <c r="B1057" t="s">
        <v>200</v>
      </c>
      <c r="C1057">
        <v>0</v>
      </c>
      <c r="D1057">
        <v>200</v>
      </c>
      <c r="E1057">
        <v>976</v>
      </c>
      <c r="F1057" t="s">
        <v>201</v>
      </c>
      <c r="G1057" s="105">
        <v>9.3548999999999998E-4</v>
      </c>
      <c r="H1057" s="105">
        <v>3.0397999999999999E-5</v>
      </c>
      <c r="I1057" s="105">
        <v>-8.2316999999999995E-6</v>
      </c>
      <c r="J1057" s="105">
        <v>-4.0699999999999998E-7</v>
      </c>
      <c r="K1057" s="105">
        <v>9.4372E-4</v>
      </c>
      <c r="L1057" s="105">
        <v>3.0805000000000001E-5</v>
      </c>
      <c r="M1057" s="132">
        <v>1.87</v>
      </c>
      <c r="N1057">
        <v>0</v>
      </c>
      <c r="O1057">
        <v>0</v>
      </c>
      <c r="P1057">
        <v>0</v>
      </c>
      <c r="Q1057">
        <v>1</v>
      </c>
      <c r="R1057">
        <v>9.4372E-6</v>
      </c>
      <c r="S1057">
        <v>3.0800000000000001E-7</v>
      </c>
      <c r="T1057">
        <v>3</v>
      </c>
      <c r="U1057">
        <v>0</v>
      </c>
      <c r="V1057">
        <v>0</v>
      </c>
      <c r="W1057" s="133" t="s">
        <v>1590</v>
      </c>
      <c r="X1057" t="s">
        <v>1508</v>
      </c>
      <c r="Y1057" t="s">
        <v>204</v>
      </c>
      <c r="AM1057" s="105"/>
      <c r="AO1057" s="105"/>
    </row>
    <row r="1058" spans="1:41" ht="14.25" customHeight="1">
      <c r="A1058" t="s">
        <v>1591</v>
      </c>
      <c r="B1058" t="s">
        <v>200</v>
      </c>
      <c r="C1058">
        <v>0</v>
      </c>
      <c r="D1058">
        <v>200</v>
      </c>
      <c r="E1058">
        <v>976</v>
      </c>
      <c r="F1058" t="s">
        <v>201</v>
      </c>
      <c r="G1058" s="105">
        <v>1.1941E-3</v>
      </c>
      <c r="H1058" s="105">
        <v>3.7499999999999997E-5</v>
      </c>
      <c r="I1058" s="105">
        <v>-8.2316999999999995E-6</v>
      </c>
      <c r="J1058" s="105">
        <v>-4.0699999999999998E-7</v>
      </c>
      <c r="K1058" s="105">
        <v>1.2024E-3</v>
      </c>
      <c r="L1058" s="105">
        <v>3.79E-5</v>
      </c>
      <c r="M1058" s="132">
        <v>1.81</v>
      </c>
      <c r="N1058">
        <v>0</v>
      </c>
      <c r="O1058">
        <v>0</v>
      </c>
      <c r="P1058">
        <v>0</v>
      </c>
      <c r="Q1058">
        <v>1</v>
      </c>
      <c r="R1058">
        <v>1.2024E-5</v>
      </c>
      <c r="S1058">
        <v>3.7899999999999999E-7</v>
      </c>
      <c r="T1058">
        <v>3</v>
      </c>
      <c r="U1058">
        <v>0</v>
      </c>
      <c r="V1058">
        <v>0</v>
      </c>
      <c r="W1058" s="133" t="s">
        <v>1592</v>
      </c>
      <c r="X1058" t="s">
        <v>1508</v>
      </c>
      <c r="Y1058" t="s">
        <v>204</v>
      </c>
      <c r="AM1058" s="105"/>
      <c r="AO1058" s="105"/>
    </row>
    <row r="1059" spans="1:41" ht="14.25" customHeight="1">
      <c r="A1059" t="s">
        <v>1591</v>
      </c>
      <c r="B1059" t="s">
        <v>200</v>
      </c>
      <c r="C1059">
        <v>0</v>
      </c>
      <c r="D1059">
        <v>200</v>
      </c>
      <c r="E1059">
        <v>976</v>
      </c>
      <c r="F1059" t="s">
        <v>201</v>
      </c>
      <c r="G1059" s="105">
        <v>1.1937E-3</v>
      </c>
      <c r="H1059" s="105">
        <v>3.7799999999999997E-5</v>
      </c>
      <c r="I1059" s="105">
        <v>-8.2316999999999995E-6</v>
      </c>
      <c r="J1059" s="105">
        <v>-4.0699999999999998E-7</v>
      </c>
      <c r="K1059" s="105">
        <v>1.2019000000000001E-3</v>
      </c>
      <c r="L1059" s="105">
        <v>3.82E-5</v>
      </c>
      <c r="M1059" s="132">
        <v>1.82</v>
      </c>
      <c r="N1059">
        <v>0</v>
      </c>
      <c r="O1059">
        <v>0</v>
      </c>
      <c r="P1059">
        <v>0</v>
      </c>
      <c r="Q1059">
        <v>1</v>
      </c>
      <c r="R1059">
        <v>1.2019E-5</v>
      </c>
      <c r="S1059">
        <v>3.8169999999999998E-7</v>
      </c>
      <c r="T1059">
        <v>3</v>
      </c>
      <c r="U1059">
        <v>0</v>
      </c>
      <c r="V1059">
        <v>0</v>
      </c>
      <c r="W1059" s="133" t="s">
        <v>1593</v>
      </c>
      <c r="X1059" t="s">
        <v>1508</v>
      </c>
      <c r="Y1059" t="s">
        <v>204</v>
      </c>
      <c r="AM1059" s="105"/>
      <c r="AO1059" s="105"/>
    </row>
    <row r="1060" spans="1:41" ht="14.25" customHeight="1">
      <c r="A1060" t="s">
        <v>1591</v>
      </c>
      <c r="B1060" t="s">
        <v>200</v>
      </c>
      <c r="C1060">
        <v>0</v>
      </c>
      <c r="D1060">
        <v>200</v>
      </c>
      <c r="E1060">
        <v>976</v>
      </c>
      <c r="F1060" t="s">
        <v>201</v>
      </c>
      <c r="G1060" s="105">
        <v>1.1933E-3</v>
      </c>
      <c r="H1060" s="105">
        <v>3.8099999999999998E-5</v>
      </c>
      <c r="I1060" s="105">
        <v>-8.2316999999999995E-6</v>
      </c>
      <c r="J1060" s="105">
        <v>-4.0699999999999998E-7</v>
      </c>
      <c r="K1060" s="105">
        <v>1.2015999999999999E-3</v>
      </c>
      <c r="L1060" s="105">
        <v>3.8500000000000001E-5</v>
      </c>
      <c r="M1060" s="132">
        <v>1.84</v>
      </c>
      <c r="N1060">
        <v>0</v>
      </c>
      <c r="O1060">
        <v>0</v>
      </c>
      <c r="P1060">
        <v>0</v>
      </c>
      <c r="Q1060">
        <v>1</v>
      </c>
      <c r="R1060">
        <v>1.2016E-5</v>
      </c>
      <c r="S1060">
        <v>3.854E-7</v>
      </c>
      <c r="T1060">
        <v>3</v>
      </c>
      <c r="U1060">
        <v>0</v>
      </c>
      <c r="V1060">
        <v>0</v>
      </c>
      <c r="W1060" s="133" t="s">
        <v>1594</v>
      </c>
      <c r="X1060" t="s">
        <v>1508</v>
      </c>
      <c r="Y1060" t="s">
        <v>204</v>
      </c>
      <c r="AM1060" s="105"/>
      <c r="AO1060" s="105"/>
    </row>
    <row r="1061" spans="1:41" ht="14.25" customHeight="1">
      <c r="A1061" t="s">
        <v>1595</v>
      </c>
      <c r="B1061" t="s">
        <v>200</v>
      </c>
      <c r="C1061">
        <v>0</v>
      </c>
      <c r="D1061">
        <v>200</v>
      </c>
      <c r="E1061">
        <v>976</v>
      </c>
      <c r="F1061" t="s">
        <v>201</v>
      </c>
      <c r="G1061" s="105">
        <v>3.7138000000000002E-3</v>
      </c>
      <c r="H1061" s="105">
        <v>1.053E-4</v>
      </c>
      <c r="I1061" s="105">
        <v>-8.2316999999999995E-6</v>
      </c>
      <c r="J1061" s="105">
        <v>-4.0699999999999998E-7</v>
      </c>
      <c r="K1061" s="105">
        <v>3.722E-3</v>
      </c>
      <c r="L1061" s="105">
        <v>1.0569999999999999E-4</v>
      </c>
      <c r="M1061" s="132">
        <v>1.63</v>
      </c>
      <c r="N1061">
        <v>0</v>
      </c>
      <c r="O1061">
        <v>0</v>
      </c>
      <c r="P1061">
        <v>0</v>
      </c>
      <c r="Q1061">
        <v>1</v>
      </c>
      <c r="R1061">
        <v>3.7219999999999999E-5</v>
      </c>
      <c r="S1061">
        <v>1.0566E-6</v>
      </c>
      <c r="T1061">
        <v>4</v>
      </c>
      <c r="U1061">
        <v>0</v>
      </c>
      <c r="V1061">
        <v>0</v>
      </c>
      <c r="W1061" s="133" t="s">
        <v>1596</v>
      </c>
      <c r="X1061" t="s">
        <v>1508</v>
      </c>
      <c r="Y1061" t="s">
        <v>204</v>
      </c>
      <c r="AM1061" s="105"/>
      <c r="AO1061" s="105"/>
    </row>
    <row r="1062" spans="1:41" ht="14.25" customHeight="1">
      <c r="A1062" t="s">
        <v>1595</v>
      </c>
      <c r="B1062" t="s">
        <v>200</v>
      </c>
      <c r="C1062">
        <v>0</v>
      </c>
      <c r="D1062">
        <v>200</v>
      </c>
      <c r="E1062">
        <v>976</v>
      </c>
      <c r="F1062" t="s">
        <v>201</v>
      </c>
      <c r="G1062" s="105">
        <v>3.7128E-3</v>
      </c>
      <c r="H1062" s="105">
        <v>1.05E-4</v>
      </c>
      <c r="I1062" s="105">
        <v>-8.2316999999999995E-6</v>
      </c>
      <c r="J1062" s="105">
        <v>-4.0699999999999998E-7</v>
      </c>
      <c r="K1062" s="105">
        <v>3.7211000000000002E-3</v>
      </c>
      <c r="L1062" s="105">
        <v>1.054E-4</v>
      </c>
      <c r="M1062" s="132">
        <v>1.62</v>
      </c>
      <c r="N1062">
        <v>0</v>
      </c>
      <c r="O1062">
        <v>0</v>
      </c>
      <c r="P1062">
        <v>0</v>
      </c>
      <c r="Q1062">
        <v>1</v>
      </c>
      <c r="R1062">
        <v>3.7211E-5</v>
      </c>
      <c r="S1062">
        <v>1.0544E-6</v>
      </c>
      <c r="T1062">
        <v>4</v>
      </c>
      <c r="U1062">
        <v>0</v>
      </c>
      <c r="V1062">
        <v>0</v>
      </c>
      <c r="W1062" s="133" t="s">
        <v>1597</v>
      </c>
      <c r="X1062" t="s">
        <v>1508</v>
      </c>
      <c r="Y1062" t="s">
        <v>204</v>
      </c>
      <c r="AM1062" s="105"/>
      <c r="AO1062" s="105"/>
    </row>
    <row r="1063" spans="1:41" ht="14.25" customHeight="1">
      <c r="A1063" t="s">
        <v>1595</v>
      </c>
      <c r="B1063" t="s">
        <v>200</v>
      </c>
      <c r="C1063">
        <v>0</v>
      </c>
      <c r="D1063">
        <v>200</v>
      </c>
      <c r="E1063">
        <v>976</v>
      </c>
      <c r="F1063" t="s">
        <v>201</v>
      </c>
      <c r="G1063" s="105">
        <v>3.7128999999999999E-3</v>
      </c>
      <c r="H1063" s="105">
        <v>1.043E-4</v>
      </c>
      <c r="I1063" s="105">
        <v>-8.2316999999999995E-6</v>
      </c>
      <c r="J1063" s="105">
        <v>-4.0699999999999998E-7</v>
      </c>
      <c r="K1063" s="105">
        <v>3.7211000000000002E-3</v>
      </c>
      <c r="L1063" s="105">
        <v>1.047E-4</v>
      </c>
      <c r="M1063" s="132">
        <v>1.61</v>
      </c>
      <c r="N1063">
        <v>0</v>
      </c>
      <c r="O1063">
        <v>0</v>
      </c>
      <c r="P1063">
        <v>0</v>
      </c>
      <c r="Q1063">
        <v>1</v>
      </c>
      <c r="R1063">
        <v>3.7211E-5</v>
      </c>
      <c r="S1063">
        <v>1.0469000000000001E-6</v>
      </c>
      <c r="T1063">
        <v>4</v>
      </c>
      <c r="U1063">
        <v>0</v>
      </c>
      <c r="V1063">
        <v>0</v>
      </c>
      <c r="W1063" s="133" t="s">
        <v>1598</v>
      </c>
      <c r="X1063" t="s">
        <v>1508</v>
      </c>
      <c r="Y1063" t="s">
        <v>204</v>
      </c>
      <c r="AM1063" s="105"/>
      <c r="AO1063" s="105"/>
    </row>
    <row r="1064" spans="1:41" ht="14.25" customHeight="1">
      <c r="A1064" t="s">
        <v>1599</v>
      </c>
      <c r="B1064" t="s">
        <v>200</v>
      </c>
      <c r="C1064">
        <v>0</v>
      </c>
      <c r="D1064">
        <v>200</v>
      </c>
      <c r="E1064">
        <v>976</v>
      </c>
      <c r="F1064" t="s">
        <v>201</v>
      </c>
      <c r="G1064" s="105">
        <v>2.0079999999999998E-3</v>
      </c>
      <c r="H1064" s="105">
        <v>5.91E-5</v>
      </c>
      <c r="I1064" s="105">
        <v>-8.2316999999999995E-6</v>
      </c>
      <c r="J1064" s="105">
        <v>-4.0699999999999998E-7</v>
      </c>
      <c r="K1064" s="105">
        <v>2.0162000000000001E-3</v>
      </c>
      <c r="L1064" s="105">
        <v>5.9500000000000003E-5</v>
      </c>
      <c r="M1064" s="132">
        <v>1.69</v>
      </c>
      <c r="N1064">
        <v>0</v>
      </c>
      <c r="O1064">
        <v>0</v>
      </c>
      <c r="P1064">
        <v>0</v>
      </c>
      <c r="Q1064">
        <v>1</v>
      </c>
      <c r="R1064">
        <v>2.0162000000000001E-5</v>
      </c>
      <c r="S1064">
        <v>5.9480000000000001E-7</v>
      </c>
      <c r="T1064">
        <v>3</v>
      </c>
      <c r="U1064">
        <v>0</v>
      </c>
      <c r="V1064">
        <v>0</v>
      </c>
      <c r="W1064" s="133" t="s">
        <v>1600</v>
      </c>
      <c r="X1064" t="s">
        <v>1508</v>
      </c>
      <c r="Y1064" t="s">
        <v>204</v>
      </c>
      <c r="AM1064" s="105"/>
      <c r="AO1064" s="105"/>
    </row>
    <row r="1065" spans="1:41" ht="14.25" customHeight="1">
      <c r="A1065" t="s">
        <v>1599</v>
      </c>
      <c r="B1065" t="s">
        <v>200</v>
      </c>
      <c r="C1065">
        <v>0</v>
      </c>
      <c r="D1065">
        <v>200</v>
      </c>
      <c r="E1065">
        <v>976</v>
      </c>
      <c r="F1065" t="s">
        <v>201</v>
      </c>
      <c r="G1065" s="105">
        <v>2.0075000000000002E-3</v>
      </c>
      <c r="H1065" s="105">
        <v>5.9200000000000002E-5</v>
      </c>
      <c r="I1065" s="105">
        <v>-8.2316999999999995E-6</v>
      </c>
      <c r="J1065" s="105">
        <v>-4.0699999999999998E-7</v>
      </c>
      <c r="K1065" s="105">
        <v>2.0157E-3</v>
      </c>
      <c r="L1065" s="105">
        <v>5.9599999999999999E-5</v>
      </c>
      <c r="M1065" s="132">
        <v>1.69</v>
      </c>
      <c r="N1065">
        <v>0</v>
      </c>
      <c r="O1065">
        <v>0</v>
      </c>
      <c r="P1065">
        <v>0</v>
      </c>
      <c r="Q1065">
        <v>1</v>
      </c>
      <c r="R1065">
        <v>2.0157E-5</v>
      </c>
      <c r="S1065">
        <v>5.9579999999999997E-7</v>
      </c>
      <c r="T1065">
        <v>3</v>
      </c>
      <c r="U1065">
        <v>0</v>
      </c>
      <c r="V1065">
        <v>0</v>
      </c>
      <c r="W1065" s="133" t="s">
        <v>1601</v>
      </c>
      <c r="X1065" t="s">
        <v>1508</v>
      </c>
      <c r="Y1065" t="s">
        <v>204</v>
      </c>
      <c r="AM1065" s="105"/>
      <c r="AO1065" s="105"/>
    </row>
    <row r="1066" spans="1:41" ht="14.25" customHeight="1">
      <c r="A1066" t="s">
        <v>1599</v>
      </c>
      <c r="B1066" t="s">
        <v>200</v>
      </c>
      <c r="C1066">
        <v>0</v>
      </c>
      <c r="D1066">
        <v>200</v>
      </c>
      <c r="E1066">
        <v>976</v>
      </c>
      <c r="F1066" t="s">
        <v>201</v>
      </c>
      <c r="G1066" s="105">
        <v>2.0068999999999998E-3</v>
      </c>
      <c r="H1066" s="105">
        <v>5.91E-5</v>
      </c>
      <c r="I1066" s="105">
        <v>-8.2316999999999995E-6</v>
      </c>
      <c r="J1066" s="105">
        <v>-4.0699999999999998E-7</v>
      </c>
      <c r="K1066" s="105">
        <v>2.0151000000000001E-3</v>
      </c>
      <c r="L1066" s="105">
        <v>5.9500000000000003E-5</v>
      </c>
      <c r="M1066" s="132">
        <v>1.69</v>
      </c>
      <c r="N1066">
        <v>0</v>
      </c>
      <c r="O1066">
        <v>0</v>
      </c>
      <c r="P1066">
        <v>0</v>
      </c>
      <c r="Q1066">
        <v>1</v>
      </c>
      <c r="R1066">
        <v>2.0151000000000001E-5</v>
      </c>
      <c r="S1066">
        <v>5.9500000000000002E-7</v>
      </c>
      <c r="T1066">
        <v>3</v>
      </c>
      <c r="U1066">
        <v>0</v>
      </c>
      <c r="V1066">
        <v>0</v>
      </c>
      <c r="W1066" s="133" t="s">
        <v>1602</v>
      </c>
      <c r="X1066" t="s">
        <v>1508</v>
      </c>
      <c r="Y1066" t="s">
        <v>204</v>
      </c>
      <c r="AM1066" s="105"/>
      <c r="AO1066" s="105"/>
    </row>
    <row r="1067" spans="1:41" ht="14.25" customHeight="1">
      <c r="A1067" t="s">
        <v>1603</v>
      </c>
      <c r="B1067" t="s">
        <v>200</v>
      </c>
      <c r="C1067">
        <v>0</v>
      </c>
      <c r="D1067">
        <v>200</v>
      </c>
      <c r="E1067">
        <v>976</v>
      </c>
      <c r="F1067" t="s">
        <v>201</v>
      </c>
      <c r="G1067" s="105">
        <v>2.5848999999999998E-3</v>
      </c>
      <c r="H1067" s="105">
        <v>7.8300000000000006E-5</v>
      </c>
      <c r="I1067" s="105">
        <v>-8.2316999999999995E-6</v>
      </c>
      <c r="J1067" s="105">
        <v>-4.0699999999999998E-7</v>
      </c>
      <c r="K1067" s="105">
        <v>2.5931000000000001E-3</v>
      </c>
      <c r="L1067" s="105">
        <v>7.8700000000000002E-5</v>
      </c>
      <c r="M1067" s="132">
        <v>1.74</v>
      </c>
      <c r="N1067">
        <v>0</v>
      </c>
      <c r="O1067">
        <v>0</v>
      </c>
      <c r="P1067">
        <v>0</v>
      </c>
      <c r="Q1067">
        <v>1</v>
      </c>
      <c r="R1067">
        <v>2.5931E-5</v>
      </c>
      <c r="S1067">
        <v>7.8719999999999996E-7</v>
      </c>
      <c r="T1067">
        <v>3</v>
      </c>
      <c r="U1067">
        <v>0</v>
      </c>
      <c r="V1067">
        <v>0</v>
      </c>
      <c r="W1067" s="133" t="s">
        <v>1604</v>
      </c>
      <c r="X1067" t="s">
        <v>1508</v>
      </c>
      <c r="Y1067" t="s">
        <v>204</v>
      </c>
      <c r="AM1067" s="105"/>
      <c r="AO1067" s="105"/>
    </row>
    <row r="1068" spans="1:41" ht="14.25" customHeight="1">
      <c r="A1068" t="s">
        <v>1603</v>
      </c>
      <c r="B1068" t="s">
        <v>200</v>
      </c>
      <c r="C1068">
        <v>0</v>
      </c>
      <c r="D1068">
        <v>200</v>
      </c>
      <c r="E1068">
        <v>976</v>
      </c>
      <c r="F1068" t="s">
        <v>201</v>
      </c>
      <c r="G1068" s="105">
        <v>2.5842999999999999E-3</v>
      </c>
      <c r="H1068" s="105">
        <v>7.8100000000000001E-5</v>
      </c>
      <c r="I1068" s="105">
        <v>-8.2316999999999995E-6</v>
      </c>
      <c r="J1068" s="105">
        <v>-4.0699999999999998E-7</v>
      </c>
      <c r="K1068" s="105">
        <v>2.5925000000000002E-3</v>
      </c>
      <c r="L1068" s="105">
        <v>7.8499999999999997E-5</v>
      </c>
      <c r="M1068" s="132">
        <v>1.73</v>
      </c>
      <c r="N1068">
        <v>0</v>
      </c>
      <c r="O1068">
        <v>0</v>
      </c>
      <c r="P1068">
        <v>0</v>
      </c>
      <c r="Q1068">
        <v>1</v>
      </c>
      <c r="R1068">
        <v>2.5925E-5</v>
      </c>
      <c r="S1068">
        <v>7.85E-7</v>
      </c>
      <c r="T1068">
        <v>3</v>
      </c>
      <c r="U1068">
        <v>0</v>
      </c>
      <c r="V1068">
        <v>0</v>
      </c>
      <c r="W1068" s="133" t="s">
        <v>1605</v>
      </c>
      <c r="X1068" t="s">
        <v>1508</v>
      </c>
      <c r="Y1068" t="s">
        <v>204</v>
      </c>
      <c r="AM1068" s="105"/>
      <c r="AO1068" s="105"/>
    </row>
    <row r="1069" spans="1:41" ht="14.25" customHeight="1">
      <c r="A1069" t="s">
        <v>1603</v>
      </c>
      <c r="B1069" t="s">
        <v>200</v>
      </c>
      <c r="C1069">
        <v>0</v>
      </c>
      <c r="D1069">
        <v>200</v>
      </c>
      <c r="E1069">
        <v>976</v>
      </c>
      <c r="F1069" t="s">
        <v>201</v>
      </c>
      <c r="G1069" s="105">
        <v>2.5823999999999999E-3</v>
      </c>
      <c r="H1069" s="105">
        <v>7.7899999999999996E-5</v>
      </c>
      <c r="I1069" s="105">
        <v>-8.2316999999999995E-6</v>
      </c>
      <c r="J1069" s="105">
        <v>-4.0699999999999998E-7</v>
      </c>
      <c r="K1069" s="105">
        <v>2.5906000000000002E-3</v>
      </c>
      <c r="L1069" s="105">
        <v>7.8300000000000006E-5</v>
      </c>
      <c r="M1069" s="132">
        <v>1.73</v>
      </c>
      <c r="N1069">
        <v>0</v>
      </c>
      <c r="O1069">
        <v>0</v>
      </c>
      <c r="P1069">
        <v>0</v>
      </c>
      <c r="Q1069">
        <v>1</v>
      </c>
      <c r="R1069">
        <v>2.5905999999999999E-5</v>
      </c>
      <c r="S1069">
        <v>7.8329999999999998E-7</v>
      </c>
      <c r="T1069">
        <v>3</v>
      </c>
      <c r="U1069">
        <v>0</v>
      </c>
      <c r="V1069">
        <v>0</v>
      </c>
      <c r="W1069" s="133" t="s">
        <v>1606</v>
      </c>
      <c r="X1069" t="s">
        <v>1508</v>
      </c>
      <c r="Y1069" t="s">
        <v>204</v>
      </c>
      <c r="AM1069" s="105"/>
      <c r="AO1069" s="105"/>
    </row>
    <row r="1070" spans="1:41" ht="14.25" customHeight="1">
      <c r="A1070" t="s">
        <v>1607</v>
      </c>
      <c r="B1070" t="s">
        <v>200</v>
      </c>
      <c r="C1070">
        <v>0</v>
      </c>
      <c r="D1070">
        <v>200</v>
      </c>
      <c r="E1070">
        <v>976</v>
      </c>
      <c r="F1070" t="s">
        <v>201</v>
      </c>
      <c r="G1070" s="105">
        <v>2.0451000000000002E-3</v>
      </c>
      <c r="H1070" s="105">
        <v>6.4399999999999993E-5</v>
      </c>
      <c r="I1070" s="105">
        <v>-8.2316999999999995E-6</v>
      </c>
      <c r="J1070" s="105">
        <v>-4.0699999999999998E-7</v>
      </c>
      <c r="K1070" s="105">
        <v>2.0533000000000001E-3</v>
      </c>
      <c r="L1070" s="105">
        <v>6.4800000000000003E-5</v>
      </c>
      <c r="M1070" s="132">
        <v>1.81</v>
      </c>
      <c r="N1070">
        <v>0</v>
      </c>
      <c r="O1070">
        <v>0</v>
      </c>
      <c r="P1070">
        <v>0</v>
      </c>
      <c r="Q1070">
        <v>1</v>
      </c>
      <c r="R1070">
        <v>2.0533000000000001E-5</v>
      </c>
      <c r="S1070">
        <v>6.4789999999999997E-7</v>
      </c>
      <c r="T1070">
        <v>3</v>
      </c>
      <c r="U1070">
        <v>0</v>
      </c>
      <c r="V1070">
        <v>0</v>
      </c>
      <c r="W1070" s="133" t="s">
        <v>1608</v>
      </c>
      <c r="X1070" t="s">
        <v>1508</v>
      </c>
      <c r="Y1070" t="s">
        <v>204</v>
      </c>
      <c r="AM1070" s="105"/>
      <c r="AO1070" s="105"/>
    </row>
    <row r="1071" spans="1:41" ht="14.25" customHeight="1">
      <c r="A1071" t="s">
        <v>1607</v>
      </c>
      <c r="B1071" t="s">
        <v>200</v>
      </c>
      <c r="C1071">
        <v>0</v>
      </c>
      <c r="D1071">
        <v>200</v>
      </c>
      <c r="E1071">
        <v>976</v>
      </c>
      <c r="F1071" t="s">
        <v>201</v>
      </c>
      <c r="G1071" s="105">
        <v>2.0449000000000001E-3</v>
      </c>
      <c r="H1071" s="105">
        <v>6.3800000000000006E-5</v>
      </c>
      <c r="I1071" s="105">
        <v>-8.2316999999999995E-6</v>
      </c>
      <c r="J1071" s="105">
        <v>-4.0699999999999998E-7</v>
      </c>
      <c r="K1071" s="105">
        <v>2.0531E-3</v>
      </c>
      <c r="L1071" s="105">
        <v>6.4200000000000002E-5</v>
      </c>
      <c r="M1071" s="132">
        <v>1.79</v>
      </c>
      <c r="N1071">
        <v>0</v>
      </c>
      <c r="O1071">
        <v>0</v>
      </c>
      <c r="P1071">
        <v>0</v>
      </c>
      <c r="Q1071">
        <v>1</v>
      </c>
      <c r="R1071">
        <v>2.0531E-5</v>
      </c>
      <c r="S1071">
        <v>6.4170000000000004E-7</v>
      </c>
      <c r="T1071">
        <v>3</v>
      </c>
      <c r="U1071">
        <v>0</v>
      </c>
      <c r="V1071">
        <v>0</v>
      </c>
      <c r="W1071" s="133" t="s">
        <v>1609</v>
      </c>
      <c r="X1071" t="s">
        <v>1508</v>
      </c>
      <c r="Y1071" t="s">
        <v>204</v>
      </c>
      <c r="AM1071" s="105"/>
      <c r="AO1071" s="105"/>
    </row>
    <row r="1072" spans="1:41" ht="14.25" customHeight="1">
      <c r="A1072" t="s">
        <v>1607</v>
      </c>
      <c r="B1072" t="s">
        <v>200</v>
      </c>
      <c r="C1072">
        <v>0</v>
      </c>
      <c r="D1072">
        <v>200</v>
      </c>
      <c r="E1072">
        <v>976</v>
      </c>
      <c r="F1072" t="s">
        <v>201</v>
      </c>
      <c r="G1072" s="105">
        <v>2.0454000000000002E-3</v>
      </c>
      <c r="H1072" s="105">
        <v>6.41E-5</v>
      </c>
      <c r="I1072" s="105">
        <v>-8.2316999999999995E-6</v>
      </c>
      <c r="J1072" s="105">
        <v>-4.0699999999999998E-7</v>
      </c>
      <c r="K1072" s="105">
        <v>2.0536E-3</v>
      </c>
      <c r="L1072" s="105">
        <v>6.4499999999999996E-5</v>
      </c>
      <c r="M1072" s="132">
        <v>1.8</v>
      </c>
      <c r="N1072">
        <v>0</v>
      </c>
      <c r="O1072">
        <v>0</v>
      </c>
      <c r="P1072">
        <v>0</v>
      </c>
      <c r="Q1072">
        <v>1</v>
      </c>
      <c r="R1072">
        <v>2.0536000000000001E-5</v>
      </c>
      <c r="S1072">
        <v>6.4509999999999997E-7</v>
      </c>
      <c r="T1072">
        <v>3</v>
      </c>
      <c r="U1072">
        <v>0</v>
      </c>
      <c r="V1072">
        <v>0</v>
      </c>
      <c r="W1072" s="133" t="s">
        <v>1610</v>
      </c>
      <c r="X1072" t="s">
        <v>1508</v>
      </c>
      <c r="Y1072" t="s">
        <v>204</v>
      </c>
      <c r="AM1072" s="105"/>
      <c r="AO1072" s="105"/>
    </row>
    <row r="1073" spans="1:41" ht="14.25" customHeight="1">
      <c r="A1073" t="s">
        <v>1611</v>
      </c>
      <c r="B1073" t="s">
        <v>200</v>
      </c>
      <c r="C1073">
        <v>0</v>
      </c>
      <c r="D1073">
        <v>200</v>
      </c>
      <c r="E1073">
        <v>976</v>
      </c>
      <c r="F1073" t="s">
        <v>201</v>
      </c>
      <c r="G1073" s="105">
        <v>1.1927999999999999E-3</v>
      </c>
      <c r="H1073" s="105">
        <v>3.7299999999999999E-5</v>
      </c>
      <c r="I1073" s="105">
        <v>-8.2316999999999995E-6</v>
      </c>
      <c r="J1073" s="105">
        <v>-4.0699999999999998E-7</v>
      </c>
      <c r="K1073" s="105">
        <v>1.2011000000000001E-3</v>
      </c>
      <c r="L1073" s="105">
        <v>3.7700000000000002E-5</v>
      </c>
      <c r="M1073" s="132">
        <v>1.8</v>
      </c>
      <c r="N1073">
        <v>0</v>
      </c>
      <c r="O1073">
        <v>0</v>
      </c>
      <c r="P1073">
        <v>0</v>
      </c>
      <c r="Q1073">
        <v>1</v>
      </c>
      <c r="R1073">
        <v>1.2011000000000001E-5</v>
      </c>
      <c r="S1073">
        <v>3.7669999999999998E-7</v>
      </c>
      <c r="T1073">
        <v>3</v>
      </c>
      <c r="U1073">
        <v>0</v>
      </c>
      <c r="V1073">
        <v>0</v>
      </c>
      <c r="W1073" s="133" t="s">
        <v>248</v>
      </c>
      <c r="X1073" t="s">
        <v>1508</v>
      </c>
      <c r="Y1073" t="s">
        <v>204</v>
      </c>
      <c r="AM1073" s="105"/>
      <c r="AO1073" s="105"/>
    </row>
    <row r="1074" spans="1:41" ht="14.25" customHeight="1">
      <c r="A1074" t="s">
        <v>1611</v>
      </c>
      <c r="B1074" t="s">
        <v>200</v>
      </c>
      <c r="C1074">
        <v>0</v>
      </c>
      <c r="D1074">
        <v>200</v>
      </c>
      <c r="E1074">
        <v>976</v>
      </c>
      <c r="F1074" t="s">
        <v>201</v>
      </c>
      <c r="G1074" s="105">
        <v>1.1833E-3</v>
      </c>
      <c r="H1074" s="105">
        <v>3.7499999999999997E-5</v>
      </c>
      <c r="I1074" s="105">
        <v>-8.2316999999999995E-6</v>
      </c>
      <c r="J1074" s="105">
        <v>-4.0699999999999998E-7</v>
      </c>
      <c r="K1074" s="105">
        <v>1.1915000000000001E-3</v>
      </c>
      <c r="L1074" s="105">
        <v>3.79E-5</v>
      </c>
      <c r="M1074" s="132">
        <v>1.82</v>
      </c>
      <c r="N1074">
        <v>0</v>
      </c>
      <c r="O1074">
        <v>0</v>
      </c>
      <c r="P1074">
        <v>0</v>
      </c>
      <c r="Q1074">
        <v>1</v>
      </c>
      <c r="R1074">
        <v>1.1915E-5</v>
      </c>
      <c r="S1074">
        <v>3.7899999999999999E-7</v>
      </c>
      <c r="T1074">
        <v>3</v>
      </c>
      <c r="U1074">
        <v>0</v>
      </c>
      <c r="V1074">
        <v>0</v>
      </c>
      <c r="W1074" s="133" t="s">
        <v>1612</v>
      </c>
      <c r="X1074" t="s">
        <v>1508</v>
      </c>
      <c r="Y1074" t="s">
        <v>204</v>
      </c>
      <c r="AM1074" s="105"/>
      <c r="AO1074" s="105"/>
    </row>
    <row r="1075" spans="1:41" ht="14.25" customHeight="1">
      <c r="A1075" t="s">
        <v>1611</v>
      </c>
      <c r="B1075" t="s">
        <v>200</v>
      </c>
      <c r="C1075">
        <v>0</v>
      </c>
      <c r="D1075">
        <v>200</v>
      </c>
      <c r="E1075">
        <v>976</v>
      </c>
      <c r="F1075" t="s">
        <v>201</v>
      </c>
      <c r="G1075" s="105">
        <v>1.1842999999999999E-3</v>
      </c>
      <c r="H1075" s="105">
        <v>3.7100000000000001E-5</v>
      </c>
      <c r="I1075" s="105">
        <v>-8.2316999999999995E-6</v>
      </c>
      <c r="J1075" s="105">
        <v>-4.0699999999999998E-7</v>
      </c>
      <c r="K1075" s="105">
        <v>1.1925E-3</v>
      </c>
      <c r="L1075" s="105">
        <v>3.7499999999999997E-5</v>
      </c>
      <c r="M1075" s="132">
        <v>1.8</v>
      </c>
      <c r="N1075">
        <v>0</v>
      </c>
      <c r="O1075">
        <v>0</v>
      </c>
      <c r="P1075">
        <v>0</v>
      </c>
      <c r="Q1075">
        <v>1</v>
      </c>
      <c r="R1075">
        <v>1.1925E-5</v>
      </c>
      <c r="S1075">
        <v>3.7510000000000002E-7</v>
      </c>
      <c r="T1075">
        <v>3</v>
      </c>
      <c r="U1075">
        <v>0</v>
      </c>
      <c r="V1075">
        <v>0</v>
      </c>
      <c r="W1075" s="133" t="s">
        <v>250</v>
      </c>
      <c r="X1075" t="s">
        <v>1508</v>
      </c>
      <c r="Y1075" t="s">
        <v>204</v>
      </c>
      <c r="AM1075" s="105"/>
      <c r="AO1075" s="105"/>
    </row>
    <row r="1076" spans="1:41" ht="14.25" customHeight="1">
      <c r="A1076" t="s">
        <v>1613</v>
      </c>
      <c r="B1076" t="s">
        <v>200</v>
      </c>
      <c r="C1076">
        <v>0</v>
      </c>
      <c r="D1076">
        <v>200</v>
      </c>
      <c r="E1076">
        <v>976</v>
      </c>
      <c r="F1076" t="s">
        <v>201</v>
      </c>
      <c r="G1076" s="105">
        <v>1.5605E-3</v>
      </c>
      <c r="H1076" s="105">
        <v>4.7299999999999998E-5</v>
      </c>
      <c r="I1076" s="105">
        <v>-8.2316999999999995E-6</v>
      </c>
      <c r="J1076" s="105">
        <v>-4.0699999999999998E-7</v>
      </c>
      <c r="K1076" s="105">
        <v>1.5686999999999999E-3</v>
      </c>
      <c r="L1076" s="105">
        <v>4.7700000000000001E-5</v>
      </c>
      <c r="M1076" s="132">
        <v>1.74</v>
      </c>
      <c r="N1076">
        <v>0</v>
      </c>
      <c r="O1076">
        <v>0</v>
      </c>
      <c r="P1076">
        <v>0</v>
      </c>
      <c r="Q1076">
        <v>1</v>
      </c>
      <c r="R1076">
        <v>1.5687000000000001E-5</v>
      </c>
      <c r="S1076">
        <v>4.7679999999999998E-7</v>
      </c>
      <c r="T1076">
        <v>3</v>
      </c>
      <c r="U1076">
        <v>0</v>
      </c>
      <c r="V1076">
        <v>0</v>
      </c>
      <c r="W1076" s="133" t="s">
        <v>1614</v>
      </c>
      <c r="X1076" t="s">
        <v>1508</v>
      </c>
      <c r="Y1076" t="s">
        <v>204</v>
      </c>
      <c r="AM1076" s="105"/>
      <c r="AO1076" s="105"/>
    </row>
    <row r="1077" spans="1:41" ht="14.25" customHeight="1">
      <c r="A1077" t="s">
        <v>1613</v>
      </c>
      <c r="B1077" t="s">
        <v>200</v>
      </c>
      <c r="C1077">
        <v>0</v>
      </c>
      <c r="D1077">
        <v>200</v>
      </c>
      <c r="E1077">
        <v>976</v>
      </c>
      <c r="F1077" t="s">
        <v>201</v>
      </c>
      <c r="G1077" s="105">
        <v>1.5610999999999999E-3</v>
      </c>
      <c r="H1077" s="105">
        <v>4.71E-5</v>
      </c>
      <c r="I1077" s="105">
        <v>-8.2316999999999995E-6</v>
      </c>
      <c r="J1077" s="105">
        <v>-4.0699999999999998E-7</v>
      </c>
      <c r="K1077" s="105">
        <v>1.5694000000000001E-3</v>
      </c>
      <c r="L1077" s="105">
        <v>4.7500000000000003E-5</v>
      </c>
      <c r="M1077" s="132">
        <v>1.73</v>
      </c>
      <c r="N1077">
        <v>0</v>
      </c>
      <c r="O1077">
        <v>0</v>
      </c>
      <c r="P1077">
        <v>0</v>
      </c>
      <c r="Q1077">
        <v>1</v>
      </c>
      <c r="R1077">
        <v>1.5693999999999999E-5</v>
      </c>
      <c r="S1077">
        <v>4.7510000000000001E-7</v>
      </c>
      <c r="T1077">
        <v>3</v>
      </c>
      <c r="U1077">
        <v>0</v>
      </c>
      <c r="V1077">
        <v>0</v>
      </c>
      <c r="W1077" s="133" t="s">
        <v>1615</v>
      </c>
      <c r="X1077" t="s">
        <v>1508</v>
      </c>
      <c r="Y1077" t="s">
        <v>204</v>
      </c>
      <c r="AM1077" s="105"/>
      <c r="AO1077" s="105"/>
    </row>
    <row r="1078" spans="1:41" ht="14.25" customHeight="1">
      <c r="A1078" t="s">
        <v>1613</v>
      </c>
      <c r="B1078" t="s">
        <v>200</v>
      </c>
      <c r="C1078">
        <v>0</v>
      </c>
      <c r="D1078">
        <v>200</v>
      </c>
      <c r="E1078">
        <v>976</v>
      </c>
      <c r="F1078" t="s">
        <v>201</v>
      </c>
      <c r="G1078" s="105">
        <v>1.5596E-3</v>
      </c>
      <c r="H1078" s="105">
        <v>4.74E-5</v>
      </c>
      <c r="I1078" s="105">
        <v>-8.2316999999999995E-6</v>
      </c>
      <c r="J1078" s="105">
        <v>-4.0699999999999998E-7</v>
      </c>
      <c r="K1078" s="105">
        <v>1.5678999999999999E-3</v>
      </c>
      <c r="L1078" s="105">
        <v>4.7800000000000003E-5</v>
      </c>
      <c r="M1078" s="132">
        <v>1.75</v>
      </c>
      <c r="N1078">
        <v>0</v>
      </c>
      <c r="O1078">
        <v>0</v>
      </c>
      <c r="P1078">
        <v>0</v>
      </c>
      <c r="Q1078">
        <v>1</v>
      </c>
      <c r="R1078">
        <v>1.5679E-5</v>
      </c>
      <c r="S1078">
        <v>4.777E-7</v>
      </c>
      <c r="T1078">
        <v>3</v>
      </c>
      <c r="U1078">
        <v>0</v>
      </c>
      <c r="V1078">
        <v>0</v>
      </c>
      <c r="W1078" s="133" t="s">
        <v>1616</v>
      </c>
      <c r="X1078" t="s">
        <v>1508</v>
      </c>
      <c r="Y1078" t="s">
        <v>204</v>
      </c>
      <c r="AM1078" s="105"/>
      <c r="AO1078" s="105"/>
    </row>
    <row r="1079" spans="1:41" ht="14.25" customHeight="1">
      <c r="A1079" t="s">
        <v>1617</v>
      </c>
      <c r="B1079" t="s">
        <v>200</v>
      </c>
      <c r="C1079">
        <v>0</v>
      </c>
      <c r="D1079">
        <v>200</v>
      </c>
      <c r="E1079">
        <v>976</v>
      </c>
      <c r="F1079" t="s">
        <v>201</v>
      </c>
      <c r="G1079" s="105">
        <v>3.0566E-3</v>
      </c>
      <c r="H1079" s="105">
        <v>8.4599999999999996E-5</v>
      </c>
      <c r="I1079" s="105">
        <v>-8.2316999999999995E-6</v>
      </c>
      <c r="J1079" s="105">
        <v>-4.0699999999999998E-7</v>
      </c>
      <c r="K1079" s="105">
        <v>3.0647999999999999E-3</v>
      </c>
      <c r="L1079" s="105">
        <v>8.5000000000000006E-5</v>
      </c>
      <c r="M1079" s="132">
        <v>1.59</v>
      </c>
      <c r="N1079">
        <v>0</v>
      </c>
      <c r="O1079">
        <v>0</v>
      </c>
      <c r="P1079">
        <v>0</v>
      </c>
      <c r="Q1079">
        <v>1</v>
      </c>
      <c r="R1079">
        <v>3.0648000000000002E-5</v>
      </c>
      <c r="S1079">
        <v>8.4969999999999999E-7</v>
      </c>
      <c r="T1079">
        <v>4</v>
      </c>
      <c r="U1079">
        <v>0</v>
      </c>
      <c r="V1079">
        <v>0</v>
      </c>
      <c r="W1079" s="133" t="s">
        <v>1618</v>
      </c>
      <c r="X1079" t="s">
        <v>1508</v>
      </c>
      <c r="Y1079" t="s">
        <v>204</v>
      </c>
      <c r="AM1079" s="105"/>
      <c r="AO1079" s="105"/>
    </row>
    <row r="1080" spans="1:41" ht="14.25" customHeight="1">
      <c r="A1080" t="s">
        <v>1617</v>
      </c>
      <c r="B1080" t="s">
        <v>200</v>
      </c>
      <c r="C1080">
        <v>0</v>
      </c>
      <c r="D1080">
        <v>200</v>
      </c>
      <c r="E1080">
        <v>976</v>
      </c>
      <c r="F1080" t="s">
        <v>201</v>
      </c>
      <c r="G1080" s="105">
        <v>3.0563000000000001E-3</v>
      </c>
      <c r="H1080" s="105">
        <v>8.3999999999999995E-5</v>
      </c>
      <c r="I1080" s="105">
        <v>-8.2316999999999995E-6</v>
      </c>
      <c r="J1080" s="105">
        <v>-4.0699999999999998E-7</v>
      </c>
      <c r="K1080" s="105">
        <v>3.0644999999999999E-3</v>
      </c>
      <c r="L1080" s="105">
        <v>8.4400000000000005E-5</v>
      </c>
      <c r="M1080" s="132">
        <v>1.58</v>
      </c>
      <c r="N1080">
        <v>0</v>
      </c>
      <c r="O1080">
        <v>0</v>
      </c>
      <c r="P1080">
        <v>0</v>
      </c>
      <c r="Q1080">
        <v>1</v>
      </c>
      <c r="R1080">
        <v>3.0645000000000002E-5</v>
      </c>
      <c r="S1080">
        <v>8.4369999999999996E-7</v>
      </c>
      <c r="T1080">
        <v>4</v>
      </c>
      <c r="U1080">
        <v>0</v>
      </c>
      <c r="V1080">
        <v>0</v>
      </c>
      <c r="W1080" s="133" t="s">
        <v>1619</v>
      </c>
      <c r="X1080" t="s">
        <v>1508</v>
      </c>
      <c r="Y1080" t="s">
        <v>204</v>
      </c>
      <c r="AM1080" s="105"/>
      <c r="AO1080" s="105"/>
    </row>
    <row r="1081" spans="1:41" ht="14.25" customHeight="1">
      <c r="A1081" t="s">
        <v>1617</v>
      </c>
      <c r="B1081" t="s">
        <v>200</v>
      </c>
      <c r="C1081">
        <v>0</v>
      </c>
      <c r="D1081">
        <v>200</v>
      </c>
      <c r="E1081">
        <v>976</v>
      </c>
      <c r="F1081" t="s">
        <v>201</v>
      </c>
      <c r="G1081" s="105">
        <v>3.0552000000000001E-3</v>
      </c>
      <c r="H1081" s="105">
        <v>8.4300000000000003E-5</v>
      </c>
      <c r="I1081" s="105">
        <v>-8.2316999999999995E-6</v>
      </c>
      <c r="J1081" s="105">
        <v>-4.0699999999999998E-7</v>
      </c>
      <c r="K1081" s="105">
        <v>3.0634E-3</v>
      </c>
      <c r="L1081" s="105">
        <v>8.4699999999999999E-5</v>
      </c>
      <c r="M1081" s="132">
        <v>1.58</v>
      </c>
      <c r="N1081">
        <v>0</v>
      </c>
      <c r="O1081">
        <v>0</v>
      </c>
      <c r="P1081">
        <v>0</v>
      </c>
      <c r="Q1081">
        <v>1</v>
      </c>
      <c r="R1081">
        <v>3.0633999999999998E-5</v>
      </c>
      <c r="S1081">
        <v>8.4730000000000002E-7</v>
      </c>
      <c r="T1081">
        <v>4</v>
      </c>
      <c r="U1081">
        <v>0</v>
      </c>
      <c r="V1081">
        <v>0</v>
      </c>
      <c r="W1081" s="133" t="s">
        <v>1620</v>
      </c>
      <c r="X1081" t="s">
        <v>1508</v>
      </c>
      <c r="Y1081" t="s">
        <v>204</v>
      </c>
      <c r="AM1081" s="105"/>
      <c r="AO1081" s="105"/>
    </row>
    <row r="1082" spans="1:41" ht="14.25" customHeight="1">
      <c r="A1082" t="s">
        <v>1621</v>
      </c>
      <c r="B1082" t="s">
        <v>200</v>
      </c>
      <c r="C1082">
        <v>0</v>
      </c>
      <c r="D1082">
        <v>200</v>
      </c>
      <c r="E1082">
        <v>976</v>
      </c>
      <c r="F1082" t="s">
        <v>201</v>
      </c>
      <c r="G1082" s="105">
        <v>3.2398000000000003E-4</v>
      </c>
      <c r="H1082" s="105">
        <v>9.9953000000000007E-6</v>
      </c>
      <c r="I1082" s="105">
        <v>-8.2316999999999995E-6</v>
      </c>
      <c r="J1082" s="105">
        <v>-4.0699999999999998E-7</v>
      </c>
      <c r="K1082" s="105">
        <v>3.3221999999999999E-4</v>
      </c>
      <c r="L1082" s="105">
        <v>1.0402E-5</v>
      </c>
      <c r="M1082" s="132">
        <v>1.79</v>
      </c>
      <c r="N1082">
        <v>0</v>
      </c>
      <c r="O1082">
        <v>0</v>
      </c>
      <c r="P1082">
        <v>0</v>
      </c>
      <c r="Q1082">
        <v>1</v>
      </c>
      <c r="R1082">
        <v>3.3222000000000001E-6</v>
      </c>
      <c r="S1082">
        <v>1.04E-7</v>
      </c>
      <c r="T1082">
        <v>3</v>
      </c>
      <c r="U1082">
        <v>0</v>
      </c>
      <c r="V1082">
        <v>0</v>
      </c>
      <c r="W1082" s="133" t="s">
        <v>1622</v>
      </c>
      <c r="X1082" t="s">
        <v>1508</v>
      </c>
      <c r="Y1082" t="s">
        <v>204</v>
      </c>
      <c r="AM1082" s="105"/>
      <c r="AO1082" s="105"/>
    </row>
    <row r="1083" spans="1:41" ht="14.25" customHeight="1">
      <c r="A1083" t="s">
        <v>1621</v>
      </c>
      <c r="B1083" t="s">
        <v>200</v>
      </c>
      <c r="C1083">
        <v>0</v>
      </c>
      <c r="D1083">
        <v>200</v>
      </c>
      <c r="E1083">
        <v>976</v>
      </c>
      <c r="F1083" t="s">
        <v>201</v>
      </c>
      <c r="G1083" s="105">
        <v>3.2415999999999999E-4</v>
      </c>
      <c r="H1083" s="105">
        <v>9.6066000000000005E-6</v>
      </c>
      <c r="I1083" s="105">
        <v>-8.2316999999999995E-6</v>
      </c>
      <c r="J1083" s="105">
        <v>-4.0699999999999998E-7</v>
      </c>
      <c r="K1083" s="105">
        <v>3.324E-4</v>
      </c>
      <c r="L1083" s="105">
        <v>1.0013999999999999E-5</v>
      </c>
      <c r="M1083" s="132">
        <v>1.73</v>
      </c>
      <c r="N1083">
        <v>0</v>
      </c>
      <c r="O1083">
        <v>0</v>
      </c>
      <c r="P1083">
        <v>0</v>
      </c>
      <c r="Q1083">
        <v>1</v>
      </c>
      <c r="R1083">
        <v>3.3239999999999999E-6</v>
      </c>
      <c r="S1083">
        <v>1.001E-7</v>
      </c>
      <c r="T1083">
        <v>3</v>
      </c>
      <c r="U1083">
        <v>0</v>
      </c>
      <c r="V1083">
        <v>0</v>
      </c>
      <c r="W1083" s="133" t="s">
        <v>1623</v>
      </c>
      <c r="X1083" t="s">
        <v>1508</v>
      </c>
      <c r="Y1083" t="s">
        <v>204</v>
      </c>
      <c r="AM1083" s="105"/>
      <c r="AO1083" s="105"/>
    </row>
    <row r="1084" spans="1:41" ht="14.25" customHeight="1">
      <c r="A1084" t="s">
        <v>1621</v>
      </c>
      <c r="B1084" t="s">
        <v>200</v>
      </c>
      <c r="C1084">
        <v>0</v>
      </c>
      <c r="D1084">
        <v>200</v>
      </c>
      <c r="E1084">
        <v>976</v>
      </c>
      <c r="F1084" t="s">
        <v>201</v>
      </c>
      <c r="G1084" s="105">
        <v>3.2421000000000001E-4</v>
      </c>
      <c r="H1084" s="105">
        <v>9.0870999999999998E-6</v>
      </c>
      <c r="I1084" s="105">
        <v>-8.2316999999999995E-6</v>
      </c>
      <c r="J1084" s="105">
        <v>-4.0699999999999998E-7</v>
      </c>
      <c r="K1084" s="105">
        <v>3.3244999999999998E-4</v>
      </c>
      <c r="L1084" s="105">
        <v>9.4941999999999997E-6</v>
      </c>
      <c r="M1084" s="132">
        <v>1.64</v>
      </c>
      <c r="N1084">
        <v>0</v>
      </c>
      <c r="O1084">
        <v>0</v>
      </c>
      <c r="P1084">
        <v>0</v>
      </c>
      <c r="Q1084">
        <v>1</v>
      </c>
      <c r="R1084">
        <v>3.3245000000000001E-6</v>
      </c>
      <c r="S1084">
        <v>9.4899999999999996E-8</v>
      </c>
      <c r="T1084">
        <v>3</v>
      </c>
      <c r="U1084">
        <v>0</v>
      </c>
      <c r="V1084">
        <v>0</v>
      </c>
      <c r="W1084" s="133" t="s">
        <v>1624</v>
      </c>
      <c r="X1084" t="s">
        <v>1508</v>
      </c>
      <c r="Y1084" t="s">
        <v>204</v>
      </c>
      <c r="AM1084" s="105"/>
      <c r="AO1084" s="105"/>
    </row>
    <row r="1085" spans="1:41" ht="14.25" customHeight="1">
      <c r="A1085" t="s">
        <v>1625</v>
      </c>
      <c r="B1085" t="s">
        <v>200</v>
      </c>
      <c r="C1085">
        <v>0</v>
      </c>
      <c r="D1085">
        <v>200</v>
      </c>
      <c r="E1085">
        <v>976</v>
      </c>
      <c r="F1085" t="s">
        <v>201</v>
      </c>
      <c r="G1085" s="105">
        <v>9.5166999999999995E-4</v>
      </c>
      <c r="H1085" s="105">
        <v>2.5775E-5</v>
      </c>
      <c r="I1085" s="105">
        <v>-8.2316999999999995E-6</v>
      </c>
      <c r="J1085" s="105">
        <v>-4.0699999999999998E-7</v>
      </c>
      <c r="K1085" s="105">
        <v>9.5989999999999997E-4</v>
      </c>
      <c r="L1085" s="105">
        <v>2.6182000000000001E-5</v>
      </c>
      <c r="M1085" s="132">
        <v>1.56</v>
      </c>
      <c r="N1085">
        <v>0</v>
      </c>
      <c r="O1085">
        <v>0</v>
      </c>
      <c r="P1085">
        <v>0</v>
      </c>
      <c r="Q1085">
        <v>1</v>
      </c>
      <c r="R1085">
        <v>9.5990000000000008E-6</v>
      </c>
      <c r="S1085">
        <v>2.6179999999999998E-7</v>
      </c>
      <c r="T1085">
        <v>3</v>
      </c>
      <c r="U1085">
        <v>0</v>
      </c>
      <c r="V1085">
        <v>0</v>
      </c>
      <c r="W1085" s="133" t="s">
        <v>1626</v>
      </c>
      <c r="X1085" t="s">
        <v>1508</v>
      </c>
      <c r="Y1085" t="s">
        <v>204</v>
      </c>
      <c r="AM1085" s="105"/>
      <c r="AO1085" s="105"/>
    </row>
    <row r="1086" spans="1:41" ht="14.25" customHeight="1">
      <c r="A1086" t="s">
        <v>1625</v>
      </c>
      <c r="B1086" t="s">
        <v>200</v>
      </c>
      <c r="C1086">
        <v>0</v>
      </c>
      <c r="D1086">
        <v>200</v>
      </c>
      <c r="E1086">
        <v>976</v>
      </c>
      <c r="F1086" t="s">
        <v>201</v>
      </c>
      <c r="G1086" s="105">
        <v>9.5195999999999996E-4</v>
      </c>
      <c r="H1086" s="105">
        <v>2.5973999999999999E-5</v>
      </c>
      <c r="I1086" s="105">
        <v>-8.2316999999999995E-6</v>
      </c>
      <c r="J1086" s="105">
        <v>-4.0699999999999998E-7</v>
      </c>
      <c r="K1086" s="105">
        <v>9.6018999999999998E-4</v>
      </c>
      <c r="L1086" s="105">
        <v>2.6381E-5</v>
      </c>
      <c r="M1086" s="132">
        <v>1.57</v>
      </c>
      <c r="N1086">
        <v>0</v>
      </c>
      <c r="O1086">
        <v>0</v>
      </c>
      <c r="P1086">
        <v>0</v>
      </c>
      <c r="Q1086">
        <v>1</v>
      </c>
      <c r="R1086">
        <v>9.6019000000000003E-6</v>
      </c>
      <c r="S1086">
        <v>2.6380000000000002E-7</v>
      </c>
      <c r="T1086">
        <v>3</v>
      </c>
      <c r="U1086">
        <v>0</v>
      </c>
      <c r="V1086">
        <v>0</v>
      </c>
      <c r="W1086" s="133" t="s">
        <v>1627</v>
      </c>
      <c r="X1086" t="s">
        <v>1508</v>
      </c>
      <c r="Y1086" t="s">
        <v>204</v>
      </c>
      <c r="AM1086" s="105"/>
      <c r="AO1086" s="105"/>
    </row>
    <row r="1087" spans="1:41" ht="14.25" customHeight="1">
      <c r="A1087" t="s">
        <v>1625</v>
      </c>
      <c r="B1087" t="s">
        <v>200</v>
      </c>
      <c r="C1087">
        <v>0</v>
      </c>
      <c r="D1087">
        <v>200</v>
      </c>
      <c r="E1087">
        <v>976</v>
      </c>
      <c r="F1087" t="s">
        <v>201</v>
      </c>
      <c r="G1087" s="105">
        <v>9.5158999999999999E-4</v>
      </c>
      <c r="H1087" s="105">
        <v>2.6118E-5</v>
      </c>
      <c r="I1087" s="105">
        <v>-8.2316999999999995E-6</v>
      </c>
      <c r="J1087" s="105">
        <v>-4.0699999999999998E-7</v>
      </c>
      <c r="K1087" s="105">
        <v>9.5982000000000001E-4</v>
      </c>
      <c r="L1087" s="105">
        <v>2.6525000000000001E-5</v>
      </c>
      <c r="M1087" s="132">
        <v>1.58</v>
      </c>
      <c r="N1087">
        <v>0</v>
      </c>
      <c r="O1087">
        <v>0</v>
      </c>
      <c r="P1087">
        <v>0</v>
      </c>
      <c r="Q1087">
        <v>1</v>
      </c>
      <c r="R1087">
        <v>9.5982000000000007E-6</v>
      </c>
      <c r="S1087">
        <v>2.6520000000000002E-7</v>
      </c>
      <c r="T1087">
        <v>3</v>
      </c>
      <c r="U1087">
        <v>0</v>
      </c>
      <c r="V1087">
        <v>0</v>
      </c>
      <c r="W1087" s="133" t="s">
        <v>1628</v>
      </c>
      <c r="X1087" t="s">
        <v>1508</v>
      </c>
      <c r="Y1087" t="s">
        <v>204</v>
      </c>
      <c r="AM1087" s="105"/>
      <c r="AO1087" s="105"/>
    </row>
    <row r="1088" spans="1:41" ht="14.25" customHeight="1">
      <c r="A1088" t="s">
        <v>1629</v>
      </c>
      <c r="B1088" t="s">
        <v>200</v>
      </c>
      <c r="C1088">
        <v>0</v>
      </c>
      <c r="D1088">
        <v>200</v>
      </c>
      <c r="E1088">
        <v>976</v>
      </c>
      <c r="F1088" t="s">
        <v>201</v>
      </c>
      <c r="G1088" s="105">
        <v>4.7931999999999998E-4</v>
      </c>
      <c r="H1088" s="105">
        <v>1.3292000000000001E-5</v>
      </c>
      <c r="I1088" s="105">
        <v>-8.2316999999999995E-6</v>
      </c>
      <c r="J1088" s="105">
        <v>-4.0699999999999998E-7</v>
      </c>
      <c r="K1088" s="105">
        <v>4.8755000000000001E-4</v>
      </c>
      <c r="L1088" s="105">
        <v>1.3699E-5</v>
      </c>
      <c r="M1088" s="132">
        <v>1.61</v>
      </c>
      <c r="N1088">
        <v>0</v>
      </c>
      <c r="O1088">
        <v>0</v>
      </c>
      <c r="P1088">
        <v>0</v>
      </c>
      <c r="Q1088">
        <v>1</v>
      </c>
      <c r="R1088">
        <v>4.8755000000000002E-6</v>
      </c>
      <c r="S1088">
        <v>1.37E-7</v>
      </c>
      <c r="T1088">
        <v>3</v>
      </c>
      <c r="U1088">
        <v>0</v>
      </c>
      <c r="V1088">
        <v>0</v>
      </c>
      <c r="W1088" s="133" t="s">
        <v>1630</v>
      </c>
      <c r="X1088" t="s">
        <v>1508</v>
      </c>
      <c r="Y1088" t="s">
        <v>204</v>
      </c>
      <c r="AM1088" s="105"/>
      <c r="AO1088" s="105"/>
    </row>
    <row r="1089" spans="1:41" ht="14.25" customHeight="1">
      <c r="A1089" t="s">
        <v>1629</v>
      </c>
      <c r="B1089" t="s">
        <v>200</v>
      </c>
      <c r="C1089">
        <v>0</v>
      </c>
      <c r="D1089">
        <v>200</v>
      </c>
      <c r="E1089">
        <v>976</v>
      </c>
      <c r="F1089" t="s">
        <v>201</v>
      </c>
      <c r="G1089" s="105">
        <v>4.7968000000000002E-4</v>
      </c>
      <c r="H1089" s="105">
        <v>1.2933E-5</v>
      </c>
      <c r="I1089" s="105">
        <v>-8.2316999999999995E-6</v>
      </c>
      <c r="J1089" s="105">
        <v>-4.0699999999999998E-7</v>
      </c>
      <c r="K1089" s="105">
        <v>4.8791999999999998E-4</v>
      </c>
      <c r="L1089" s="105">
        <v>1.3339999999999999E-5</v>
      </c>
      <c r="M1089" s="132">
        <v>1.57</v>
      </c>
      <c r="N1089">
        <v>0</v>
      </c>
      <c r="O1089">
        <v>0</v>
      </c>
      <c r="P1089">
        <v>0</v>
      </c>
      <c r="Q1089">
        <v>1</v>
      </c>
      <c r="R1089">
        <v>4.8791999999999998E-6</v>
      </c>
      <c r="S1089">
        <v>1.3339999999999999E-7</v>
      </c>
      <c r="T1089">
        <v>3</v>
      </c>
      <c r="U1089">
        <v>0</v>
      </c>
      <c r="V1089">
        <v>0</v>
      </c>
      <c r="W1089" s="133" t="s">
        <v>1631</v>
      </c>
      <c r="X1089" t="s">
        <v>1508</v>
      </c>
      <c r="Y1089" t="s">
        <v>204</v>
      </c>
      <c r="AM1089" s="105"/>
      <c r="AO1089" s="105"/>
    </row>
    <row r="1090" spans="1:41" ht="14.25" customHeight="1">
      <c r="A1090" t="s">
        <v>1629</v>
      </c>
      <c r="B1090" t="s">
        <v>200</v>
      </c>
      <c r="C1090">
        <v>0</v>
      </c>
      <c r="D1090">
        <v>200</v>
      </c>
      <c r="E1090">
        <v>976</v>
      </c>
      <c r="F1090" t="s">
        <v>201</v>
      </c>
      <c r="G1090" s="105">
        <v>4.7917000000000001E-4</v>
      </c>
      <c r="H1090" s="105">
        <v>1.3142999999999999E-5</v>
      </c>
      <c r="I1090" s="105">
        <v>-8.2316999999999995E-6</v>
      </c>
      <c r="J1090" s="105">
        <v>-4.0699999999999998E-7</v>
      </c>
      <c r="K1090" s="105">
        <v>4.8739999999999998E-4</v>
      </c>
      <c r="L1090" s="105">
        <v>1.3550000000000001E-5</v>
      </c>
      <c r="M1090" s="132">
        <v>1.59</v>
      </c>
      <c r="N1090">
        <v>0</v>
      </c>
      <c r="O1090">
        <v>0</v>
      </c>
      <c r="P1090">
        <v>0</v>
      </c>
      <c r="Q1090">
        <v>1</v>
      </c>
      <c r="R1090">
        <v>4.8740000000000003E-6</v>
      </c>
      <c r="S1090">
        <v>1.3549999999999999E-7</v>
      </c>
      <c r="T1090">
        <v>3</v>
      </c>
      <c r="U1090">
        <v>0</v>
      </c>
      <c r="V1090">
        <v>0</v>
      </c>
      <c r="W1090" s="133" t="s">
        <v>1632</v>
      </c>
      <c r="X1090" t="s">
        <v>1508</v>
      </c>
      <c r="Y1090" t="s">
        <v>204</v>
      </c>
      <c r="AM1090" s="105"/>
      <c r="AO1090" s="105"/>
    </row>
    <row r="1091" spans="1:41" ht="14.25" customHeight="1">
      <c r="A1091" t="s">
        <v>1633</v>
      </c>
      <c r="B1091" t="s">
        <v>200</v>
      </c>
      <c r="C1091">
        <v>0</v>
      </c>
      <c r="D1091">
        <v>200</v>
      </c>
      <c r="E1091">
        <v>976</v>
      </c>
      <c r="F1091" t="s">
        <v>201</v>
      </c>
      <c r="G1091" s="105">
        <v>2.2942000000000001E-4</v>
      </c>
      <c r="H1091" s="105">
        <v>6.7228999999999996E-6</v>
      </c>
      <c r="I1091" s="105">
        <v>-8.2316999999999995E-6</v>
      </c>
      <c r="J1091" s="105">
        <v>-4.0699999999999998E-7</v>
      </c>
      <c r="K1091" s="105">
        <v>2.3765E-4</v>
      </c>
      <c r="L1091" s="105">
        <v>7.1300000000000003E-6</v>
      </c>
      <c r="M1091" s="132">
        <v>1.72</v>
      </c>
      <c r="N1091">
        <v>0</v>
      </c>
      <c r="O1091">
        <v>0</v>
      </c>
      <c r="P1091">
        <v>0</v>
      </c>
      <c r="Q1091">
        <v>1</v>
      </c>
      <c r="R1091">
        <v>2.3765E-6</v>
      </c>
      <c r="S1091">
        <v>7.1299999999999997E-8</v>
      </c>
      <c r="T1091">
        <v>2</v>
      </c>
      <c r="U1091">
        <v>0</v>
      </c>
      <c r="V1091">
        <v>0</v>
      </c>
      <c r="W1091" s="133" t="s">
        <v>1634</v>
      </c>
      <c r="X1091" t="s">
        <v>1508</v>
      </c>
      <c r="Y1091" t="s">
        <v>204</v>
      </c>
      <c r="AM1091" s="105"/>
      <c r="AO1091" s="105"/>
    </row>
    <row r="1092" spans="1:41" ht="14.25" customHeight="1">
      <c r="A1092" t="s">
        <v>1633</v>
      </c>
      <c r="B1092" t="s">
        <v>200</v>
      </c>
      <c r="C1092">
        <v>0</v>
      </c>
      <c r="D1092">
        <v>200</v>
      </c>
      <c r="E1092">
        <v>976</v>
      </c>
      <c r="F1092" t="s">
        <v>201</v>
      </c>
      <c r="G1092" s="105">
        <v>2.2943E-4</v>
      </c>
      <c r="H1092" s="105">
        <v>6.7675E-6</v>
      </c>
      <c r="I1092" s="105">
        <v>-8.2316999999999995E-6</v>
      </c>
      <c r="J1092" s="105">
        <v>-4.0699999999999998E-7</v>
      </c>
      <c r="K1092" s="105">
        <v>2.3766E-4</v>
      </c>
      <c r="L1092" s="105">
        <v>7.1744999999999997E-6</v>
      </c>
      <c r="M1092" s="132">
        <v>1.73</v>
      </c>
      <c r="N1092">
        <v>0</v>
      </c>
      <c r="O1092">
        <v>0</v>
      </c>
      <c r="P1092">
        <v>0</v>
      </c>
      <c r="Q1092">
        <v>1</v>
      </c>
      <c r="R1092">
        <v>2.3765999999999998E-6</v>
      </c>
      <c r="S1092">
        <v>7.17E-8</v>
      </c>
      <c r="T1092">
        <v>2</v>
      </c>
      <c r="U1092">
        <v>0</v>
      </c>
      <c r="V1092">
        <v>0</v>
      </c>
      <c r="W1092" s="133" t="s">
        <v>1635</v>
      </c>
      <c r="X1092" t="s">
        <v>1508</v>
      </c>
      <c r="Y1092" t="s">
        <v>204</v>
      </c>
      <c r="AM1092" s="105"/>
      <c r="AO1092" s="105"/>
    </row>
    <row r="1093" spans="1:41" ht="14.25" customHeight="1">
      <c r="A1093" t="s">
        <v>1633</v>
      </c>
      <c r="B1093" t="s">
        <v>200</v>
      </c>
      <c r="C1093">
        <v>0</v>
      </c>
      <c r="D1093">
        <v>200</v>
      </c>
      <c r="E1093">
        <v>976</v>
      </c>
      <c r="F1093" t="s">
        <v>201</v>
      </c>
      <c r="G1093" s="105">
        <v>2.2944E-4</v>
      </c>
      <c r="H1093" s="105">
        <v>6.8677999999999997E-6</v>
      </c>
      <c r="I1093" s="105">
        <v>-8.2316999999999995E-6</v>
      </c>
      <c r="J1093" s="105">
        <v>-4.0699999999999998E-7</v>
      </c>
      <c r="K1093" s="105">
        <v>2.3766999999999999E-4</v>
      </c>
      <c r="L1093" s="105">
        <v>7.2748999999999996E-6</v>
      </c>
      <c r="M1093" s="132">
        <v>1.75</v>
      </c>
      <c r="N1093">
        <v>0</v>
      </c>
      <c r="O1093">
        <v>0</v>
      </c>
      <c r="P1093">
        <v>0</v>
      </c>
      <c r="Q1093">
        <v>1</v>
      </c>
      <c r="R1093">
        <v>2.3767E-6</v>
      </c>
      <c r="S1093">
        <v>7.2699999999999996E-8</v>
      </c>
      <c r="T1093">
        <v>2</v>
      </c>
      <c r="U1093">
        <v>0</v>
      </c>
      <c r="V1093">
        <v>0</v>
      </c>
      <c r="W1093" s="133" t="s">
        <v>1636</v>
      </c>
      <c r="X1093" t="s">
        <v>1508</v>
      </c>
      <c r="Y1093" t="s">
        <v>204</v>
      </c>
      <c r="AM1093" s="105"/>
      <c r="AO1093" s="105"/>
    </row>
    <row r="1094" spans="1:41" ht="14.25" customHeight="1">
      <c r="A1094" t="s">
        <v>1637</v>
      </c>
      <c r="B1094" t="s">
        <v>200</v>
      </c>
      <c r="C1094">
        <v>0</v>
      </c>
      <c r="D1094">
        <v>200</v>
      </c>
      <c r="E1094">
        <v>976</v>
      </c>
      <c r="F1094" t="s">
        <v>201</v>
      </c>
      <c r="G1094" s="105">
        <v>1.9327E-4</v>
      </c>
      <c r="H1094" s="105">
        <v>5.5199000000000003E-6</v>
      </c>
      <c r="I1094" s="105">
        <v>-8.2316999999999995E-6</v>
      </c>
      <c r="J1094" s="105">
        <v>-4.0699999999999998E-7</v>
      </c>
      <c r="K1094" s="105">
        <v>2.0149999999999999E-4</v>
      </c>
      <c r="L1094" s="105">
        <v>5.9270000000000002E-6</v>
      </c>
      <c r="M1094" s="132">
        <v>1.68</v>
      </c>
      <c r="N1094">
        <v>0</v>
      </c>
      <c r="O1094">
        <v>0</v>
      </c>
      <c r="P1094">
        <v>0</v>
      </c>
      <c r="Q1094">
        <v>1</v>
      </c>
      <c r="R1094">
        <v>2.0150000000000002E-6</v>
      </c>
      <c r="S1094">
        <v>5.9300000000000002E-8</v>
      </c>
      <c r="T1094">
        <v>2</v>
      </c>
      <c r="U1094">
        <v>0</v>
      </c>
      <c r="V1094">
        <v>0</v>
      </c>
      <c r="W1094" s="133" t="s">
        <v>1638</v>
      </c>
      <c r="X1094" t="s">
        <v>1508</v>
      </c>
      <c r="Y1094" t="s">
        <v>204</v>
      </c>
      <c r="AM1094" s="105"/>
      <c r="AO1094" s="105"/>
    </row>
    <row r="1095" spans="1:41" ht="14.25" customHeight="1">
      <c r="A1095" t="s">
        <v>1637</v>
      </c>
      <c r="B1095" t="s">
        <v>200</v>
      </c>
      <c r="C1095">
        <v>0</v>
      </c>
      <c r="D1095">
        <v>200</v>
      </c>
      <c r="E1095">
        <v>976</v>
      </c>
      <c r="F1095" t="s">
        <v>201</v>
      </c>
      <c r="G1095" s="105">
        <v>1.9332E-4</v>
      </c>
      <c r="H1095" s="105">
        <v>5.5276000000000002E-6</v>
      </c>
      <c r="I1095" s="105">
        <v>-8.2316999999999995E-6</v>
      </c>
      <c r="J1095" s="105">
        <v>-4.0699999999999998E-7</v>
      </c>
      <c r="K1095" s="105">
        <v>2.0154999999999999E-4</v>
      </c>
      <c r="L1095" s="105">
        <v>5.9345999999999999E-6</v>
      </c>
      <c r="M1095" s="132">
        <v>1.69</v>
      </c>
      <c r="N1095">
        <v>0</v>
      </c>
      <c r="O1095">
        <v>0</v>
      </c>
      <c r="P1095">
        <v>0</v>
      </c>
      <c r="Q1095">
        <v>1</v>
      </c>
      <c r="R1095">
        <v>2.0155E-6</v>
      </c>
      <c r="S1095">
        <v>5.9300000000000002E-8</v>
      </c>
      <c r="T1095">
        <v>2</v>
      </c>
      <c r="U1095">
        <v>0</v>
      </c>
      <c r="V1095">
        <v>0</v>
      </c>
      <c r="W1095" s="133" t="s">
        <v>1639</v>
      </c>
      <c r="X1095" t="s">
        <v>1508</v>
      </c>
      <c r="Y1095" t="s">
        <v>204</v>
      </c>
      <c r="AM1095" s="105"/>
      <c r="AO1095" s="105"/>
    </row>
    <row r="1096" spans="1:41" ht="14.25" customHeight="1">
      <c r="A1096" t="s">
        <v>1637</v>
      </c>
      <c r="B1096" t="s">
        <v>200</v>
      </c>
      <c r="C1096">
        <v>0</v>
      </c>
      <c r="D1096">
        <v>200</v>
      </c>
      <c r="E1096">
        <v>976</v>
      </c>
      <c r="F1096" t="s">
        <v>201</v>
      </c>
      <c r="G1096" s="105">
        <v>1.9331E-4</v>
      </c>
      <c r="H1096" s="105">
        <v>5.7647000000000001E-6</v>
      </c>
      <c r="I1096" s="105">
        <v>-8.2316999999999995E-6</v>
      </c>
      <c r="J1096" s="105">
        <v>-4.0699999999999998E-7</v>
      </c>
      <c r="K1096" s="105">
        <v>2.0154999999999999E-4</v>
      </c>
      <c r="L1096" s="105">
        <v>6.1716999999999997E-6</v>
      </c>
      <c r="M1096" s="132">
        <v>1.75</v>
      </c>
      <c r="N1096">
        <v>0</v>
      </c>
      <c r="O1096">
        <v>0</v>
      </c>
      <c r="P1096">
        <v>0</v>
      </c>
      <c r="Q1096">
        <v>1</v>
      </c>
      <c r="R1096">
        <v>2.0155E-6</v>
      </c>
      <c r="S1096">
        <v>6.1700000000000003E-8</v>
      </c>
      <c r="T1096">
        <v>2</v>
      </c>
      <c r="U1096">
        <v>0</v>
      </c>
      <c r="V1096">
        <v>0</v>
      </c>
      <c r="W1096" s="133" t="s">
        <v>1640</v>
      </c>
      <c r="X1096" t="s">
        <v>1508</v>
      </c>
      <c r="Y1096" t="s">
        <v>204</v>
      </c>
      <c r="AM1096" s="105"/>
      <c r="AO1096" s="105"/>
    </row>
    <row r="1097" spans="1:41" ht="14.25" customHeight="1">
      <c r="A1097" t="s">
        <v>1641</v>
      </c>
      <c r="B1097" t="s">
        <v>200</v>
      </c>
      <c r="C1097">
        <v>0</v>
      </c>
      <c r="D1097">
        <v>200</v>
      </c>
      <c r="E1097">
        <v>976</v>
      </c>
      <c r="F1097" t="s">
        <v>201</v>
      </c>
      <c r="G1097" s="105">
        <v>3.6246999999999999E-4</v>
      </c>
      <c r="H1097" s="105">
        <v>9.6813E-6</v>
      </c>
      <c r="I1097" s="105">
        <v>-8.2316999999999995E-6</v>
      </c>
      <c r="J1097" s="105">
        <v>-4.0699999999999998E-7</v>
      </c>
      <c r="K1097" s="105">
        <v>3.7071000000000001E-4</v>
      </c>
      <c r="L1097" s="105">
        <v>1.0088000000000001E-5</v>
      </c>
      <c r="M1097" s="132">
        <v>1.56</v>
      </c>
      <c r="N1097">
        <v>0</v>
      </c>
      <c r="O1097">
        <v>0</v>
      </c>
      <c r="P1097">
        <v>0</v>
      </c>
      <c r="Q1097">
        <v>1</v>
      </c>
      <c r="R1097">
        <v>3.7071E-6</v>
      </c>
      <c r="S1097">
        <v>1.009E-7</v>
      </c>
      <c r="T1097">
        <v>3</v>
      </c>
      <c r="U1097">
        <v>0</v>
      </c>
      <c r="V1097">
        <v>0</v>
      </c>
      <c r="W1097" s="133" t="s">
        <v>1642</v>
      </c>
      <c r="X1097" t="s">
        <v>1508</v>
      </c>
      <c r="Y1097" t="s">
        <v>204</v>
      </c>
      <c r="AM1097" s="105"/>
      <c r="AO1097" s="105"/>
    </row>
    <row r="1098" spans="1:41" ht="14.25" customHeight="1">
      <c r="A1098" t="s">
        <v>1641</v>
      </c>
      <c r="B1098" t="s">
        <v>200</v>
      </c>
      <c r="C1098">
        <v>0</v>
      </c>
      <c r="D1098">
        <v>200</v>
      </c>
      <c r="E1098">
        <v>976</v>
      </c>
      <c r="F1098" t="s">
        <v>201</v>
      </c>
      <c r="G1098" s="105">
        <v>3.6262000000000002E-4</v>
      </c>
      <c r="H1098" s="105">
        <v>1.0067E-5</v>
      </c>
      <c r="I1098" s="105">
        <v>-8.2316999999999995E-6</v>
      </c>
      <c r="J1098" s="105">
        <v>-4.0699999999999998E-7</v>
      </c>
      <c r="K1098" s="105">
        <v>3.7084999999999999E-4</v>
      </c>
      <c r="L1098" s="105">
        <v>1.0474E-5</v>
      </c>
      <c r="M1098" s="132">
        <v>1.62</v>
      </c>
      <c r="N1098">
        <v>0</v>
      </c>
      <c r="O1098">
        <v>0</v>
      </c>
      <c r="P1098">
        <v>0</v>
      </c>
      <c r="Q1098">
        <v>1</v>
      </c>
      <c r="R1098">
        <v>3.7085000000000002E-6</v>
      </c>
      <c r="S1098">
        <v>1.047E-7</v>
      </c>
      <c r="T1098">
        <v>3</v>
      </c>
      <c r="U1098">
        <v>0</v>
      </c>
      <c r="V1098">
        <v>0</v>
      </c>
      <c r="W1098" s="133" t="s">
        <v>1643</v>
      </c>
      <c r="X1098" t="s">
        <v>1508</v>
      </c>
      <c r="Y1098" t="s">
        <v>204</v>
      </c>
      <c r="AM1098" s="105"/>
      <c r="AO1098" s="105"/>
    </row>
    <row r="1099" spans="1:41" ht="14.25" customHeight="1">
      <c r="A1099" t="s">
        <v>1641</v>
      </c>
      <c r="B1099" t="s">
        <v>200</v>
      </c>
      <c r="C1099">
        <v>0</v>
      </c>
      <c r="D1099">
        <v>200</v>
      </c>
      <c r="E1099">
        <v>976</v>
      </c>
      <c r="F1099" t="s">
        <v>201</v>
      </c>
      <c r="G1099" s="105">
        <v>3.6245E-4</v>
      </c>
      <c r="H1099" s="105">
        <v>1.0039E-5</v>
      </c>
      <c r="I1099" s="105">
        <v>-8.2316999999999995E-6</v>
      </c>
      <c r="J1099" s="105">
        <v>-4.0699999999999998E-7</v>
      </c>
      <c r="K1099" s="105">
        <v>3.7069000000000002E-4</v>
      </c>
      <c r="L1099" s="105">
        <v>1.0446E-5</v>
      </c>
      <c r="M1099" s="132">
        <v>1.61</v>
      </c>
      <c r="N1099">
        <v>0</v>
      </c>
      <c r="O1099">
        <v>0</v>
      </c>
      <c r="P1099">
        <v>0</v>
      </c>
      <c r="Q1099">
        <v>1</v>
      </c>
      <c r="R1099">
        <v>3.7069E-6</v>
      </c>
      <c r="S1099">
        <v>1.045E-7</v>
      </c>
      <c r="T1099">
        <v>3</v>
      </c>
      <c r="U1099">
        <v>0</v>
      </c>
      <c r="V1099">
        <v>0</v>
      </c>
      <c r="W1099" s="133" t="s">
        <v>1644</v>
      </c>
      <c r="X1099" t="s">
        <v>1508</v>
      </c>
      <c r="Y1099" t="s">
        <v>204</v>
      </c>
      <c r="AM1099" s="105"/>
      <c r="AO1099" s="105"/>
    </row>
    <row r="1100" spans="1:41" ht="14.25" customHeight="1">
      <c r="A1100" t="s">
        <v>1645</v>
      </c>
      <c r="B1100" t="s">
        <v>200</v>
      </c>
      <c r="C1100">
        <v>0</v>
      </c>
      <c r="D1100">
        <v>200</v>
      </c>
      <c r="E1100">
        <v>976</v>
      </c>
      <c r="F1100" t="s">
        <v>201</v>
      </c>
      <c r="G1100" s="105">
        <v>2.9497999999999998E-3</v>
      </c>
      <c r="H1100" s="105">
        <v>8.8599999999999999E-5</v>
      </c>
      <c r="I1100" s="105">
        <v>-8.2316999999999995E-6</v>
      </c>
      <c r="J1100" s="105">
        <v>-4.0699999999999998E-7</v>
      </c>
      <c r="K1100" s="105">
        <v>2.9580000000000001E-3</v>
      </c>
      <c r="L1100" s="105">
        <v>8.8999999999999995E-5</v>
      </c>
      <c r="M1100" s="132">
        <v>1.72</v>
      </c>
      <c r="N1100">
        <v>0</v>
      </c>
      <c r="O1100">
        <v>0</v>
      </c>
      <c r="P1100">
        <v>0</v>
      </c>
      <c r="Q1100">
        <v>1</v>
      </c>
      <c r="R1100">
        <v>2.9580000000000001E-5</v>
      </c>
      <c r="S1100">
        <v>8.9039999999999998E-7</v>
      </c>
      <c r="T1100">
        <v>4</v>
      </c>
      <c r="U1100">
        <v>0</v>
      </c>
      <c r="V1100">
        <v>0</v>
      </c>
      <c r="W1100" s="133" t="s">
        <v>278</v>
      </c>
      <c r="X1100" t="s">
        <v>1508</v>
      </c>
      <c r="Y1100" t="s">
        <v>204</v>
      </c>
      <c r="AM1100" s="105"/>
      <c r="AO1100" s="105"/>
    </row>
    <row r="1101" spans="1:41" ht="14.25" customHeight="1">
      <c r="A1101" t="s">
        <v>1645</v>
      </c>
      <c r="B1101" t="s">
        <v>200</v>
      </c>
      <c r="C1101">
        <v>0</v>
      </c>
      <c r="D1101">
        <v>200</v>
      </c>
      <c r="E1101">
        <v>976</v>
      </c>
      <c r="F1101" t="s">
        <v>201</v>
      </c>
      <c r="G1101" s="105">
        <v>2.9497E-3</v>
      </c>
      <c r="H1101" s="105">
        <v>8.9300000000000002E-5</v>
      </c>
      <c r="I1101" s="105">
        <v>-8.2316999999999995E-6</v>
      </c>
      <c r="J1101" s="105">
        <v>-4.0699999999999998E-7</v>
      </c>
      <c r="K1101" s="105">
        <v>2.9578999999999999E-3</v>
      </c>
      <c r="L1101" s="105">
        <v>8.9699999999999998E-5</v>
      </c>
      <c r="M1101" s="132">
        <v>1.74</v>
      </c>
      <c r="N1101">
        <v>0</v>
      </c>
      <c r="O1101">
        <v>0</v>
      </c>
      <c r="P1101">
        <v>0</v>
      </c>
      <c r="Q1101">
        <v>1</v>
      </c>
      <c r="R1101">
        <v>2.9578999999999999E-5</v>
      </c>
      <c r="S1101">
        <v>8.9690000000000004E-7</v>
      </c>
      <c r="T1101">
        <v>4</v>
      </c>
      <c r="U1101">
        <v>0</v>
      </c>
      <c r="V1101">
        <v>0</v>
      </c>
      <c r="W1101" s="133" t="s">
        <v>1646</v>
      </c>
      <c r="X1101" t="s">
        <v>1508</v>
      </c>
      <c r="Y1101" t="s">
        <v>204</v>
      </c>
      <c r="AM1101" s="105"/>
      <c r="AO1101" s="105"/>
    </row>
    <row r="1102" spans="1:41" ht="14.25" customHeight="1">
      <c r="A1102" t="s">
        <v>1645</v>
      </c>
      <c r="B1102" t="s">
        <v>200</v>
      </c>
      <c r="C1102">
        <v>0</v>
      </c>
      <c r="D1102">
        <v>200</v>
      </c>
      <c r="E1102">
        <v>976</v>
      </c>
      <c r="F1102" t="s">
        <v>201</v>
      </c>
      <c r="G1102" s="105">
        <v>2.9499999999999999E-3</v>
      </c>
      <c r="H1102" s="105">
        <v>8.9499999999999994E-5</v>
      </c>
      <c r="I1102" s="105">
        <v>-8.2316999999999995E-6</v>
      </c>
      <c r="J1102" s="105">
        <v>-4.0699999999999998E-7</v>
      </c>
      <c r="K1102" s="105">
        <v>2.9581999999999998E-3</v>
      </c>
      <c r="L1102" s="105">
        <v>8.9900000000000003E-5</v>
      </c>
      <c r="M1102" s="132">
        <v>1.74</v>
      </c>
      <c r="N1102">
        <v>0</v>
      </c>
      <c r="O1102">
        <v>0</v>
      </c>
      <c r="P1102">
        <v>0</v>
      </c>
      <c r="Q1102">
        <v>1</v>
      </c>
      <c r="R1102">
        <v>2.9581999999999999E-5</v>
      </c>
      <c r="S1102">
        <v>8.9879999999999997E-7</v>
      </c>
      <c r="T1102">
        <v>4</v>
      </c>
      <c r="U1102">
        <v>0</v>
      </c>
      <c r="V1102">
        <v>0</v>
      </c>
      <c r="W1102" s="133" t="s">
        <v>1647</v>
      </c>
      <c r="X1102" t="s">
        <v>1508</v>
      </c>
      <c r="Y1102" t="s">
        <v>204</v>
      </c>
      <c r="AM1102" s="105"/>
      <c r="AO1102" s="105"/>
    </row>
    <row r="1103" spans="1:41" ht="14.25" customHeight="1">
      <c r="A1103" t="s">
        <v>1648</v>
      </c>
      <c r="B1103" t="s">
        <v>200</v>
      </c>
      <c r="C1103">
        <v>0</v>
      </c>
      <c r="D1103">
        <v>200</v>
      </c>
      <c r="E1103">
        <v>976</v>
      </c>
      <c r="F1103" t="s">
        <v>201</v>
      </c>
      <c r="G1103" s="105">
        <v>3.5287999999999999E-3</v>
      </c>
      <c r="H1103" s="105">
        <v>1.178E-4</v>
      </c>
      <c r="I1103" s="105">
        <v>-8.2316999999999995E-6</v>
      </c>
      <c r="J1103" s="105">
        <v>-4.0699999999999998E-7</v>
      </c>
      <c r="K1103" s="105">
        <v>3.5370000000000002E-3</v>
      </c>
      <c r="L1103" s="105">
        <v>1.182E-4</v>
      </c>
      <c r="M1103" s="132">
        <v>1.91</v>
      </c>
      <c r="N1103">
        <v>0</v>
      </c>
      <c r="O1103">
        <v>0</v>
      </c>
      <c r="P1103">
        <v>0</v>
      </c>
      <c r="Q1103">
        <v>1</v>
      </c>
      <c r="R1103">
        <v>3.5370000000000002E-5</v>
      </c>
      <c r="S1103">
        <v>1.1816E-6</v>
      </c>
      <c r="T1103">
        <v>4</v>
      </c>
      <c r="U1103">
        <v>0</v>
      </c>
      <c r="V1103">
        <v>0</v>
      </c>
      <c r="W1103" s="133" t="s">
        <v>1649</v>
      </c>
      <c r="X1103" t="s">
        <v>1508</v>
      </c>
      <c r="Y1103" t="s">
        <v>204</v>
      </c>
      <c r="AM1103" s="105"/>
      <c r="AO1103" s="105"/>
    </row>
    <row r="1104" spans="1:41" ht="14.25" customHeight="1">
      <c r="A1104" t="s">
        <v>1648</v>
      </c>
      <c r="B1104" t="s">
        <v>200</v>
      </c>
      <c r="C1104">
        <v>0</v>
      </c>
      <c r="D1104">
        <v>200</v>
      </c>
      <c r="E1104">
        <v>976</v>
      </c>
      <c r="F1104" t="s">
        <v>201</v>
      </c>
      <c r="G1104" s="105">
        <v>3.5284000000000001E-3</v>
      </c>
      <c r="H1104" s="105">
        <v>1.165E-4</v>
      </c>
      <c r="I1104" s="105">
        <v>-8.2316999999999995E-6</v>
      </c>
      <c r="J1104" s="105">
        <v>-4.0699999999999998E-7</v>
      </c>
      <c r="K1104" s="105">
        <v>3.5366999999999998E-3</v>
      </c>
      <c r="L1104" s="105">
        <v>1.169E-4</v>
      </c>
      <c r="M1104" s="132">
        <v>1.89</v>
      </c>
      <c r="N1104">
        <v>0</v>
      </c>
      <c r="O1104">
        <v>0</v>
      </c>
      <c r="P1104">
        <v>0</v>
      </c>
      <c r="Q1104">
        <v>1</v>
      </c>
      <c r="R1104">
        <v>3.5367000000000002E-5</v>
      </c>
      <c r="S1104">
        <v>1.1687999999999999E-6</v>
      </c>
      <c r="T1104">
        <v>4</v>
      </c>
      <c r="U1104">
        <v>0</v>
      </c>
      <c r="V1104">
        <v>0</v>
      </c>
      <c r="W1104" s="133" t="s">
        <v>1650</v>
      </c>
      <c r="X1104" t="s">
        <v>1508</v>
      </c>
      <c r="Y1104" t="s">
        <v>204</v>
      </c>
      <c r="AM1104" s="105"/>
      <c r="AO1104" s="105"/>
    </row>
    <row r="1105" spans="1:41" ht="14.25" customHeight="1">
      <c r="A1105" t="s">
        <v>1648</v>
      </c>
      <c r="B1105" t="s">
        <v>200</v>
      </c>
      <c r="C1105">
        <v>0</v>
      </c>
      <c r="D1105">
        <v>200</v>
      </c>
      <c r="E1105">
        <v>976</v>
      </c>
      <c r="F1105" t="s">
        <v>201</v>
      </c>
      <c r="G1105" s="105">
        <v>3.5284000000000001E-3</v>
      </c>
      <c r="H1105" s="105">
        <v>1.1739999999999999E-4</v>
      </c>
      <c r="I1105" s="105">
        <v>-8.2316999999999995E-6</v>
      </c>
      <c r="J1105" s="105">
        <v>-4.0699999999999998E-7</v>
      </c>
      <c r="K1105" s="105">
        <v>3.5366E-3</v>
      </c>
      <c r="L1105" s="105">
        <v>1.178E-4</v>
      </c>
      <c r="M1105" s="132">
        <v>1.91</v>
      </c>
      <c r="N1105">
        <v>0</v>
      </c>
      <c r="O1105">
        <v>0</v>
      </c>
      <c r="P1105">
        <v>0</v>
      </c>
      <c r="Q1105">
        <v>1</v>
      </c>
      <c r="R1105">
        <v>3.5366E-5</v>
      </c>
      <c r="S1105">
        <v>1.1777E-6</v>
      </c>
      <c r="T1105">
        <v>4</v>
      </c>
      <c r="U1105">
        <v>0</v>
      </c>
      <c r="V1105">
        <v>0</v>
      </c>
      <c r="W1105" s="133" t="s">
        <v>1651</v>
      </c>
      <c r="X1105" t="s">
        <v>1508</v>
      </c>
      <c r="Y1105" t="s">
        <v>204</v>
      </c>
      <c r="AM1105" s="105"/>
      <c r="AO1105" s="105"/>
    </row>
    <row r="1106" spans="1:41" ht="14.25" customHeight="1">
      <c r="A1106" t="s">
        <v>1652</v>
      </c>
      <c r="B1106" t="s">
        <v>200</v>
      </c>
      <c r="C1106">
        <v>0</v>
      </c>
      <c r="D1106">
        <v>200</v>
      </c>
      <c r="E1106">
        <v>976</v>
      </c>
      <c r="F1106" t="s">
        <v>201</v>
      </c>
      <c r="G1106" s="105">
        <v>2.5625000000000001E-3</v>
      </c>
      <c r="H1106" s="105">
        <v>8.1199999999999995E-5</v>
      </c>
      <c r="I1106" s="105">
        <v>-8.2316999999999995E-6</v>
      </c>
      <c r="J1106" s="105">
        <v>-4.0699999999999998E-7</v>
      </c>
      <c r="K1106" s="105">
        <v>2.5707E-3</v>
      </c>
      <c r="L1106" s="105">
        <v>8.1600000000000005E-5</v>
      </c>
      <c r="M1106" s="132">
        <v>1.82</v>
      </c>
      <c r="N1106">
        <v>0</v>
      </c>
      <c r="O1106">
        <v>0</v>
      </c>
      <c r="P1106">
        <v>0</v>
      </c>
      <c r="Q1106">
        <v>1</v>
      </c>
      <c r="R1106">
        <v>2.5707E-5</v>
      </c>
      <c r="S1106">
        <v>8.1620000000000002E-7</v>
      </c>
      <c r="T1106">
        <v>3</v>
      </c>
      <c r="U1106">
        <v>0</v>
      </c>
      <c r="V1106">
        <v>0</v>
      </c>
      <c r="W1106" s="133" t="s">
        <v>1653</v>
      </c>
      <c r="X1106" t="s">
        <v>1508</v>
      </c>
      <c r="Y1106" t="s">
        <v>204</v>
      </c>
      <c r="AM1106" s="105"/>
      <c r="AO1106" s="105"/>
    </row>
    <row r="1107" spans="1:41" ht="14.25" customHeight="1">
      <c r="A1107" t="s">
        <v>1652</v>
      </c>
      <c r="B1107" t="s">
        <v>200</v>
      </c>
      <c r="C1107">
        <v>0</v>
      </c>
      <c r="D1107">
        <v>200</v>
      </c>
      <c r="E1107">
        <v>976</v>
      </c>
      <c r="F1107" t="s">
        <v>201</v>
      </c>
      <c r="G1107" s="105">
        <v>2.5628999999999999E-3</v>
      </c>
      <c r="H1107" s="105">
        <v>8.1600000000000005E-5</v>
      </c>
      <c r="I1107" s="105">
        <v>-8.2316999999999995E-6</v>
      </c>
      <c r="J1107" s="105">
        <v>-4.0699999999999998E-7</v>
      </c>
      <c r="K1107" s="105">
        <v>2.5711000000000002E-3</v>
      </c>
      <c r="L1107" s="105">
        <v>8.2000000000000001E-5</v>
      </c>
      <c r="M1107" s="132">
        <v>1.83</v>
      </c>
      <c r="N1107">
        <v>0</v>
      </c>
      <c r="O1107">
        <v>0</v>
      </c>
      <c r="P1107">
        <v>0</v>
      </c>
      <c r="Q1107">
        <v>1</v>
      </c>
      <c r="R1107">
        <v>2.5711000000000002E-5</v>
      </c>
      <c r="S1107">
        <v>8.2009999999999999E-7</v>
      </c>
      <c r="T1107">
        <v>3</v>
      </c>
      <c r="U1107">
        <v>0</v>
      </c>
      <c r="V1107">
        <v>0</v>
      </c>
      <c r="W1107" s="133" t="s">
        <v>1654</v>
      </c>
      <c r="X1107" t="s">
        <v>1508</v>
      </c>
      <c r="Y1107" t="s">
        <v>204</v>
      </c>
      <c r="AM1107" s="105"/>
      <c r="AO1107" s="105"/>
    </row>
    <row r="1108" spans="1:41" ht="14.25" customHeight="1">
      <c r="A1108" t="s">
        <v>1652</v>
      </c>
      <c r="B1108" t="s">
        <v>200</v>
      </c>
      <c r="C1108">
        <v>0</v>
      </c>
      <c r="D1108">
        <v>200</v>
      </c>
      <c r="E1108">
        <v>976</v>
      </c>
      <c r="F1108" t="s">
        <v>201</v>
      </c>
      <c r="G1108" s="105">
        <v>2.5623999999999998E-3</v>
      </c>
      <c r="H1108" s="105">
        <v>8.1299999999999997E-5</v>
      </c>
      <c r="I1108" s="105">
        <v>-8.2316999999999995E-6</v>
      </c>
      <c r="J1108" s="105">
        <v>-4.0699999999999998E-7</v>
      </c>
      <c r="K1108" s="105">
        <v>2.5707E-3</v>
      </c>
      <c r="L1108" s="105">
        <v>8.1799999999999996E-5</v>
      </c>
      <c r="M1108" s="132">
        <v>1.82</v>
      </c>
      <c r="N1108">
        <v>0</v>
      </c>
      <c r="O1108">
        <v>0</v>
      </c>
      <c r="P1108">
        <v>0</v>
      </c>
      <c r="Q1108">
        <v>1</v>
      </c>
      <c r="R1108">
        <v>2.5707E-5</v>
      </c>
      <c r="S1108">
        <v>8.1750000000000001E-7</v>
      </c>
      <c r="T1108">
        <v>3</v>
      </c>
      <c r="U1108">
        <v>0</v>
      </c>
      <c r="V1108">
        <v>0</v>
      </c>
      <c r="W1108" s="133" t="s">
        <v>1655</v>
      </c>
      <c r="X1108" t="s">
        <v>1508</v>
      </c>
      <c r="Y1108" t="s">
        <v>204</v>
      </c>
      <c r="AM1108" s="105"/>
      <c r="AO1108" s="105"/>
    </row>
    <row r="1109" spans="1:41" ht="14.25" customHeight="1">
      <c r="A1109" t="s">
        <v>1656</v>
      </c>
      <c r="B1109" t="s">
        <v>200</v>
      </c>
      <c r="C1109">
        <v>0</v>
      </c>
      <c r="D1109">
        <v>200</v>
      </c>
      <c r="E1109">
        <v>976</v>
      </c>
      <c r="F1109" t="s">
        <v>201</v>
      </c>
      <c r="G1109" s="105">
        <v>2.1370999999999999E-3</v>
      </c>
      <c r="H1109" s="105">
        <v>6.6699999999999995E-5</v>
      </c>
      <c r="I1109" s="105">
        <v>-8.2316999999999995E-6</v>
      </c>
      <c r="J1109" s="105">
        <v>-4.0699999999999998E-7</v>
      </c>
      <c r="K1109" s="105">
        <v>2.1454E-3</v>
      </c>
      <c r="L1109" s="105">
        <v>6.7100000000000005E-5</v>
      </c>
      <c r="M1109" s="132">
        <v>1.79</v>
      </c>
      <c r="N1109">
        <v>0</v>
      </c>
      <c r="O1109">
        <v>0</v>
      </c>
      <c r="P1109">
        <v>0</v>
      </c>
      <c r="Q1109">
        <v>1</v>
      </c>
      <c r="R1109">
        <v>2.1454000000000002E-5</v>
      </c>
      <c r="S1109">
        <v>6.7150000000000005E-7</v>
      </c>
      <c r="T1109">
        <v>3</v>
      </c>
      <c r="U1109">
        <v>0</v>
      </c>
      <c r="V1109">
        <v>0</v>
      </c>
      <c r="W1109" s="133" t="s">
        <v>1657</v>
      </c>
      <c r="X1109" t="s">
        <v>1508</v>
      </c>
      <c r="Y1109" t="s">
        <v>204</v>
      </c>
      <c r="AM1109" s="105"/>
      <c r="AO1109" s="105"/>
    </row>
    <row r="1110" spans="1:41" ht="14.25" customHeight="1">
      <c r="A1110" t="s">
        <v>1656</v>
      </c>
      <c r="B1110" t="s">
        <v>200</v>
      </c>
      <c r="C1110">
        <v>0</v>
      </c>
      <c r="D1110">
        <v>200</v>
      </c>
      <c r="E1110">
        <v>976</v>
      </c>
      <c r="F1110" t="s">
        <v>201</v>
      </c>
      <c r="G1110" s="105">
        <v>2.137E-3</v>
      </c>
      <c r="H1110" s="105">
        <v>6.6699999999999995E-5</v>
      </c>
      <c r="I1110" s="105">
        <v>-8.2316999999999995E-6</v>
      </c>
      <c r="J1110" s="105">
        <v>-4.0699999999999998E-7</v>
      </c>
      <c r="K1110" s="105">
        <v>2.1453000000000002E-3</v>
      </c>
      <c r="L1110" s="105">
        <v>6.7100000000000005E-5</v>
      </c>
      <c r="M1110" s="132">
        <v>1.79</v>
      </c>
      <c r="N1110">
        <v>0</v>
      </c>
      <c r="O1110">
        <v>0</v>
      </c>
      <c r="P1110">
        <v>0</v>
      </c>
      <c r="Q1110">
        <v>1</v>
      </c>
      <c r="R1110">
        <v>2.1452999999999999E-5</v>
      </c>
      <c r="S1110">
        <v>6.708E-7</v>
      </c>
      <c r="T1110">
        <v>3</v>
      </c>
      <c r="U1110">
        <v>0</v>
      </c>
      <c r="V1110">
        <v>0</v>
      </c>
      <c r="W1110" s="133" t="s">
        <v>1658</v>
      </c>
      <c r="X1110" t="s">
        <v>1508</v>
      </c>
      <c r="Y1110" t="s">
        <v>204</v>
      </c>
      <c r="AM1110" s="105"/>
      <c r="AO1110" s="105"/>
    </row>
    <row r="1111" spans="1:41" ht="14.25" customHeight="1">
      <c r="A1111" t="s">
        <v>1656</v>
      </c>
      <c r="B1111" t="s">
        <v>200</v>
      </c>
      <c r="C1111">
        <v>0</v>
      </c>
      <c r="D1111">
        <v>200</v>
      </c>
      <c r="E1111">
        <v>976</v>
      </c>
      <c r="F1111" t="s">
        <v>201</v>
      </c>
      <c r="G1111" s="105">
        <v>2.137E-3</v>
      </c>
      <c r="H1111" s="105">
        <v>6.7100000000000005E-5</v>
      </c>
      <c r="I1111" s="105">
        <v>-8.2316999999999995E-6</v>
      </c>
      <c r="J1111" s="105">
        <v>-4.0699999999999998E-7</v>
      </c>
      <c r="K1111" s="105">
        <v>2.1451999999999999E-3</v>
      </c>
      <c r="L1111" s="105">
        <v>6.7500000000000001E-5</v>
      </c>
      <c r="M1111" s="132">
        <v>1.8</v>
      </c>
      <c r="N1111">
        <v>0</v>
      </c>
      <c r="O1111">
        <v>0</v>
      </c>
      <c r="P1111">
        <v>0</v>
      </c>
      <c r="Q1111">
        <v>1</v>
      </c>
      <c r="R1111">
        <v>2.1452000000000001E-5</v>
      </c>
      <c r="S1111">
        <v>6.7479999999999998E-7</v>
      </c>
      <c r="T1111">
        <v>3</v>
      </c>
      <c r="U1111">
        <v>0</v>
      </c>
      <c r="V1111">
        <v>0</v>
      </c>
      <c r="W1111" s="133" t="s">
        <v>1659</v>
      </c>
      <c r="X1111" t="s">
        <v>1508</v>
      </c>
      <c r="Y1111" t="s">
        <v>204</v>
      </c>
      <c r="AM1111" s="105"/>
      <c r="AO1111" s="105"/>
    </row>
    <row r="1112" spans="1:41" ht="14.25" customHeight="1">
      <c r="A1112" t="s">
        <v>1660</v>
      </c>
      <c r="B1112" t="s">
        <v>200</v>
      </c>
      <c r="C1112">
        <v>0</v>
      </c>
      <c r="D1112">
        <v>200</v>
      </c>
      <c r="E1112">
        <v>976</v>
      </c>
      <c r="F1112" t="s">
        <v>201</v>
      </c>
      <c r="G1112" s="105">
        <v>2.1346999999999998E-3</v>
      </c>
      <c r="H1112" s="105">
        <v>6.6199999999999996E-5</v>
      </c>
      <c r="I1112" s="105">
        <v>-8.2316999999999995E-6</v>
      </c>
      <c r="J1112" s="105">
        <v>-4.0699999999999998E-7</v>
      </c>
      <c r="K1112" s="105">
        <v>2.1429999999999999E-3</v>
      </c>
      <c r="L1112" s="105">
        <v>6.6600000000000006E-5</v>
      </c>
      <c r="M1112" s="132">
        <v>1.78</v>
      </c>
      <c r="N1112">
        <v>0</v>
      </c>
      <c r="O1112">
        <v>0</v>
      </c>
      <c r="P1112">
        <v>0</v>
      </c>
      <c r="Q1112">
        <v>1</v>
      </c>
      <c r="R1112">
        <v>2.143E-5</v>
      </c>
      <c r="S1112">
        <v>6.6570000000000004E-7</v>
      </c>
      <c r="T1112">
        <v>3</v>
      </c>
      <c r="U1112">
        <v>0</v>
      </c>
      <c r="V1112">
        <v>0</v>
      </c>
      <c r="W1112" s="133" t="s">
        <v>1661</v>
      </c>
      <c r="X1112" t="s">
        <v>1508</v>
      </c>
      <c r="Y1112" t="s">
        <v>204</v>
      </c>
      <c r="AM1112" s="105"/>
      <c r="AO1112" s="105"/>
    </row>
    <row r="1113" spans="1:41" ht="14.25" customHeight="1">
      <c r="A1113" t="s">
        <v>1660</v>
      </c>
      <c r="B1113" t="s">
        <v>200</v>
      </c>
      <c r="C1113">
        <v>0</v>
      </c>
      <c r="D1113">
        <v>200</v>
      </c>
      <c r="E1113">
        <v>976</v>
      </c>
      <c r="F1113" t="s">
        <v>201</v>
      </c>
      <c r="G1113" s="105">
        <v>2.1346E-3</v>
      </c>
      <c r="H1113" s="105">
        <v>6.6099999999999994E-5</v>
      </c>
      <c r="I1113" s="105">
        <v>-8.2316999999999995E-6</v>
      </c>
      <c r="J1113" s="105">
        <v>-4.0699999999999998E-7</v>
      </c>
      <c r="K1113" s="105">
        <v>2.1427999999999998E-3</v>
      </c>
      <c r="L1113" s="105">
        <v>6.6500000000000004E-5</v>
      </c>
      <c r="M1113" s="132">
        <v>1.78</v>
      </c>
      <c r="N1113">
        <v>0</v>
      </c>
      <c r="O1113">
        <v>0</v>
      </c>
      <c r="P1113">
        <v>0</v>
      </c>
      <c r="Q1113">
        <v>1</v>
      </c>
      <c r="R1113">
        <v>2.1427999999999999E-5</v>
      </c>
      <c r="S1113">
        <v>6.6499999999999999E-7</v>
      </c>
      <c r="T1113">
        <v>3</v>
      </c>
      <c r="U1113">
        <v>0</v>
      </c>
      <c r="V1113">
        <v>0</v>
      </c>
      <c r="W1113" s="133" t="s">
        <v>294</v>
      </c>
      <c r="X1113" t="s">
        <v>1508</v>
      </c>
      <c r="Y1113" t="s">
        <v>204</v>
      </c>
      <c r="AM1113" s="105"/>
      <c r="AO1113" s="105"/>
    </row>
    <row r="1114" spans="1:41" ht="14.25" customHeight="1">
      <c r="A1114" t="s">
        <v>1660</v>
      </c>
      <c r="B1114" t="s">
        <v>200</v>
      </c>
      <c r="C1114">
        <v>0</v>
      </c>
      <c r="D1114">
        <v>200</v>
      </c>
      <c r="E1114">
        <v>976</v>
      </c>
      <c r="F1114" t="s">
        <v>201</v>
      </c>
      <c r="G1114" s="105">
        <v>2.1340999999999999E-3</v>
      </c>
      <c r="H1114" s="105">
        <v>6.5900000000000003E-5</v>
      </c>
      <c r="I1114" s="105">
        <v>-8.2316999999999995E-6</v>
      </c>
      <c r="J1114" s="105">
        <v>-4.0699999999999998E-7</v>
      </c>
      <c r="K1114" s="105">
        <v>2.1423000000000002E-3</v>
      </c>
      <c r="L1114" s="105">
        <v>6.6299999999999999E-5</v>
      </c>
      <c r="M1114" s="132">
        <v>1.77</v>
      </c>
      <c r="N1114">
        <v>0</v>
      </c>
      <c r="O1114">
        <v>0</v>
      </c>
      <c r="P1114">
        <v>0</v>
      </c>
      <c r="Q1114">
        <v>1</v>
      </c>
      <c r="R1114">
        <v>2.1423000000000001E-5</v>
      </c>
      <c r="S1114">
        <v>6.6339999999999997E-7</v>
      </c>
      <c r="T1114">
        <v>3</v>
      </c>
      <c r="U1114">
        <v>0</v>
      </c>
      <c r="V1114">
        <v>0</v>
      </c>
      <c r="W1114" s="133" t="s">
        <v>1662</v>
      </c>
      <c r="X1114" t="s">
        <v>1508</v>
      </c>
      <c r="Y1114" t="s">
        <v>204</v>
      </c>
      <c r="AM1114" s="105"/>
      <c r="AO1114" s="105"/>
    </row>
    <row r="1115" spans="1:41" ht="14.25" customHeight="1">
      <c r="A1115" t="s">
        <v>1663</v>
      </c>
      <c r="B1115" t="s">
        <v>200</v>
      </c>
      <c r="C1115">
        <v>0</v>
      </c>
      <c r="D1115">
        <v>200</v>
      </c>
      <c r="E1115">
        <v>976</v>
      </c>
      <c r="F1115" t="s">
        <v>201</v>
      </c>
      <c r="G1115" s="105">
        <v>3.1662999999999999E-3</v>
      </c>
      <c r="H1115" s="105">
        <v>9.3200000000000002E-5</v>
      </c>
      <c r="I1115" s="105">
        <v>-8.2316999999999995E-6</v>
      </c>
      <c r="J1115" s="105">
        <v>-4.0699999999999998E-7</v>
      </c>
      <c r="K1115" s="105">
        <v>3.1744999999999998E-3</v>
      </c>
      <c r="L1115" s="105">
        <v>9.3599999999999998E-5</v>
      </c>
      <c r="M1115" s="132">
        <v>1.69</v>
      </c>
      <c r="N1115">
        <v>0</v>
      </c>
      <c r="O1115">
        <v>0</v>
      </c>
      <c r="P1115">
        <v>0</v>
      </c>
      <c r="Q1115">
        <v>1</v>
      </c>
      <c r="R1115">
        <v>3.1745000000000002E-5</v>
      </c>
      <c r="S1115">
        <v>9.3630000000000004E-7</v>
      </c>
      <c r="T1115">
        <v>4</v>
      </c>
      <c r="U1115">
        <v>0</v>
      </c>
      <c r="V1115">
        <v>0</v>
      </c>
      <c r="W1115" s="133" t="s">
        <v>1664</v>
      </c>
      <c r="X1115" t="s">
        <v>1508</v>
      </c>
      <c r="Y1115" t="s">
        <v>204</v>
      </c>
      <c r="AM1115" s="105"/>
      <c r="AO1115" s="105"/>
    </row>
    <row r="1116" spans="1:41" ht="14.25" customHeight="1">
      <c r="A1116" t="s">
        <v>1663</v>
      </c>
      <c r="B1116" t="s">
        <v>200</v>
      </c>
      <c r="C1116">
        <v>0</v>
      </c>
      <c r="D1116">
        <v>200</v>
      </c>
      <c r="E1116">
        <v>976</v>
      </c>
      <c r="F1116" t="s">
        <v>201</v>
      </c>
      <c r="G1116" s="105">
        <v>3.1659000000000001E-3</v>
      </c>
      <c r="H1116" s="105">
        <v>9.3300000000000005E-5</v>
      </c>
      <c r="I1116" s="105">
        <v>-8.2316999999999995E-6</v>
      </c>
      <c r="J1116" s="105">
        <v>-4.0699999999999998E-7</v>
      </c>
      <c r="K1116" s="105">
        <v>3.1741E-3</v>
      </c>
      <c r="L1116" s="105">
        <v>9.3700000000000001E-5</v>
      </c>
      <c r="M1116" s="132">
        <v>1.69</v>
      </c>
      <c r="N1116">
        <v>0</v>
      </c>
      <c r="O1116">
        <v>0</v>
      </c>
      <c r="P1116">
        <v>0</v>
      </c>
      <c r="Q1116">
        <v>1</v>
      </c>
      <c r="R1116">
        <v>3.1741E-5</v>
      </c>
      <c r="S1116">
        <v>9.3740000000000002E-7</v>
      </c>
      <c r="T1116">
        <v>4</v>
      </c>
      <c r="U1116">
        <v>0</v>
      </c>
      <c r="V1116">
        <v>0</v>
      </c>
      <c r="W1116" s="133" t="s">
        <v>1665</v>
      </c>
      <c r="X1116" t="s">
        <v>1508</v>
      </c>
      <c r="Y1116" t="s">
        <v>204</v>
      </c>
      <c r="AM1116" s="105"/>
      <c r="AO1116" s="105"/>
    </row>
    <row r="1117" spans="1:41" ht="14.25" customHeight="1">
      <c r="A1117" t="s">
        <v>1663</v>
      </c>
      <c r="B1117" t="s">
        <v>200</v>
      </c>
      <c r="C1117">
        <v>0</v>
      </c>
      <c r="D1117">
        <v>200</v>
      </c>
      <c r="E1117">
        <v>976</v>
      </c>
      <c r="F1117" t="s">
        <v>201</v>
      </c>
      <c r="G1117" s="105">
        <v>3.1646000000000001E-3</v>
      </c>
      <c r="H1117" s="105">
        <v>9.3800000000000003E-5</v>
      </c>
      <c r="I1117" s="105">
        <v>-8.2316999999999995E-6</v>
      </c>
      <c r="J1117" s="105">
        <v>-4.0699999999999998E-7</v>
      </c>
      <c r="K1117" s="105">
        <v>3.1727999999999999E-3</v>
      </c>
      <c r="L1117" s="105">
        <v>9.4300000000000002E-5</v>
      </c>
      <c r="M1117" s="132">
        <v>1.7</v>
      </c>
      <c r="N1117">
        <v>0</v>
      </c>
      <c r="O1117">
        <v>0</v>
      </c>
      <c r="P1117">
        <v>0</v>
      </c>
      <c r="Q1117">
        <v>1</v>
      </c>
      <c r="R1117">
        <v>3.1727999999999998E-5</v>
      </c>
      <c r="S1117">
        <v>9.4249999999999998E-7</v>
      </c>
      <c r="T1117">
        <v>4</v>
      </c>
      <c r="U1117">
        <v>0</v>
      </c>
      <c r="V1117">
        <v>0</v>
      </c>
      <c r="W1117" s="133" t="s">
        <v>1666</v>
      </c>
      <c r="X1117" t="s">
        <v>1508</v>
      </c>
      <c r="Y1117" t="s">
        <v>204</v>
      </c>
      <c r="AM1117" s="105"/>
      <c r="AO1117" s="105"/>
    </row>
    <row r="1118" spans="1:41" ht="14.25" customHeight="1">
      <c r="A1118" t="s">
        <v>1667</v>
      </c>
      <c r="B1118" t="s">
        <v>200</v>
      </c>
      <c r="C1118">
        <v>0</v>
      </c>
      <c r="D1118">
        <v>200</v>
      </c>
      <c r="E1118">
        <v>976</v>
      </c>
      <c r="F1118" t="s">
        <v>201</v>
      </c>
      <c r="G1118" s="105">
        <v>2.8224999999999999E-3</v>
      </c>
      <c r="H1118" s="105">
        <v>7.7899999999999996E-5</v>
      </c>
      <c r="I1118" s="105">
        <v>-8.2316999999999995E-6</v>
      </c>
      <c r="J1118" s="105">
        <v>-4.0699999999999998E-7</v>
      </c>
      <c r="K1118" s="105">
        <v>2.8308000000000001E-3</v>
      </c>
      <c r="L1118" s="105">
        <v>7.8300000000000006E-5</v>
      </c>
      <c r="M1118" s="132">
        <v>1.58</v>
      </c>
      <c r="N1118">
        <v>0</v>
      </c>
      <c r="O1118">
        <v>0</v>
      </c>
      <c r="P1118">
        <v>0</v>
      </c>
      <c r="Q1118">
        <v>1</v>
      </c>
      <c r="R1118">
        <v>2.8308000000000001E-5</v>
      </c>
      <c r="S1118">
        <v>7.8260000000000003E-7</v>
      </c>
      <c r="T1118">
        <v>3</v>
      </c>
      <c r="U1118">
        <v>0</v>
      </c>
      <c r="V1118">
        <v>0</v>
      </c>
      <c r="W1118" s="133" t="s">
        <v>1668</v>
      </c>
      <c r="X1118" t="s">
        <v>1508</v>
      </c>
      <c r="Y1118" t="s">
        <v>204</v>
      </c>
      <c r="AM1118" s="105"/>
      <c r="AO1118" s="105"/>
    </row>
    <row r="1119" spans="1:41" ht="14.25" customHeight="1">
      <c r="A1119" t="s">
        <v>1667</v>
      </c>
      <c r="B1119" t="s">
        <v>200</v>
      </c>
      <c r="C1119">
        <v>0</v>
      </c>
      <c r="D1119">
        <v>200</v>
      </c>
      <c r="E1119">
        <v>976</v>
      </c>
      <c r="F1119" t="s">
        <v>201</v>
      </c>
      <c r="G1119" s="105">
        <v>2.8221000000000001E-3</v>
      </c>
      <c r="H1119" s="105">
        <v>7.7299999999999995E-5</v>
      </c>
      <c r="I1119" s="105">
        <v>-8.2316999999999995E-6</v>
      </c>
      <c r="J1119" s="105">
        <v>-4.0699999999999998E-7</v>
      </c>
      <c r="K1119" s="105">
        <v>2.8303E-3</v>
      </c>
      <c r="L1119" s="105">
        <v>7.7700000000000005E-5</v>
      </c>
      <c r="M1119" s="132">
        <v>1.57</v>
      </c>
      <c r="N1119">
        <v>0</v>
      </c>
      <c r="O1119">
        <v>0</v>
      </c>
      <c r="P1119">
        <v>0</v>
      </c>
      <c r="Q1119">
        <v>1</v>
      </c>
      <c r="R1119">
        <v>2.8303E-5</v>
      </c>
      <c r="S1119">
        <v>7.7700000000000004E-7</v>
      </c>
      <c r="T1119">
        <v>3</v>
      </c>
      <c r="U1119">
        <v>0</v>
      </c>
      <c r="V1119">
        <v>0</v>
      </c>
      <c r="W1119" s="133" t="s">
        <v>1669</v>
      </c>
      <c r="X1119" t="s">
        <v>1508</v>
      </c>
      <c r="Y1119" t="s">
        <v>204</v>
      </c>
      <c r="AM1119" s="105"/>
      <c r="AO1119" s="105"/>
    </row>
    <row r="1120" spans="1:41" ht="14.25" customHeight="1">
      <c r="A1120" t="s">
        <v>1667</v>
      </c>
      <c r="B1120" t="s">
        <v>200</v>
      </c>
      <c r="C1120">
        <v>0</v>
      </c>
      <c r="D1120">
        <v>200</v>
      </c>
      <c r="E1120">
        <v>976</v>
      </c>
      <c r="F1120" t="s">
        <v>201</v>
      </c>
      <c r="G1120" s="105">
        <v>2.8219E-3</v>
      </c>
      <c r="H1120" s="105">
        <v>7.7399999999999998E-5</v>
      </c>
      <c r="I1120" s="105">
        <v>-8.2316999999999995E-6</v>
      </c>
      <c r="J1120" s="105">
        <v>-4.0699999999999998E-7</v>
      </c>
      <c r="K1120" s="105">
        <v>2.8300999999999999E-3</v>
      </c>
      <c r="L1120" s="105">
        <v>7.7799999999999994E-5</v>
      </c>
      <c r="M1120" s="132">
        <v>1.57</v>
      </c>
      <c r="N1120">
        <v>0</v>
      </c>
      <c r="O1120">
        <v>0</v>
      </c>
      <c r="P1120">
        <v>0</v>
      </c>
      <c r="Q1120">
        <v>1</v>
      </c>
      <c r="R1120">
        <v>2.8300999999999999E-5</v>
      </c>
      <c r="S1120">
        <v>7.7769999999999998E-7</v>
      </c>
      <c r="T1120">
        <v>3</v>
      </c>
      <c r="U1120">
        <v>0</v>
      </c>
      <c r="V1120">
        <v>0</v>
      </c>
      <c r="W1120" s="133" t="s">
        <v>1670</v>
      </c>
      <c r="X1120" t="s">
        <v>1508</v>
      </c>
      <c r="Y1120" t="s">
        <v>204</v>
      </c>
      <c r="AM1120" s="105"/>
      <c r="AO1120" s="105"/>
    </row>
    <row r="1121" spans="1:41" ht="14.25" customHeight="1">
      <c r="A1121" t="s">
        <v>1671</v>
      </c>
      <c r="B1121" t="s">
        <v>200</v>
      </c>
      <c r="C1121">
        <v>0</v>
      </c>
      <c r="D1121">
        <v>200</v>
      </c>
      <c r="E1121">
        <v>976</v>
      </c>
      <c r="F1121" t="s">
        <v>201</v>
      </c>
      <c r="G1121" s="105">
        <v>1.5126E-3</v>
      </c>
      <c r="H1121" s="105">
        <v>4.7899999999999999E-5</v>
      </c>
      <c r="I1121" s="105">
        <v>-8.2316999999999995E-6</v>
      </c>
      <c r="J1121" s="105">
        <v>-4.0699999999999998E-7</v>
      </c>
      <c r="K1121" s="105">
        <v>1.5208000000000001E-3</v>
      </c>
      <c r="L1121" s="105">
        <v>4.8300000000000002E-5</v>
      </c>
      <c r="M1121" s="132">
        <v>1.82</v>
      </c>
      <c r="N1121">
        <v>0</v>
      </c>
      <c r="O1121">
        <v>0</v>
      </c>
      <c r="P1121">
        <v>0</v>
      </c>
      <c r="Q1121">
        <v>1</v>
      </c>
      <c r="R1121">
        <v>1.5208000000000001E-5</v>
      </c>
      <c r="S1121">
        <v>4.8299999999999997E-7</v>
      </c>
      <c r="T1121">
        <v>3</v>
      </c>
      <c r="U1121">
        <v>0</v>
      </c>
      <c r="V1121">
        <v>0</v>
      </c>
      <c r="W1121" s="133" t="s">
        <v>1672</v>
      </c>
      <c r="X1121" t="s">
        <v>1508</v>
      </c>
      <c r="Y1121" t="s">
        <v>204</v>
      </c>
      <c r="AM1121" s="105"/>
      <c r="AO1121" s="105"/>
    </row>
    <row r="1122" spans="1:41" ht="14.25" customHeight="1">
      <c r="A1122" t="s">
        <v>1671</v>
      </c>
      <c r="B1122" t="s">
        <v>200</v>
      </c>
      <c r="C1122">
        <v>0</v>
      </c>
      <c r="D1122">
        <v>200</v>
      </c>
      <c r="E1122">
        <v>976</v>
      </c>
      <c r="F1122" t="s">
        <v>201</v>
      </c>
      <c r="G1122" s="105">
        <v>1.5122E-3</v>
      </c>
      <c r="H1122" s="105">
        <v>4.8300000000000002E-5</v>
      </c>
      <c r="I1122" s="105">
        <v>-8.2316999999999995E-6</v>
      </c>
      <c r="J1122" s="105">
        <v>-4.0699999999999998E-7</v>
      </c>
      <c r="K1122" s="105">
        <v>1.5204999999999999E-3</v>
      </c>
      <c r="L1122" s="105">
        <v>4.8699999999999998E-5</v>
      </c>
      <c r="M1122" s="132">
        <v>1.84</v>
      </c>
      <c r="N1122">
        <v>0</v>
      </c>
      <c r="O1122">
        <v>0</v>
      </c>
      <c r="P1122">
        <v>0</v>
      </c>
      <c r="Q1122">
        <v>1</v>
      </c>
      <c r="R1122">
        <v>1.5204999999999999E-5</v>
      </c>
      <c r="S1122">
        <v>4.8729999999999998E-7</v>
      </c>
      <c r="T1122">
        <v>3</v>
      </c>
      <c r="U1122">
        <v>0</v>
      </c>
      <c r="V1122">
        <v>0</v>
      </c>
      <c r="W1122" s="133" t="s">
        <v>1673</v>
      </c>
      <c r="X1122" t="s">
        <v>1508</v>
      </c>
      <c r="Y1122" t="s">
        <v>204</v>
      </c>
      <c r="AM1122" s="105"/>
      <c r="AO1122" s="105"/>
    </row>
    <row r="1123" spans="1:41" ht="14.25" customHeight="1">
      <c r="A1123" t="s">
        <v>1671</v>
      </c>
      <c r="B1123" t="s">
        <v>200</v>
      </c>
      <c r="C1123">
        <v>0</v>
      </c>
      <c r="D1123">
        <v>200</v>
      </c>
      <c r="E1123">
        <v>976</v>
      </c>
      <c r="F1123" t="s">
        <v>201</v>
      </c>
      <c r="G1123" s="105">
        <v>1.5129E-3</v>
      </c>
      <c r="H1123" s="105">
        <v>4.8399999999999997E-5</v>
      </c>
      <c r="I1123" s="105">
        <v>-8.2316999999999995E-6</v>
      </c>
      <c r="J1123" s="105">
        <v>-4.0699999999999998E-7</v>
      </c>
      <c r="K1123" s="105">
        <v>1.5211000000000001E-3</v>
      </c>
      <c r="L1123" s="105">
        <v>4.88E-5</v>
      </c>
      <c r="M1123" s="132">
        <v>1.84</v>
      </c>
      <c r="N1123">
        <v>0</v>
      </c>
      <c r="O1123">
        <v>0</v>
      </c>
      <c r="P1123">
        <v>0</v>
      </c>
      <c r="Q1123">
        <v>1</v>
      </c>
      <c r="R1123">
        <v>1.5211000000000001E-5</v>
      </c>
      <c r="S1123">
        <v>4.8820000000000004E-7</v>
      </c>
      <c r="T1123">
        <v>3</v>
      </c>
      <c r="U1123">
        <v>0</v>
      </c>
      <c r="V1123">
        <v>0</v>
      </c>
      <c r="W1123" s="133" t="s">
        <v>1674</v>
      </c>
      <c r="X1123" t="s">
        <v>1508</v>
      </c>
      <c r="Y1123" t="s">
        <v>204</v>
      </c>
      <c r="AM1123" s="105"/>
      <c r="AO1123" s="105"/>
    </row>
    <row r="1124" spans="1:41" ht="14.25" customHeight="1">
      <c r="A1124" t="s">
        <v>1675</v>
      </c>
      <c r="B1124" t="s">
        <v>200</v>
      </c>
      <c r="C1124">
        <v>0</v>
      </c>
      <c r="D1124">
        <v>200</v>
      </c>
      <c r="E1124">
        <v>976</v>
      </c>
      <c r="F1124" t="s">
        <v>201</v>
      </c>
      <c r="G1124" s="105">
        <v>1.4499000000000001E-3</v>
      </c>
      <c r="H1124" s="105">
        <v>4.2899999999999999E-5</v>
      </c>
      <c r="I1124" s="105">
        <v>-8.2316999999999995E-6</v>
      </c>
      <c r="J1124" s="105">
        <v>-4.0699999999999998E-7</v>
      </c>
      <c r="K1124" s="105">
        <v>1.4580999999999999E-3</v>
      </c>
      <c r="L1124" s="105">
        <v>4.3300000000000002E-5</v>
      </c>
      <c r="M1124" s="132">
        <v>1.7</v>
      </c>
      <c r="N1124">
        <v>0</v>
      </c>
      <c r="O1124">
        <v>0</v>
      </c>
      <c r="P1124">
        <v>0</v>
      </c>
      <c r="Q1124">
        <v>1</v>
      </c>
      <c r="R1124">
        <v>1.4581E-5</v>
      </c>
      <c r="S1124">
        <v>4.3290000000000002E-7</v>
      </c>
      <c r="T1124">
        <v>3</v>
      </c>
      <c r="U1124">
        <v>0</v>
      </c>
      <c r="V1124">
        <v>0</v>
      </c>
      <c r="W1124" s="133" t="s">
        <v>1676</v>
      </c>
      <c r="X1124" t="s">
        <v>1508</v>
      </c>
      <c r="Y1124" t="s">
        <v>204</v>
      </c>
      <c r="AM1124" s="105"/>
      <c r="AO1124" s="105"/>
    </row>
    <row r="1125" spans="1:41" ht="14.25" customHeight="1">
      <c r="A1125" t="s">
        <v>1675</v>
      </c>
      <c r="B1125" t="s">
        <v>200</v>
      </c>
      <c r="C1125">
        <v>0</v>
      </c>
      <c r="D1125">
        <v>200</v>
      </c>
      <c r="E1125">
        <v>976</v>
      </c>
      <c r="F1125" t="s">
        <v>201</v>
      </c>
      <c r="G1125" s="105">
        <v>1.4492999999999999E-3</v>
      </c>
      <c r="H1125" s="105">
        <v>4.2799999999999997E-5</v>
      </c>
      <c r="I1125" s="105">
        <v>-8.2316999999999995E-6</v>
      </c>
      <c r="J1125" s="105">
        <v>-4.0699999999999998E-7</v>
      </c>
      <c r="K1125" s="105">
        <v>1.4576000000000001E-3</v>
      </c>
      <c r="L1125" s="105">
        <v>4.32E-5</v>
      </c>
      <c r="M1125" s="132">
        <v>1.7</v>
      </c>
      <c r="N1125">
        <v>0</v>
      </c>
      <c r="O1125">
        <v>0</v>
      </c>
      <c r="P1125">
        <v>0</v>
      </c>
      <c r="Q1125">
        <v>1</v>
      </c>
      <c r="R1125">
        <v>1.4576000000000001E-5</v>
      </c>
      <c r="S1125">
        <v>4.3159999999999997E-7</v>
      </c>
      <c r="T1125">
        <v>3</v>
      </c>
      <c r="U1125">
        <v>0</v>
      </c>
      <c r="V1125">
        <v>0</v>
      </c>
      <c r="W1125" s="133" t="s">
        <v>1677</v>
      </c>
      <c r="X1125" t="s">
        <v>1508</v>
      </c>
      <c r="Y1125" t="s">
        <v>204</v>
      </c>
      <c r="AM1125" s="105"/>
      <c r="AO1125" s="105"/>
    </row>
    <row r="1126" spans="1:41" ht="14.25" customHeight="1">
      <c r="A1126" t="s">
        <v>1675</v>
      </c>
      <c r="B1126" t="s">
        <v>200</v>
      </c>
      <c r="C1126">
        <v>0</v>
      </c>
      <c r="D1126">
        <v>200</v>
      </c>
      <c r="E1126">
        <v>976</v>
      </c>
      <c r="F1126" t="s">
        <v>201</v>
      </c>
      <c r="G1126" s="105">
        <v>1.449E-3</v>
      </c>
      <c r="H1126" s="105">
        <v>4.2400000000000001E-5</v>
      </c>
      <c r="I1126" s="105">
        <v>-8.2316999999999995E-6</v>
      </c>
      <c r="J1126" s="105">
        <v>-4.0699999999999998E-7</v>
      </c>
      <c r="K1126" s="105">
        <v>1.4572000000000001E-3</v>
      </c>
      <c r="L1126" s="105">
        <v>4.2799999999999997E-5</v>
      </c>
      <c r="M1126" s="132">
        <v>1.68</v>
      </c>
      <c r="N1126">
        <v>0</v>
      </c>
      <c r="O1126">
        <v>0</v>
      </c>
      <c r="P1126">
        <v>0</v>
      </c>
      <c r="Q1126">
        <v>1</v>
      </c>
      <c r="R1126">
        <v>1.4572E-5</v>
      </c>
      <c r="S1126">
        <v>4.2800000000000002E-7</v>
      </c>
      <c r="T1126">
        <v>3</v>
      </c>
      <c r="U1126">
        <v>0</v>
      </c>
      <c r="V1126">
        <v>0</v>
      </c>
      <c r="W1126" s="133" t="s">
        <v>1678</v>
      </c>
      <c r="X1126" t="s">
        <v>1508</v>
      </c>
      <c r="Y1126" t="s">
        <v>204</v>
      </c>
      <c r="AM1126" s="105"/>
      <c r="AO1126" s="105"/>
    </row>
    <row r="1127" spans="1:41" ht="14.25" customHeight="1">
      <c r="A1127" t="s">
        <v>1679</v>
      </c>
      <c r="B1127" t="s">
        <v>200</v>
      </c>
      <c r="C1127">
        <v>0</v>
      </c>
      <c r="D1127">
        <v>200</v>
      </c>
      <c r="E1127">
        <v>976</v>
      </c>
      <c r="F1127" t="s">
        <v>201</v>
      </c>
      <c r="G1127" s="105">
        <v>1.498E-3</v>
      </c>
      <c r="H1127" s="105">
        <v>4.4700000000000002E-5</v>
      </c>
      <c r="I1127" s="105">
        <v>-8.2316999999999995E-6</v>
      </c>
      <c r="J1127" s="105">
        <v>-4.0699999999999998E-7</v>
      </c>
      <c r="K1127" s="105">
        <v>1.5062999999999999E-3</v>
      </c>
      <c r="L1127" s="105">
        <v>4.5099999999999998E-5</v>
      </c>
      <c r="M1127" s="132">
        <v>1.71</v>
      </c>
      <c r="N1127">
        <v>0</v>
      </c>
      <c r="O1127">
        <v>0</v>
      </c>
      <c r="P1127">
        <v>0</v>
      </c>
      <c r="Q1127">
        <v>1</v>
      </c>
      <c r="R1127">
        <v>1.5063E-5</v>
      </c>
      <c r="S1127">
        <v>4.5079999999999999E-7</v>
      </c>
      <c r="T1127">
        <v>3</v>
      </c>
      <c r="U1127">
        <v>0</v>
      </c>
      <c r="V1127">
        <v>0</v>
      </c>
      <c r="W1127" s="133" t="s">
        <v>310</v>
      </c>
      <c r="X1127" t="s">
        <v>1508</v>
      </c>
      <c r="Y1127" t="s">
        <v>204</v>
      </c>
      <c r="AM1127" s="105"/>
      <c r="AO1127" s="105"/>
    </row>
    <row r="1128" spans="1:41" ht="14.25" customHeight="1">
      <c r="A1128" t="s">
        <v>1679</v>
      </c>
      <c r="B1128" t="s">
        <v>200</v>
      </c>
      <c r="C1128">
        <v>0</v>
      </c>
      <c r="D1128">
        <v>200</v>
      </c>
      <c r="E1128">
        <v>976</v>
      </c>
      <c r="F1128" t="s">
        <v>201</v>
      </c>
      <c r="G1128" s="105">
        <v>1.4976E-3</v>
      </c>
      <c r="H1128" s="105">
        <v>4.5000000000000003E-5</v>
      </c>
      <c r="I1128" s="105">
        <v>-8.2316999999999995E-6</v>
      </c>
      <c r="J1128" s="105">
        <v>-4.0699999999999998E-7</v>
      </c>
      <c r="K1128" s="105">
        <v>1.5058999999999999E-3</v>
      </c>
      <c r="L1128" s="105">
        <v>4.5399999999999999E-5</v>
      </c>
      <c r="M1128" s="132">
        <v>1.73</v>
      </c>
      <c r="N1128">
        <v>0</v>
      </c>
      <c r="O1128">
        <v>0</v>
      </c>
      <c r="P1128">
        <v>0</v>
      </c>
      <c r="Q1128">
        <v>1</v>
      </c>
      <c r="R1128">
        <v>1.5058999999999999E-5</v>
      </c>
      <c r="S1128">
        <v>4.5369999999999999E-7</v>
      </c>
      <c r="T1128">
        <v>3</v>
      </c>
      <c r="U1128">
        <v>0</v>
      </c>
      <c r="V1128">
        <v>0</v>
      </c>
      <c r="W1128" s="133" t="s">
        <v>1680</v>
      </c>
      <c r="X1128" t="s">
        <v>1508</v>
      </c>
      <c r="Y1128" t="s">
        <v>204</v>
      </c>
      <c r="AM1128" s="105"/>
      <c r="AO1128" s="105"/>
    </row>
    <row r="1129" spans="1:41" ht="14.25" customHeight="1">
      <c r="A1129" t="s">
        <v>1679</v>
      </c>
      <c r="B1129" t="s">
        <v>200</v>
      </c>
      <c r="C1129">
        <v>0</v>
      </c>
      <c r="D1129">
        <v>200</v>
      </c>
      <c r="E1129">
        <v>976</v>
      </c>
      <c r="F1129" t="s">
        <v>201</v>
      </c>
      <c r="G1129" s="105">
        <v>1.4968E-3</v>
      </c>
      <c r="H1129" s="105">
        <v>4.46E-5</v>
      </c>
      <c r="I1129" s="105">
        <v>-8.2316999999999995E-6</v>
      </c>
      <c r="J1129" s="105">
        <v>-4.0699999999999998E-7</v>
      </c>
      <c r="K1129" s="105">
        <v>1.5051000000000001E-3</v>
      </c>
      <c r="L1129" s="105">
        <v>4.5000000000000003E-5</v>
      </c>
      <c r="M1129" s="132">
        <v>1.71</v>
      </c>
      <c r="N1129">
        <v>0</v>
      </c>
      <c r="O1129">
        <v>0</v>
      </c>
      <c r="P1129">
        <v>0</v>
      </c>
      <c r="Q1129">
        <v>1</v>
      </c>
      <c r="R1129">
        <v>1.5051E-5</v>
      </c>
      <c r="S1129">
        <v>4.4980000000000002E-7</v>
      </c>
      <c r="T1129">
        <v>3</v>
      </c>
      <c r="U1129">
        <v>0</v>
      </c>
      <c r="V1129">
        <v>0</v>
      </c>
      <c r="W1129" s="133" t="s">
        <v>1681</v>
      </c>
      <c r="X1129" t="s">
        <v>1508</v>
      </c>
      <c r="Y1129" t="s">
        <v>204</v>
      </c>
      <c r="AM1129" s="105"/>
      <c r="AO1129" s="105"/>
    </row>
    <row r="1130" spans="1:41" ht="14.25" customHeight="1">
      <c r="A1130" t="s">
        <v>1682</v>
      </c>
      <c r="B1130" t="s">
        <v>200</v>
      </c>
      <c r="C1130">
        <v>0</v>
      </c>
      <c r="D1130">
        <v>200</v>
      </c>
      <c r="E1130">
        <v>976</v>
      </c>
      <c r="F1130" t="s">
        <v>201</v>
      </c>
      <c r="G1130" s="105">
        <v>2.5176E-3</v>
      </c>
      <c r="H1130" s="105">
        <v>6.86E-5</v>
      </c>
      <c r="I1130" s="105">
        <v>-8.2316999999999995E-6</v>
      </c>
      <c r="J1130" s="105">
        <v>-4.0699999999999998E-7</v>
      </c>
      <c r="K1130" s="105">
        <v>2.5257999999999999E-3</v>
      </c>
      <c r="L1130" s="105">
        <v>6.8999999999999997E-5</v>
      </c>
      <c r="M1130" s="132">
        <v>1.57</v>
      </c>
      <c r="N1130">
        <v>0</v>
      </c>
      <c r="O1130">
        <v>0</v>
      </c>
      <c r="P1130">
        <v>0</v>
      </c>
      <c r="Q1130">
        <v>1</v>
      </c>
      <c r="R1130">
        <v>2.5258000000000001E-5</v>
      </c>
      <c r="S1130">
        <v>6.9019999999999997E-7</v>
      </c>
      <c r="T1130">
        <v>3</v>
      </c>
      <c r="U1130">
        <v>0</v>
      </c>
      <c r="V1130">
        <v>0</v>
      </c>
      <c r="W1130" s="133" t="s">
        <v>1683</v>
      </c>
      <c r="X1130" t="s">
        <v>1508</v>
      </c>
      <c r="Y1130" t="s">
        <v>204</v>
      </c>
      <c r="AM1130" s="105"/>
      <c r="AO1130" s="105"/>
    </row>
    <row r="1131" spans="1:41" ht="14.25" customHeight="1">
      <c r="A1131" t="s">
        <v>1682</v>
      </c>
      <c r="B1131" t="s">
        <v>200</v>
      </c>
      <c r="C1131">
        <v>0</v>
      </c>
      <c r="D1131">
        <v>200</v>
      </c>
      <c r="E1131">
        <v>976</v>
      </c>
      <c r="F1131" t="s">
        <v>201</v>
      </c>
      <c r="G1131" s="105">
        <v>2.5160999999999998E-3</v>
      </c>
      <c r="H1131" s="105">
        <v>6.8300000000000007E-5</v>
      </c>
      <c r="I1131" s="105">
        <v>-8.2316999999999995E-6</v>
      </c>
      <c r="J1131" s="105">
        <v>-4.0699999999999998E-7</v>
      </c>
      <c r="K1131" s="105">
        <v>2.5244E-3</v>
      </c>
      <c r="L1131" s="105">
        <v>6.8700000000000003E-5</v>
      </c>
      <c r="M1131" s="132">
        <v>1.56</v>
      </c>
      <c r="N1131">
        <v>0</v>
      </c>
      <c r="O1131">
        <v>0</v>
      </c>
      <c r="P1131">
        <v>0</v>
      </c>
      <c r="Q1131">
        <v>1</v>
      </c>
      <c r="R1131">
        <v>2.5244000000000001E-5</v>
      </c>
      <c r="S1131">
        <v>6.8670000000000003E-7</v>
      </c>
      <c r="T1131">
        <v>3</v>
      </c>
      <c r="U1131">
        <v>0</v>
      </c>
      <c r="V1131">
        <v>0</v>
      </c>
      <c r="W1131" s="133" t="s">
        <v>1684</v>
      </c>
      <c r="X1131" t="s">
        <v>1508</v>
      </c>
      <c r="Y1131" t="s">
        <v>204</v>
      </c>
      <c r="AM1131" s="105"/>
      <c r="AO1131" s="105"/>
    </row>
    <row r="1132" spans="1:41" ht="14.25" customHeight="1">
      <c r="A1132" t="s">
        <v>1682</v>
      </c>
      <c r="B1132" t="s">
        <v>200</v>
      </c>
      <c r="C1132">
        <v>0</v>
      </c>
      <c r="D1132">
        <v>200</v>
      </c>
      <c r="E1132">
        <v>976</v>
      </c>
      <c r="F1132" t="s">
        <v>201</v>
      </c>
      <c r="G1132" s="105">
        <v>2.5154000000000001E-3</v>
      </c>
      <c r="H1132" s="105">
        <v>6.8200000000000004E-5</v>
      </c>
      <c r="I1132" s="105">
        <v>-8.2316999999999995E-6</v>
      </c>
      <c r="J1132" s="105">
        <v>-4.0699999999999998E-7</v>
      </c>
      <c r="K1132" s="105">
        <v>2.5236E-3</v>
      </c>
      <c r="L1132" s="105">
        <v>6.86E-5</v>
      </c>
      <c r="M1132" s="132">
        <v>1.56</v>
      </c>
      <c r="N1132">
        <v>0</v>
      </c>
      <c r="O1132">
        <v>0</v>
      </c>
      <c r="P1132">
        <v>0</v>
      </c>
      <c r="Q1132">
        <v>1</v>
      </c>
      <c r="R1132">
        <v>2.5236E-5</v>
      </c>
      <c r="S1132">
        <v>6.8640000000000001E-7</v>
      </c>
      <c r="T1132">
        <v>3</v>
      </c>
      <c r="U1132">
        <v>0</v>
      </c>
      <c r="V1132">
        <v>0</v>
      </c>
      <c r="W1132" s="133" t="s">
        <v>1685</v>
      </c>
      <c r="X1132" t="s">
        <v>1508</v>
      </c>
      <c r="Y1132" t="s">
        <v>204</v>
      </c>
      <c r="AM1132" s="105"/>
      <c r="AO1132" s="105"/>
    </row>
    <row r="1133" spans="1:41" ht="14.25" customHeight="1">
      <c r="A1133" t="s">
        <v>1686</v>
      </c>
      <c r="B1133" t="s">
        <v>200</v>
      </c>
      <c r="C1133">
        <v>0</v>
      </c>
      <c r="D1133">
        <v>200</v>
      </c>
      <c r="E1133">
        <v>976</v>
      </c>
      <c r="F1133" t="s">
        <v>201</v>
      </c>
      <c r="G1133" s="105">
        <v>4.1817E-3</v>
      </c>
      <c r="H1133" s="105">
        <v>1.065E-4</v>
      </c>
      <c r="I1133" s="105">
        <v>-8.2316999999999995E-6</v>
      </c>
      <c r="J1133" s="105">
        <v>-4.0699999999999998E-7</v>
      </c>
      <c r="K1133" s="105">
        <v>4.1898999999999999E-3</v>
      </c>
      <c r="L1133" s="105">
        <v>1.069E-4</v>
      </c>
      <c r="M1133" s="132">
        <v>1.46</v>
      </c>
      <c r="N1133">
        <v>0</v>
      </c>
      <c r="O1133">
        <v>0</v>
      </c>
      <c r="P1133">
        <v>0</v>
      </c>
      <c r="Q1133">
        <v>1</v>
      </c>
      <c r="R1133">
        <v>4.1899E-5</v>
      </c>
      <c r="S1133">
        <v>1.0694000000000001E-6</v>
      </c>
      <c r="T1133">
        <v>4</v>
      </c>
      <c r="U1133">
        <v>0</v>
      </c>
      <c r="V1133">
        <v>0</v>
      </c>
      <c r="W1133" s="133" t="s">
        <v>1687</v>
      </c>
      <c r="X1133" t="s">
        <v>1508</v>
      </c>
      <c r="Y1133" t="s">
        <v>204</v>
      </c>
      <c r="AM1133" s="105"/>
      <c r="AO1133" s="105"/>
    </row>
    <row r="1134" spans="1:41" ht="14.25" customHeight="1">
      <c r="A1134" t="s">
        <v>1686</v>
      </c>
      <c r="B1134" t="s">
        <v>200</v>
      </c>
      <c r="C1134">
        <v>0</v>
      </c>
      <c r="D1134">
        <v>200</v>
      </c>
      <c r="E1134">
        <v>976</v>
      </c>
      <c r="F1134" t="s">
        <v>201</v>
      </c>
      <c r="G1134" s="105">
        <v>4.1806999999999999E-3</v>
      </c>
      <c r="H1134" s="105">
        <v>1.06E-4</v>
      </c>
      <c r="I1134" s="105">
        <v>-8.2316999999999995E-6</v>
      </c>
      <c r="J1134" s="105">
        <v>-4.0699999999999998E-7</v>
      </c>
      <c r="K1134" s="105">
        <v>4.1888999999999997E-3</v>
      </c>
      <c r="L1134" s="105">
        <v>1.064E-4</v>
      </c>
      <c r="M1134" s="132">
        <v>1.46</v>
      </c>
      <c r="N1134">
        <v>0</v>
      </c>
      <c r="O1134">
        <v>0</v>
      </c>
      <c r="P1134">
        <v>0</v>
      </c>
      <c r="Q1134">
        <v>1</v>
      </c>
      <c r="R1134">
        <v>4.1888999999999998E-5</v>
      </c>
      <c r="S1134">
        <v>1.0641999999999999E-6</v>
      </c>
      <c r="T1134">
        <v>4</v>
      </c>
      <c r="U1134">
        <v>0</v>
      </c>
      <c r="V1134">
        <v>0</v>
      </c>
      <c r="W1134" s="133" t="s">
        <v>1688</v>
      </c>
      <c r="X1134" t="s">
        <v>1508</v>
      </c>
      <c r="Y1134" t="s">
        <v>204</v>
      </c>
      <c r="AM1134" s="105"/>
      <c r="AO1134" s="105"/>
    </row>
    <row r="1135" spans="1:41" ht="14.25" customHeight="1">
      <c r="A1135" t="s">
        <v>1686</v>
      </c>
      <c r="B1135" t="s">
        <v>200</v>
      </c>
      <c r="C1135">
        <v>0</v>
      </c>
      <c r="D1135">
        <v>200</v>
      </c>
      <c r="E1135">
        <v>976</v>
      </c>
      <c r="F1135" t="s">
        <v>201</v>
      </c>
      <c r="G1135" s="105">
        <v>4.1799000000000003E-3</v>
      </c>
      <c r="H1135" s="105">
        <v>1.0679999999999999E-4</v>
      </c>
      <c r="I1135" s="105">
        <v>-8.2316999999999995E-6</v>
      </c>
      <c r="J1135" s="105">
        <v>-4.0699999999999998E-7</v>
      </c>
      <c r="K1135" s="105">
        <v>4.1882000000000004E-3</v>
      </c>
      <c r="L1135" s="105">
        <v>1.072E-4</v>
      </c>
      <c r="M1135" s="132">
        <v>1.47</v>
      </c>
      <c r="N1135">
        <v>0</v>
      </c>
      <c r="O1135">
        <v>0</v>
      </c>
      <c r="P1135">
        <v>0</v>
      </c>
      <c r="Q1135">
        <v>1</v>
      </c>
      <c r="R1135">
        <v>4.1882000000000003E-5</v>
      </c>
      <c r="S1135">
        <v>1.0716E-6</v>
      </c>
      <c r="T1135">
        <v>4</v>
      </c>
      <c r="U1135">
        <v>0</v>
      </c>
      <c r="V1135">
        <v>0</v>
      </c>
      <c r="W1135" s="133" t="s">
        <v>1689</v>
      </c>
      <c r="X1135" t="s">
        <v>1508</v>
      </c>
      <c r="Y1135" t="s">
        <v>204</v>
      </c>
      <c r="AM1135" s="105"/>
      <c r="AO1135" s="105"/>
    </row>
    <row r="1136" spans="1:41" ht="14.25" customHeight="1">
      <c r="A1136" t="s">
        <v>1690</v>
      </c>
      <c r="B1136" t="s">
        <v>200</v>
      </c>
      <c r="C1136">
        <v>0</v>
      </c>
      <c r="D1136">
        <v>200</v>
      </c>
      <c r="E1136">
        <v>976</v>
      </c>
      <c r="F1136" t="s">
        <v>201</v>
      </c>
      <c r="G1136" s="105">
        <v>1.7635999999999999E-3</v>
      </c>
      <c r="H1136" s="105">
        <v>5.1700000000000003E-5</v>
      </c>
      <c r="I1136" s="105">
        <v>-8.2316999999999995E-6</v>
      </c>
      <c r="J1136" s="105">
        <v>-4.0699999999999998E-7</v>
      </c>
      <c r="K1136" s="105">
        <v>1.7719000000000001E-3</v>
      </c>
      <c r="L1136" s="105">
        <v>5.2099999999999999E-5</v>
      </c>
      <c r="M1136" s="132">
        <v>1.69</v>
      </c>
      <c r="N1136">
        <v>0</v>
      </c>
      <c r="O1136">
        <v>0</v>
      </c>
      <c r="P1136">
        <v>0</v>
      </c>
      <c r="Q1136">
        <v>1</v>
      </c>
      <c r="R1136">
        <v>1.7719000000000001E-5</v>
      </c>
      <c r="S1136">
        <v>5.215E-7</v>
      </c>
      <c r="T1136">
        <v>3</v>
      </c>
      <c r="U1136">
        <v>0</v>
      </c>
      <c r="V1136">
        <v>0</v>
      </c>
      <c r="W1136" s="133" t="s">
        <v>1691</v>
      </c>
      <c r="X1136" t="s">
        <v>1508</v>
      </c>
      <c r="Y1136" t="s">
        <v>204</v>
      </c>
      <c r="AM1136" s="105"/>
      <c r="AO1136" s="105"/>
    </row>
    <row r="1137" spans="1:41" ht="14.25" customHeight="1">
      <c r="A1137" t="s">
        <v>1690</v>
      </c>
      <c r="B1137" t="s">
        <v>200</v>
      </c>
      <c r="C1137">
        <v>0</v>
      </c>
      <c r="D1137">
        <v>200</v>
      </c>
      <c r="E1137">
        <v>976</v>
      </c>
      <c r="F1137" t="s">
        <v>201</v>
      </c>
      <c r="G1137" s="105">
        <v>1.7635999999999999E-3</v>
      </c>
      <c r="H1137" s="105">
        <v>5.1700000000000003E-5</v>
      </c>
      <c r="I1137" s="105">
        <v>-8.2316999999999995E-6</v>
      </c>
      <c r="J1137" s="105">
        <v>-4.0699999999999998E-7</v>
      </c>
      <c r="K1137" s="105">
        <v>1.7718E-3</v>
      </c>
      <c r="L1137" s="105">
        <v>5.2099999999999999E-5</v>
      </c>
      <c r="M1137" s="132">
        <v>1.68</v>
      </c>
      <c r="N1137">
        <v>0</v>
      </c>
      <c r="O1137">
        <v>0</v>
      </c>
      <c r="P1137">
        <v>0</v>
      </c>
      <c r="Q1137">
        <v>1</v>
      </c>
      <c r="R1137">
        <v>1.7717999999999999E-5</v>
      </c>
      <c r="S1137">
        <v>5.2070000000000005E-7</v>
      </c>
      <c r="T1137">
        <v>3</v>
      </c>
      <c r="U1137">
        <v>0</v>
      </c>
      <c r="V1137">
        <v>0</v>
      </c>
      <c r="W1137" s="133" t="s">
        <v>1692</v>
      </c>
      <c r="X1137" t="s">
        <v>1508</v>
      </c>
      <c r="Y1137" t="s">
        <v>204</v>
      </c>
      <c r="AM1137" s="105"/>
      <c r="AO1137" s="105"/>
    </row>
    <row r="1138" spans="1:41" ht="14.25" customHeight="1">
      <c r="A1138" t="s">
        <v>1690</v>
      </c>
      <c r="B1138" t="s">
        <v>200</v>
      </c>
      <c r="C1138">
        <v>0</v>
      </c>
      <c r="D1138">
        <v>200</v>
      </c>
      <c r="E1138">
        <v>976</v>
      </c>
      <c r="F1138" t="s">
        <v>201</v>
      </c>
      <c r="G1138" s="105">
        <v>1.7627999999999999E-3</v>
      </c>
      <c r="H1138" s="105">
        <v>5.1100000000000002E-5</v>
      </c>
      <c r="I1138" s="105">
        <v>-8.2316999999999995E-6</v>
      </c>
      <c r="J1138" s="105">
        <v>-4.0699999999999998E-7</v>
      </c>
      <c r="K1138" s="105">
        <v>1.771E-3</v>
      </c>
      <c r="L1138" s="105">
        <v>5.1499999999999998E-5</v>
      </c>
      <c r="M1138" s="132">
        <v>1.66</v>
      </c>
      <c r="N1138">
        <v>0</v>
      </c>
      <c r="O1138">
        <v>0</v>
      </c>
      <c r="P1138">
        <v>0</v>
      </c>
      <c r="Q1138">
        <v>1</v>
      </c>
      <c r="R1138">
        <v>1.7710000000000002E-5</v>
      </c>
      <c r="S1138">
        <v>5.1460000000000002E-7</v>
      </c>
      <c r="T1138">
        <v>3</v>
      </c>
      <c r="U1138">
        <v>0</v>
      </c>
      <c r="V1138">
        <v>0</v>
      </c>
      <c r="W1138" s="133" t="s">
        <v>1693</v>
      </c>
      <c r="X1138" t="s">
        <v>1508</v>
      </c>
      <c r="Y1138" t="s">
        <v>204</v>
      </c>
      <c r="AM1138" s="105"/>
      <c r="AO1138" s="105"/>
    </row>
    <row r="1139" spans="1:41" ht="14.25" customHeight="1">
      <c r="A1139" t="s">
        <v>1694</v>
      </c>
      <c r="B1139" t="s">
        <v>200</v>
      </c>
      <c r="C1139">
        <v>0</v>
      </c>
      <c r="D1139">
        <v>200</v>
      </c>
      <c r="E1139">
        <v>976</v>
      </c>
      <c r="F1139" t="s">
        <v>201</v>
      </c>
      <c r="G1139" s="105">
        <v>2.1900999999999999E-3</v>
      </c>
      <c r="H1139" s="105">
        <v>6.7799999999999995E-5</v>
      </c>
      <c r="I1139" s="105">
        <v>-8.2316999999999995E-6</v>
      </c>
      <c r="J1139" s="105">
        <v>-4.0699999999999998E-7</v>
      </c>
      <c r="K1139" s="105">
        <v>2.1984000000000001E-3</v>
      </c>
      <c r="L1139" s="105">
        <v>6.8200000000000004E-5</v>
      </c>
      <c r="M1139" s="132">
        <v>1.78</v>
      </c>
      <c r="N1139">
        <v>0</v>
      </c>
      <c r="O1139">
        <v>0</v>
      </c>
      <c r="P1139">
        <v>0</v>
      </c>
      <c r="Q1139">
        <v>1</v>
      </c>
      <c r="R1139">
        <v>2.1984000000000002E-5</v>
      </c>
      <c r="S1139">
        <v>6.8230000000000001E-7</v>
      </c>
      <c r="T1139">
        <v>3</v>
      </c>
      <c r="U1139">
        <v>0</v>
      </c>
      <c r="V1139">
        <v>0</v>
      </c>
      <c r="W1139" s="133" t="s">
        <v>1695</v>
      </c>
      <c r="X1139" t="s">
        <v>1508</v>
      </c>
      <c r="Y1139" t="s">
        <v>204</v>
      </c>
      <c r="AM1139" s="105"/>
      <c r="AO1139" s="105"/>
    </row>
    <row r="1140" spans="1:41" ht="14.25" customHeight="1">
      <c r="A1140" t="s">
        <v>1694</v>
      </c>
      <c r="B1140" t="s">
        <v>200</v>
      </c>
      <c r="C1140">
        <v>0</v>
      </c>
      <c r="D1140">
        <v>200</v>
      </c>
      <c r="E1140">
        <v>976</v>
      </c>
      <c r="F1140" t="s">
        <v>201</v>
      </c>
      <c r="G1140" s="105">
        <v>2.1900999999999999E-3</v>
      </c>
      <c r="H1140" s="105">
        <v>6.7500000000000001E-5</v>
      </c>
      <c r="I1140" s="105">
        <v>-8.2316999999999995E-6</v>
      </c>
      <c r="J1140" s="105">
        <v>-4.0699999999999998E-7</v>
      </c>
      <c r="K1140" s="105">
        <v>2.1984000000000001E-3</v>
      </c>
      <c r="L1140" s="105">
        <v>6.7899999999999997E-5</v>
      </c>
      <c r="M1140" s="132">
        <v>1.77</v>
      </c>
      <c r="N1140">
        <v>0</v>
      </c>
      <c r="O1140">
        <v>0</v>
      </c>
      <c r="P1140">
        <v>0</v>
      </c>
      <c r="Q1140">
        <v>1</v>
      </c>
      <c r="R1140">
        <v>2.1984000000000002E-5</v>
      </c>
      <c r="S1140">
        <v>6.7869999999999996E-7</v>
      </c>
      <c r="T1140">
        <v>3</v>
      </c>
      <c r="U1140">
        <v>0</v>
      </c>
      <c r="V1140">
        <v>0</v>
      </c>
      <c r="W1140" s="133" t="s">
        <v>1696</v>
      </c>
      <c r="X1140" t="s">
        <v>1508</v>
      </c>
      <c r="Y1140" t="s">
        <v>204</v>
      </c>
      <c r="AM1140" s="105"/>
      <c r="AO1140" s="105"/>
    </row>
    <row r="1141" spans="1:41" ht="14.25" customHeight="1">
      <c r="A1141" t="s">
        <v>1694</v>
      </c>
      <c r="B1141" t="s">
        <v>200</v>
      </c>
      <c r="C1141">
        <v>0</v>
      </c>
      <c r="D1141">
        <v>200</v>
      </c>
      <c r="E1141">
        <v>976</v>
      </c>
      <c r="F1141" t="s">
        <v>201</v>
      </c>
      <c r="G1141" s="105">
        <v>2.1941E-3</v>
      </c>
      <c r="H1141" s="105">
        <v>6.7399999999999998E-5</v>
      </c>
      <c r="I1141" s="105">
        <v>-8.2316999999999995E-6</v>
      </c>
      <c r="J1141" s="105">
        <v>-4.0699999999999998E-7</v>
      </c>
      <c r="K1141" s="105">
        <v>2.2022999999999999E-3</v>
      </c>
      <c r="L1141" s="105">
        <v>6.7799999999999995E-5</v>
      </c>
      <c r="M1141" s="132">
        <v>1.76</v>
      </c>
      <c r="N1141">
        <v>0</v>
      </c>
      <c r="O1141">
        <v>0</v>
      </c>
      <c r="P1141">
        <v>0</v>
      </c>
      <c r="Q1141">
        <v>1</v>
      </c>
      <c r="R1141">
        <v>2.2022999999999999E-5</v>
      </c>
      <c r="S1141">
        <v>6.7759999999999998E-7</v>
      </c>
      <c r="T1141">
        <v>3</v>
      </c>
      <c r="U1141">
        <v>0</v>
      </c>
      <c r="V1141">
        <v>0</v>
      </c>
      <c r="W1141" s="133" t="s">
        <v>1697</v>
      </c>
      <c r="X1141" t="s">
        <v>1508</v>
      </c>
      <c r="Y1141" t="s">
        <v>204</v>
      </c>
      <c r="AM1141" s="105"/>
      <c r="AO1141" s="105"/>
    </row>
    <row r="1142" spans="1:41" ht="14.25" customHeight="1">
      <c r="A1142" t="s">
        <v>1698</v>
      </c>
      <c r="B1142" t="s">
        <v>200</v>
      </c>
      <c r="C1142">
        <v>0</v>
      </c>
      <c r="D1142">
        <v>200</v>
      </c>
      <c r="E1142">
        <v>976</v>
      </c>
      <c r="F1142" t="s">
        <v>201</v>
      </c>
      <c r="G1142" s="105">
        <v>9.5945000000000004E-4</v>
      </c>
      <c r="H1142" s="105">
        <v>3.0029999999999999E-5</v>
      </c>
      <c r="I1142" s="105">
        <v>-8.2316999999999995E-6</v>
      </c>
      <c r="J1142" s="105">
        <v>-4.0699999999999998E-7</v>
      </c>
      <c r="K1142" s="105">
        <v>9.6767999999999995E-4</v>
      </c>
      <c r="L1142" s="105">
        <v>3.0437E-5</v>
      </c>
      <c r="M1142" s="132">
        <v>1.8</v>
      </c>
      <c r="N1142">
        <v>0</v>
      </c>
      <c r="O1142">
        <v>0</v>
      </c>
      <c r="P1142">
        <v>0</v>
      </c>
      <c r="Q1142">
        <v>1</v>
      </c>
      <c r="R1142">
        <v>9.6768000000000003E-6</v>
      </c>
      <c r="S1142">
        <v>3.044E-7</v>
      </c>
      <c r="T1142">
        <v>3</v>
      </c>
      <c r="U1142">
        <v>0</v>
      </c>
      <c r="V1142">
        <v>0</v>
      </c>
      <c r="W1142" s="133" t="s">
        <v>1699</v>
      </c>
      <c r="X1142" t="s">
        <v>1508</v>
      </c>
      <c r="Y1142" t="s">
        <v>204</v>
      </c>
      <c r="AM1142" s="105"/>
      <c r="AO1142" s="105"/>
    </row>
    <row r="1143" spans="1:41" ht="14.25" customHeight="1">
      <c r="A1143" t="s">
        <v>1698</v>
      </c>
      <c r="B1143" t="s">
        <v>200</v>
      </c>
      <c r="C1143">
        <v>0</v>
      </c>
      <c r="D1143">
        <v>200</v>
      </c>
      <c r="E1143">
        <v>976</v>
      </c>
      <c r="F1143" t="s">
        <v>201</v>
      </c>
      <c r="G1143" s="105">
        <v>9.5936999999999997E-4</v>
      </c>
      <c r="H1143" s="105">
        <v>3.0085000000000001E-5</v>
      </c>
      <c r="I1143" s="105">
        <v>-8.2316999999999995E-6</v>
      </c>
      <c r="J1143" s="105">
        <v>-4.0699999999999998E-7</v>
      </c>
      <c r="K1143" s="105">
        <v>9.6759999999999999E-4</v>
      </c>
      <c r="L1143" s="105">
        <v>3.0491999999999999E-5</v>
      </c>
      <c r="M1143" s="132">
        <v>1.8</v>
      </c>
      <c r="N1143">
        <v>0</v>
      </c>
      <c r="O1143">
        <v>0</v>
      </c>
      <c r="P1143">
        <v>0</v>
      </c>
      <c r="Q1143">
        <v>1</v>
      </c>
      <c r="R1143">
        <v>9.6760000000000002E-6</v>
      </c>
      <c r="S1143">
        <v>3.0489999999999998E-7</v>
      </c>
      <c r="T1143">
        <v>3</v>
      </c>
      <c r="U1143">
        <v>0</v>
      </c>
      <c r="V1143">
        <v>0</v>
      </c>
      <c r="W1143" s="133" t="s">
        <v>1700</v>
      </c>
      <c r="X1143" t="s">
        <v>1508</v>
      </c>
      <c r="Y1143" t="s">
        <v>204</v>
      </c>
      <c r="AM1143" s="105"/>
      <c r="AO1143" s="105"/>
    </row>
    <row r="1144" spans="1:41" ht="14.25" customHeight="1">
      <c r="A1144" t="s">
        <v>1698</v>
      </c>
      <c r="B1144" t="s">
        <v>200</v>
      </c>
      <c r="C1144">
        <v>0</v>
      </c>
      <c r="D1144">
        <v>200</v>
      </c>
      <c r="E1144">
        <v>976</v>
      </c>
      <c r="F1144" t="s">
        <v>201</v>
      </c>
      <c r="G1144" s="105">
        <v>9.5907999999999996E-4</v>
      </c>
      <c r="H1144" s="105">
        <v>3.0043E-5</v>
      </c>
      <c r="I1144" s="105">
        <v>-8.2316999999999995E-6</v>
      </c>
      <c r="J1144" s="105">
        <v>-4.0699999999999998E-7</v>
      </c>
      <c r="K1144" s="105">
        <v>9.6730999999999998E-4</v>
      </c>
      <c r="L1144" s="105">
        <v>3.0450000000000002E-5</v>
      </c>
      <c r="M1144" s="132">
        <v>1.8</v>
      </c>
      <c r="N1144">
        <v>0</v>
      </c>
      <c r="O1144">
        <v>0</v>
      </c>
      <c r="P1144">
        <v>0</v>
      </c>
      <c r="Q1144">
        <v>1</v>
      </c>
      <c r="R1144">
        <v>9.6731000000000006E-6</v>
      </c>
      <c r="S1144">
        <v>3.0450000000000001E-7</v>
      </c>
      <c r="T1144">
        <v>3</v>
      </c>
      <c r="U1144">
        <v>0</v>
      </c>
      <c r="V1144">
        <v>0</v>
      </c>
      <c r="W1144" s="133" t="s">
        <v>1701</v>
      </c>
      <c r="X1144" t="s">
        <v>1508</v>
      </c>
      <c r="Y1144" t="s">
        <v>204</v>
      </c>
      <c r="AM1144" s="105"/>
      <c r="AO1144" s="105"/>
    </row>
    <row r="1145" spans="1:41" ht="14.25" customHeight="1">
      <c r="A1145" t="s">
        <v>1702</v>
      </c>
      <c r="B1145" t="s">
        <v>200</v>
      </c>
      <c r="C1145">
        <v>0</v>
      </c>
      <c r="D1145">
        <v>200</v>
      </c>
      <c r="E1145">
        <v>976</v>
      </c>
      <c r="F1145" t="s">
        <v>201</v>
      </c>
      <c r="G1145" s="105">
        <v>6.4106999999999999E-4</v>
      </c>
      <c r="H1145" s="105">
        <v>2.0910000000000001E-5</v>
      </c>
      <c r="I1145" s="105">
        <v>-8.2316999999999995E-6</v>
      </c>
      <c r="J1145" s="105">
        <v>-4.0699999999999998E-7</v>
      </c>
      <c r="K1145" s="105">
        <v>6.4930999999999995E-4</v>
      </c>
      <c r="L1145" s="105">
        <v>2.1316999999999999E-5</v>
      </c>
      <c r="M1145" s="132">
        <v>1.88</v>
      </c>
      <c r="N1145">
        <v>0</v>
      </c>
      <c r="O1145">
        <v>0</v>
      </c>
      <c r="P1145">
        <v>0</v>
      </c>
      <c r="Q1145">
        <v>1</v>
      </c>
      <c r="R1145">
        <v>6.4930999999999997E-6</v>
      </c>
      <c r="S1145">
        <v>2.132E-7</v>
      </c>
      <c r="T1145">
        <v>3</v>
      </c>
      <c r="U1145">
        <v>0</v>
      </c>
      <c r="V1145">
        <v>0</v>
      </c>
      <c r="W1145" s="133" t="s">
        <v>1703</v>
      </c>
      <c r="X1145" t="s">
        <v>1508</v>
      </c>
      <c r="Y1145" t="s">
        <v>204</v>
      </c>
      <c r="AM1145" s="105"/>
      <c r="AO1145" s="105"/>
    </row>
    <row r="1146" spans="1:41" ht="14.25" customHeight="1">
      <c r="A1146" t="s">
        <v>1702</v>
      </c>
      <c r="B1146" t="s">
        <v>200</v>
      </c>
      <c r="C1146">
        <v>0</v>
      </c>
      <c r="D1146">
        <v>200</v>
      </c>
      <c r="E1146">
        <v>976</v>
      </c>
      <c r="F1146" t="s">
        <v>201</v>
      </c>
      <c r="G1146" s="105">
        <v>6.4125E-4</v>
      </c>
      <c r="H1146" s="105">
        <v>2.1260999999999999E-5</v>
      </c>
      <c r="I1146" s="105">
        <v>-8.2316999999999995E-6</v>
      </c>
      <c r="J1146" s="105">
        <v>-4.0699999999999998E-7</v>
      </c>
      <c r="K1146" s="105">
        <v>6.4948000000000002E-4</v>
      </c>
      <c r="L1146" s="105">
        <v>2.1668E-5</v>
      </c>
      <c r="M1146" s="132">
        <v>1.91</v>
      </c>
      <c r="N1146">
        <v>0</v>
      </c>
      <c r="O1146">
        <v>0</v>
      </c>
      <c r="P1146">
        <v>0</v>
      </c>
      <c r="Q1146">
        <v>1</v>
      </c>
      <c r="R1146">
        <v>6.4948000000000001E-6</v>
      </c>
      <c r="S1146">
        <v>2.167E-7</v>
      </c>
      <c r="T1146">
        <v>3</v>
      </c>
      <c r="U1146">
        <v>0</v>
      </c>
      <c r="V1146">
        <v>0</v>
      </c>
      <c r="W1146" s="133" t="s">
        <v>1704</v>
      </c>
      <c r="X1146" t="s">
        <v>1508</v>
      </c>
      <c r="Y1146" t="s">
        <v>204</v>
      </c>
      <c r="AM1146" s="105"/>
      <c r="AO1146" s="105"/>
    </row>
    <row r="1147" spans="1:41" ht="14.25" customHeight="1">
      <c r="A1147" t="s">
        <v>1702</v>
      </c>
      <c r="B1147" t="s">
        <v>200</v>
      </c>
      <c r="C1147">
        <v>0</v>
      </c>
      <c r="D1147">
        <v>200</v>
      </c>
      <c r="E1147">
        <v>976</v>
      </c>
      <c r="F1147" t="s">
        <v>201</v>
      </c>
      <c r="G1147" s="105">
        <v>6.4106999999999999E-4</v>
      </c>
      <c r="H1147" s="105">
        <v>2.1302E-5</v>
      </c>
      <c r="I1147" s="105">
        <v>-8.2316999999999995E-6</v>
      </c>
      <c r="J1147" s="105">
        <v>-4.0699999999999998E-7</v>
      </c>
      <c r="K1147" s="105">
        <v>6.4930000000000001E-4</v>
      </c>
      <c r="L1147" s="105">
        <v>2.1708999999999998E-5</v>
      </c>
      <c r="M1147" s="132">
        <v>1.91</v>
      </c>
      <c r="N1147">
        <v>0</v>
      </c>
      <c r="O1147">
        <v>0</v>
      </c>
      <c r="P1147">
        <v>0</v>
      </c>
      <c r="Q1147">
        <v>1</v>
      </c>
      <c r="R1147">
        <v>6.4930000000000003E-6</v>
      </c>
      <c r="S1147">
        <v>2.1710000000000001E-7</v>
      </c>
      <c r="T1147">
        <v>3</v>
      </c>
      <c r="U1147">
        <v>0</v>
      </c>
      <c r="V1147">
        <v>0</v>
      </c>
      <c r="W1147" s="133" t="s">
        <v>1705</v>
      </c>
      <c r="X1147" t="s">
        <v>1508</v>
      </c>
      <c r="Y1147" t="s">
        <v>204</v>
      </c>
      <c r="AM1147" s="105"/>
      <c r="AO1147" s="105"/>
    </row>
    <row r="1148" spans="1:41" ht="14.25" customHeight="1">
      <c r="A1148" t="s">
        <v>1706</v>
      </c>
      <c r="B1148" t="s">
        <v>200</v>
      </c>
      <c r="C1148">
        <v>0</v>
      </c>
      <c r="D1148">
        <v>200</v>
      </c>
      <c r="E1148">
        <v>976</v>
      </c>
      <c r="F1148" t="s">
        <v>201</v>
      </c>
      <c r="G1148" s="105">
        <v>9.9091999999999995E-4</v>
      </c>
      <c r="H1148" s="105">
        <v>2.974E-5</v>
      </c>
      <c r="I1148" s="105">
        <v>-8.2316999999999995E-6</v>
      </c>
      <c r="J1148" s="105">
        <v>-4.0699999999999998E-7</v>
      </c>
      <c r="K1148" s="105">
        <v>9.9915000000000008E-4</v>
      </c>
      <c r="L1148" s="105">
        <v>3.0147000000000001E-5</v>
      </c>
      <c r="M1148" s="132">
        <v>1.73</v>
      </c>
      <c r="N1148">
        <v>0</v>
      </c>
      <c r="O1148">
        <v>0</v>
      </c>
      <c r="P1148">
        <v>0</v>
      </c>
      <c r="Q1148">
        <v>1</v>
      </c>
      <c r="R1148">
        <v>9.9915000000000008E-6</v>
      </c>
      <c r="S1148">
        <v>3.0149999999999999E-7</v>
      </c>
      <c r="T1148">
        <v>3</v>
      </c>
      <c r="U1148">
        <v>0</v>
      </c>
      <c r="V1148">
        <v>0</v>
      </c>
      <c r="W1148" s="133" t="s">
        <v>1707</v>
      </c>
      <c r="X1148" t="s">
        <v>1508</v>
      </c>
      <c r="Y1148" t="s">
        <v>204</v>
      </c>
      <c r="AM1148" s="105"/>
      <c r="AO1148" s="105"/>
    </row>
    <row r="1149" spans="1:41" ht="14.25" customHeight="1">
      <c r="A1149" t="s">
        <v>1706</v>
      </c>
      <c r="B1149" t="s">
        <v>200</v>
      </c>
      <c r="C1149">
        <v>0</v>
      </c>
      <c r="D1149">
        <v>200</v>
      </c>
      <c r="E1149">
        <v>976</v>
      </c>
      <c r="F1149" t="s">
        <v>201</v>
      </c>
      <c r="G1149" s="105">
        <v>9.9057000000000008E-4</v>
      </c>
      <c r="H1149" s="105">
        <v>2.5989000000000001E-5</v>
      </c>
      <c r="I1149" s="105">
        <v>-8.2316999999999995E-6</v>
      </c>
      <c r="J1149" s="105">
        <v>-4.0699999999999998E-7</v>
      </c>
      <c r="K1149" s="105">
        <v>9.9879999999999999E-4</v>
      </c>
      <c r="L1149" s="105">
        <v>2.6395999999999999E-5</v>
      </c>
      <c r="M1149" s="132">
        <v>1.51</v>
      </c>
      <c r="N1149">
        <v>0</v>
      </c>
      <c r="O1149">
        <v>0</v>
      </c>
      <c r="P1149">
        <v>0</v>
      </c>
      <c r="Q1149">
        <v>1</v>
      </c>
      <c r="R1149">
        <v>9.9879999999999999E-6</v>
      </c>
      <c r="S1149">
        <v>2.6399999999999998E-7</v>
      </c>
      <c r="T1149">
        <v>3</v>
      </c>
      <c r="U1149">
        <v>0</v>
      </c>
      <c r="V1149">
        <v>0</v>
      </c>
      <c r="W1149" s="133" t="s">
        <v>1155</v>
      </c>
      <c r="X1149" t="s">
        <v>1508</v>
      </c>
      <c r="Y1149" t="s">
        <v>204</v>
      </c>
      <c r="AM1149" s="105"/>
      <c r="AO1149" s="105"/>
    </row>
    <row r="1150" spans="1:41" ht="14.25" customHeight="1">
      <c r="A1150" t="s">
        <v>1706</v>
      </c>
      <c r="B1150" t="s">
        <v>200</v>
      </c>
      <c r="C1150">
        <v>0</v>
      </c>
      <c r="D1150">
        <v>200</v>
      </c>
      <c r="E1150">
        <v>976</v>
      </c>
      <c r="F1150" t="s">
        <v>201</v>
      </c>
      <c r="G1150" s="105">
        <v>9.9051999999999994E-4</v>
      </c>
      <c r="H1150" s="105">
        <v>2.9067000000000001E-5</v>
      </c>
      <c r="I1150" s="105">
        <v>-8.2316999999999995E-6</v>
      </c>
      <c r="J1150" s="105">
        <v>-4.0699999999999998E-7</v>
      </c>
      <c r="K1150" s="105">
        <v>9.9875000000000007E-4</v>
      </c>
      <c r="L1150" s="105">
        <v>2.9473999999999999E-5</v>
      </c>
      <c r="M1150" s="132">
        <v>1.69</v>
      </c>
      <c r="N1150">
        <v>0</v>
      </c>
      <c r="O1150">
        <v>0</v>
      </c>
      <c r="P1150">
        <v>0</v>
      </c>
      <c r="Q1150">
        <v>1</v>
      </c>
      <c r="R1150">
        <v>9.9875000000000005E-6</v>
      </c>
      <c r="S1150">
        <v>2.9470000000000001E-7</v>
      </c>
      <c r="T1150">
        <v>3</v>
      </c>
      <c r="U1150">
        <v>0</v>
      </c>
      <c r="V1150">
        <v>0</v>
      </c>
      <c r="W1150" s="133" t="s">
        <v>1708</v>
      </c>
      <c r="X1150" t="s">
        <v>1508</v>
      </c>
      <c r="Y1150" t="s">
        <v>204</v>
      </c>
      <c r="AM1150" s="105"/>
      <c r="AO1150" s="105"/>
    </row>
    <row r="1151" spans="1:41" ht="14.25" customHeight="1">
      <c r="A1151" t="s">
        <v>1709</v>
      </c>
      <c r="B1151" t="s">
        <v>200</v>
      </c>
      <c r="C1151">
        <v>0</v>
      </c>
      <c r="D1151">
        <v>200</v>
      </c>
      <c r="E1151">
        <v>976</v>
      </c>
      <c r="F1151" t="s">
        <v>201</v>
      </c>
      <c r="G1151" s="105">
        <v>2.3146999999999998E-3</v>
      </c>
      <c r="H1151" s="105">
        <v>6.5500000000000006E-5</v>
      </c>
      <c r="I1151" s="105">
        <v>-8.2316999999999995E-6</v>
      </c>
      <c r="J1151" s="105">
        <v>-4.0699999999999998E-7</v>
      </c>
      <c r="K1151" s="105">
        <v>2.3229000000000001E-3</v>
      </c>
      <c r="L1151" s="105">
        <v>6.5900000000000003E-5</v>
      </c>
      <c r="M1151" s="132">
        <v>1.63</v>
      </c>
      <c r="N1151">
        <v>0</v>
      </c>
      <c r="O1151">
        <v>0</v>
      </c>
      <c r="P1151">
        <v>0</v>
      </c>
      <c r="Q1151">
        <v>1</v>
      </c>
      <c r="R1151">
        <v>2.3229000000000001E-5</v>
      </c>
      <c r="S1151">
        <v>6.595E-7</v>
      </c>
      <c r="T1151">
        <v>3</v>
      </c>
      <c r="U1151">
        <v>0</v>
      </c>
      <c r="V1151">
        <v>0</v>
      </c>
      <c r="W1151" s="133" t="s">
        <v>340</v>
      </c>
      <c r="X1151" t="s">
        <v>1508</v>
      </c>
      <c r="Y1151" t="s">
        <v>204</v>
      </c>
      <c r="AM1151" s="105"/>
      <c r="AO1151" s="105"/>
    </row>
    <row r="1152" spans="1:41" ht="14.25" customHeight="1">
      <c r="A1152" t="s">
        <v>1709</v>
      </c>
      <c r="B1152" t="s">
        <v>200</v>
      </c>
      <c r="C1152">
        <v>0</v>
      </c>
      <c r="D1152">
        <v>200</v>
      </c>
      <c r="E1152">
        <v>976</v>
      </c>
      <c r="F1152" t="s">
        <v>201</v>
      </c>
      <c r="G1152" s="105">
        <v>2.3142000000000002E-3</v>
      </c>
      <c r="H1152" s="105">
        <v>6.6000000000000005E-5</v>
      </c>
      <c r="I1152" s="105">
        <v>-8.2316999999999995E-6</v>
      </c>
      <c r="J1152" s="105">
        <v>-4.0699999999999998E-7</v>
      </c>
      <c r="K1152" s="105">
        <v>2.3224000000000001E-3</v>
      </c>
      <c r="L1152" s="105">
        <v>6.6400000000000001E-5</v>
      </c>
      <c r="M1152" s="132">
        <v>1.64</v>
      </c>
      <c r="N1152">
        <v>0</v>
      </c>
      <c r="O1152">
        <v>0</v>
      </c>
      <c r="P1152">
        <v>0</v>
      </c>
      <c r="Q1152">
        <v>1</v>
      </c>
      <c r="R1152">
        <v>2.3224E-5</v>
      </c>
      <c r="S1152">
        <v>6.6410000000000002E-7</v>
      </c>
      <c r="T1152">
        <v>3</v>
      </c>
      <c r="U1152">
        <v>0</v>
      </c>
      <c r="V1152">
        <v>0</v>
      </c>
      <c r="W1152" s="133" t="s">
        <v>341</v>
      </c>
      <c r="X1152" t="s">
        <v>1508</v>
      </c>
      <c r="Y1152" t="s">
        <v>204</v>
      </c>
      <c r="AM1152" s="105"/>
      <c r="AO1152" s="105"/>
    </row>
    <row r="1153" spans="1:41" ht="14.25" customHeight="1">
      <c r="A1153" t="s">
        <v>1709</v>
      </c>
      <c r="B1153" t="s">
        <v>200</v>
      </c>
      <c r="C1153">
        <v>0</v>
      </c>
      <c r="D1153">
        <v>200</v>
      </c>
      <c r="E1153">
        <v>976</v>
      </c>
      <c r="F1153" t="s">
        <v>201</v>
      </c>
      <c r="G1153" s="105">
        <v>2.3138999999999998E-3</v>
      </c>
      <c r="H1153" s="105">
        <v>6.6000000000000005E-5</v>
      </c>
      <c r="I1153" s="105">
        <v>-8.2316999999999995E-6</v>
      </c>
      <c r="J1153" s="105">
        <v>-4.0699999999999998E-7</v>
      </c>
      <c r="K1153" s="105">
        <v>2.3221000000000001E-3</v>
      </c>
      <c r="L1153" s="105">
        <v>6.6400000000000001E-5</v>
      </c>
      <c r="M1153" s="132">
        <v>1.64</v>
      </c>
      <c r="N1153">
        <v>0</v>
      </c>
      <c r="O1153">
        <v>0</v>
      </c>
      <c r="P1153">
        <v>0</v>
      </c>
      <c r="Q1153">
        <v>1</v>
      </c>
      <c r="R1153">
        <v>2.3221E-5</v>
      </c>
      <c r="S1153">
        <v>6.6400000000000002E-7</v>
      </c>
      <c r="T1153">
        <v>3</v>
      </c>
      <c r="U1153">
        <v>0</v>
      </c>
      <c r="V1153">
        <v>0</v>
      </c>
      <c r="W1153" s="133" t="s">
        <v>342</v>
      </c>
      <c r="X1153" t="s">
        <v>1508</v>
      </c>
      <c r="Y1153" t="s">
        <v>204</v>
      </c>
      <c r="AM1153" s="105"/>
      <c r="AO1153" s="105"/>
    </row>
    <row r="1154" spans="1:41" ht="14.25" customHeight="1">
      <c r="A1154" t="s">
        <v>1710</v>
      </c>
      <c r="B1154" t="s">
        <v>200</v>
      </c>
      <c r="C1154">
        <v>0</v>
      </c>
      <c r="D1154">
        <v>200</v>
      </c>
      <c r="E1154">
        <v>976</v>
      </c>
      <c r="F1154" t="s">
        <v>201</v>
      </c>
      <c r="G1154" s="105">
        <v>2.3573000000000001E-3</v>
      </c>
      <c r="H1154" s="105">
        <v>6.9499999999999995E-5</v>
      </c>
      <c r="I1154" s="105">
        <v>-8.2316999999999995E-6</v>
      </c>
      <c r="J1154" s="105">
        <v>-4.0699999999999998E-7</v>
      </c>
      <c r="K1154" s="105">
        <v>2.3655E-3</v>
      </c>
      <c r="L1154" s="105">
        <v>6.9900000000000005E-5</v>
      </c>
      <c r="M1154" s="132">
        <v>1.69</v>
      </c>
      <c r="N1154">
        <v>0</v>
      </c>
      <c r="O1154">
        <v>0</v>
      </c>
      <c r="P1154">
        <v>0</v>
      </c>
      <c r="Q1154">
        <v>1</v>
      </c>
      <c r="R1154">
        <v>2.3655E-5</v>
      </c>
      <c r="S1154">
        <v>6.9869999999999998E-7</v>
      </c>
      <c r="T1154">
        <v>3</v>
      </c>
      <c r="U1154">
        <v>0</v>
      </c>
      <c r="V1154">
        <v>0</v>
      </c>
      <c r="W1154" s="133" t="s">
        <v>1711</v>
      </c>
      <c r="X1154" t="s">
        <v>1508</v>
      </c>
      <c r="Y1154" t="s">
        <v>204</v>
      </c>
      <c r="AM1154" s="105"/>
      <c r="AO1154" s="105"/>
    </row>
    <row r="1155" spans="1:41" ht="14.25" customHeight="1">
      <c r="A1155" t="s">
        <v>1710</v>
      </c>
      <c r="B1155" t="s">
        <v>200</v>
      </c>
      <c r="C1155">
        <v>0</v>
      </c>
      <c r="D1155">
        <v>200</v>
      </c>
      <c r="E1155">
        <v>976</v>
      </c>
      <c r="F1155" t="s">
        <v>201</v>
      </c>
      <c r="G1155" s="105">
        <v>2.3563999999999998E-3</v>
      </c>
      <c r="H1155" s="105">
        <v>6.9800000000000003E-5</v>
      </c>
      <c r="I1155" s="105">
        <v>-8.2316999999999995E-6</v>
      </c>
      <c r="J1155" s="105">
        <v>-4.0699999999999998E-7</v>
      </c>
      <c r="K1155" s="105">
        <v>2.3647E-3</v>
      </c>
      <c r="L1155" s="105">
        <v>7.0199999999999999E-5</v>
      </c>
      <c r="M1155" s="132">
        <v>1.7</v>
      </c>
      <c r="N1155">
        <v>0</v>
      </c>
      <c r="O1155">
        <v>0</v>
      </c>
      <c r="P1155">
        <v>0</v>
      </c>
      <c r="Q1155">
        <v>1</v>
      </c>
      <c r="R1155">
        <v>2.3646999999999999E-5</v>
      </c>
      <c r="S1155">
        <v>7.0220000000000003E-7</v>
      </c>
      <c r="T1155">
        <v>3</v>
      </c>
      <c r="U1155">
        <v>0</v>
      </c>
      <c r="V1155">
        <v>0</v>
      </c>
      <c r="W1155" s="133" t="s">
        <v>1712</v>
      </c>
      <c r="X1155" t="s">
        <v>1508</v>
      </c>
      <c r="Y1155" t="s">
        <v>204</v>
      </c>
      <c r="AM1155" s="105"/>
      <c r="AO1155" s="105"/>
    </row>
    <row r="1156" spans="1:41" ht="14.25" customHeight="1">
      <c r="A1156" t="s">
        <v>1710</v>
      </c>
      <c r="B1156" t="s">
        <v>200</v>
      </c>
      <c r="C1156">
        <v>0</v>
      </c>
      <c r="D1156">
        <v>200</v>
      </c>
      <c r="E1156">
        <v>976</v>
      </c>
      <c r="F1156" t="s">
        <v>201</v>
      </c>
      <c r="G1156" s="105">
        <v>2.3546999999999999E-3</v>
      </c>
      <c r="H1156" s="105">
        <v>6.9300000000000004E-5</v>
      </c>
      <c r="I1156" s="105">
        <v>-8.2316999999999995E-6</v>
      </c>
      <c r="J1156" s="105">
        <v>-4.0699999999999998E-7</v>
      </c>
      <c r="K1156" s="105">
        <v>2.3628999999999998E-3</v>
      </c>
      <c r="L1156" s="105">
        <v>6.97E-5</v>
      </c>
      <c r="M1156" s="132">
        <v>1.69</v>
      </c>
      <c r="N1156">
        <v>0</v>
      </c>
      <c r="O1156">
        <v>0</v>
      </c>
      <c r="P1156">
        <v>0</v>
      </c>
      <c r="Q1156">
        <v>1</v>
      </c>
      <c r="R1156">
        <v>2.3629E-5</v>
      </c>
      <c r="S1156">
        <v>6.9749999999999999E-7</v>
      </c>
      <c r="T1156">
        <v>3</v>
      </c>
      <c r="U1156">
        <v>0</v>
      </c>
      <c r="V1156">
        <v>0</v>
      </c>
      <c r="W1156" s="133" t="s">
        <v>1713</v>
      </c>
      <c r="X1156" t="s">
        <v>1508</v>
      </c>
      <c r="Y1156" t="s">
        <v>204</v>
      </c>
      <c r="AM1156" s="105"/>
      <c r="AO1156" s="105"/>
    </row>
    <row r="1157" spans="1:41" ht="14.25" customHeight="1">
      <c r="A1157" t="s">
        <v>1714</v>
      </c>
      <c r="B1157" t="s">
        <v>200</v>
      </c>
      <c r="C1157">
        <v>0</v>
      </c>
      <c r="D1157">
        <v>200</v>
      </c>
      <c r="E1157">
        <v>976</v>
      </c>
      <c r="F1157" t="s">
        <v>201</v>
      </c>
      <c r="G1157" s="105">
        <v>2.8275000000000002E-3</v>
      </c>
      <c r="H1157" s="105">
        <v>8.0199999999999998E-5</v>
      </c>
      <c r="I1157" s="105">
        <v>-8.2316999999999995E-6</v>
      </c>
      <c r="J1157" s="105">
        <v>-4.0699999999999998E-7</v>
      </c>
      <c r="K1157" s="105">
        <v>2.8357E-3</v>
      </c>
      <c r="L1157" s="105">
        <v>8.0599999999999994E-5</v>
      </c>
      <c r="M1157" s="132">
        <v>1.63</v>
      </c>
      <c r="N1157">
        <v>0</v>
      </c>
      <c r="O1157">
        <v>0</v>
      </c>
      <c r="P1157">
        <v>0</v>
      </c>
      <c r="Q1157">
        <v>1</v>
      </c>
      <c r="R1157">
        <v>2.8357E-5</v>
      </c>
      <c r="S1157">
        <v>8.0569999999999997E-7</v>
      </c>
      <c r="T1157">
        <v>3</v>
      </c>
      <c r="U1157">
        <v>0</v>
      </c>
      <c r="V1157">
        <v>0</v>
      </c>
      <c r="W1157" s="133" t="s">
        <v>1715</v>
      </c>
      <c r="X1157" t="s">
        <v>1508</v>
      </c>
      <c r="Y1157" t="s">
        <v>204</v>
      </c>
      <c r="AM1157" s="105"/>
      <c r="AO1157" s="105"/>
    </row>
    <row r="1158" spans="1:41" ht="14.25" customHeight="1">
      <c r="A1158" t="s">
        <v>1714</v>
      </c>
      <c r="B1158" t="s">
        <v>200</v>
      </c>
      <c r="C1158">
        <v>0</v>
      </c>
      <c r="D1158">
        <v>200</v>
      </c>
      <c r="E1158">
        <v>976</v>
      </c>
      <c r="F1158" t="s">
        <v>201</v>
      </c>
      <c r="G1158" s="105">
        <v>2.8270000000000001E-3</v>
      </c>
      <c r="H1158" s="105">
        <v>8.0000000000000007E-5</v>
      </c>
      <c r="I1158" s="105">
        <v>-8.2316999999999995E-6</v>
      </c>
      <c r="J1158" s="105">
        <v>-4.0699999999999998E-7</v>
      </c>
      <c r="K1158" s="105">
        <v>2.8352999999999998E-3</v>
      </c>
      <c r="L1158" s="105">
        <v>8.0400000000000003E-5</v>
      </c>
      <c r="M1158" s="132">
        <v>1.62</v>
      </c>
      <c r="N1158">
        <v>0</v>
      </c>
      <c r="O1158">
        <v>0</v>
      </c>
      <c r="P1158">
        <v>0</v>
      </c>
      <c r="Q1158">
        <v>1</v>
      </c>
      <c r="R1158">
        <v>2.8353000000000001E-5</v>
      </c>
      <c r="S1158">
        <v>8.0380000000000004E-7</v>
      </c>
      <c r="T1158">
        <v>3</v>
      </c>
      <c r="U1158">
        <v>0</v>
      </c>
      <c r="V1158">
        <v>0</v>
      </c>
      <c r="W1158" s="133" t="s">
        <v>1716</v>
      </c>
      <c r="X1158" t="s">
        <v>1508</v>
      </c>
      <c r="Y1158" t="s">
        <v>204</v>
      </c>
      <c r="AM1158" s="105"/>
      <c r="AO1158" s="105"/>
    </row>
    <row r="1159" spans="1:41" ht="14.25" customHeight="1">
      <c r="A1159" t="s">
        <v>1714</v>
      </c>
      <c r="B1159" t="s">
        <v>200</v>
      </c>
      <c r="C1159">
        <v>0</v>
      </c>
      <c r="D1159">
        <v>200</v>
      </c>
      <c r="E1159">
        <v>976</v>
      </c>
      <c r="F1159" t="s">
        <v>201</v>
      </c>
      <c r="G1159" s="105">
        <v>2.8265E-3</v>
      </c>
      <c r="H1159" s="105">
        <v>7.9699999999999999E-5</v>
      </c>
      <c r="I1159" s="105">
        <v>-8.2316999999999995E-6</v>
      </c>
      <c r="J1159" s="105">
        <v>-4.0699999999999998E-7</v>
      </c>
      <c r="K1159" s="105">
        <v>2.8346999999999999E-3</v>
      </c>
      <c r="L1159" s="105">
        <v>8.0099999999999995E-5</v>
      </c>
      <c r="M1159" s="132">
        <v>1.62</v>
      </c>
      <c r="N1159">
        <v>0</v>
      </c>
      <c r="O1159">
        <v>0</v>
      </c>
      <c r="P1159">
        <v>0</v>
      </c>
      <c r="Q1159">
        <v>1</v>
      </c>
      <c r="R1159">
        <v>2.8347000000000002E-5</v>
      </c>
      <c r="S1159">
        <v>8.0090000000000003E-7</v>
      </c>
      <c r="T1159">
        <v>3</v>
      </c>
      <c r="U1159">
        <v>0</v>
      </c>
      <c r="V1159">
        <v>0</v>
      </c>
      <c r="W1159" s="133" t="s">
        <v>1717</v>
      </c>
      <c r="X1159" t="s">
        <v>1508</v>
      </c>
      <c r="Y1159" t="s">
        <v>204</v>
      </c>
      <c r="AM1159" s="105"/>
      <c r="AO1159" s="105"/>
    </row>
    <row r="1160" spans="1:41" ht="14.25" customHeight="1">
      <c r="A1160" t="s">
        <v>1718</v>
      </c>
      <c r="B1160" t="s">
        <v>200</v>
      </c>
      <c r="C1160">
        <v>0</v>
      </c>
      <c r="D1160">
        <v>200</v>
      </c>
      <c r="E1160">
        <v>976</v>
      </c>
      <c r="F1160" t="s">
        <v>201</v>
      </c>
      <c r="G1160" s="105">
        <v>1.5374E-3</v>
      </c>
      <c r="H1160" s="105">
        <v>4.49E-5</v>
      </c>
      <c r="I1160" s="105">
        <v>-8.2316999999999995E-6</v>
      </c>
      <c r="J1160" s="105">
        <v>-4.0699999999999998E-7</v>
      </c>
      <c r="K1160" s="105">
        <v>1.5456000000000001E-3</v>
      </c>
      <c r="L1160" s="105">
        <v>4.5300000000000003E-5</v>
      </c>
      <c r="M1160" s="132">
        <v>1.68</v>
      </c>
      <c r="N1160">
        <v>0</v>
      </c>
      <c r="O1160">
        <v>0</v>
      </c>
      <c r="P1160">
        <v>0</v>
      </c>
      <c r="Q1160">
        <v>1</v>
      </c>
      <c r="R1160">
        <v>1.5455999999999999E-5</v>
      </c>
      <c r="S1160">
        <v>4.531E-7</v>
      </c>
      <c r="T1160">
        <v>3</v>
      </c>
      <c r="U1160">
        <v>0</v>
      </c>
      <c r="V1160">
        <v>0</v>
      </c>
      <c r="W1160" s="133" t="s">
        <v>1719</v>
      </c>
      <c r="X1160" t="s">
        <v>1508</v>
      </c>
      <c r="Y1160" t="s">
        <v>204</v>
      </c>
      <c r="AM1160" s="105"/>
      <c r="AO1160" s="105"/>
    </row>
    <row r="1161" spans="1:41" ht="14.25" customHeight="1">
      <c r="A1161" t="s">
        <v>1718</v>
      </c>
      <c r="B1161" t="s">
        <v>200</v>
      </c>
      <c r="C1161">
        <v>0</v>
      </c>
      <c r="D1161">
        <v>200</v>
      </c>
      <c r="E1161">
        <v>976</v>
      </c>
      <c r="F1161" t="s">
        <v>201</v>
      </c>
      <c r="G1161" s="105">
        <v>1.5380000000000001E-3</v>
      </c>
      <c r="H1161" s="105">
        <v>4.4700000000000002E-5</v>
      </c>
      <c r="I1161" s="105">
        <v>-8.2316999999999995E-6</v>
      </c>
      <c r="J1161" s="105">
        <v>-4.0699999999999998E-7</v>
      </c>
      <c r="K1161" s="105">
        <v>1.5462E-3</v>
      </c>
      <c r="L1161" s="105">
        <v>4.5099999999999998E-5</v>
      </c>
      <c r="M1161" s="132">
        <v>1.67</v>
      </c>
      <c r="N1161">
        <v>0</v>
      </c>
      <c r="O1161">
        <v>0</v>
      </c>
      <c r="P1161">
        <v>0</v>
      </c>
      <c r="Q1161">
        <v>1</v>
      </c>
      <c r="R1161">
        <v>1.5461999999999999E-5</v>
      </c>
      <c r="S1161">
        <v>4.5149999999999999E-7</v>
      </c>
      <c r="T1161">
        <v>3</v>
      </c>
      <c r="U1161">
        <v>0</v>
      </c>
      <c r="V1161">
        <v>0</v>
      </c>
      <c r="W1161" s="133" t="s">
        <v>1720</v>
      </c>
      <c r="X1161" t="s">
        <v>1508</v>
      </c>
      <c r="Y1161" t="s">
        <v>204</v>
      </c>
      <c r="AM1161" s="105"/>
      <c r="AO1161" s="105"/>
    </row>
    <row r="1162" spans="1:41" ht="14.25" customHeight="1">
      <c r="A1162" t="s">
        <v>1718</v>
      </c>
      <c r="B1162" t="s">
        <v>200</v>
      </c>
      <c r="C1162">
        <v>0</v>
      </c>
      <c r="D1162">
        <v>200</v>
      </c>
      <c r="E1162">
        <v>976</v>
      </c>
      <c r="F1162" t="s">
        <v>201</v>
      </c>
      <c r="G1162" s="105">
        <v>1.5399000000000001E-3</v>
      </c>
      <c r="H1162" s="105">
        <v>4.6699999999999997E-5</v>
      </c>
      <c r="I1162" s="105">
        <v>-8.2316999999999995E-6</v>
      </c>
      <c r="J1162" s="105">
        <v>-4.0699999999999998E-7</v>
      </c>
      <c r="K1162" s="105">
        <v>1.5481E-3</v>
      </c>
      <c r="L1162" s="105">
        <v>4.71E-5</v>
      </c>
      <c r="M1162" s="132">
        <v>1.74</v>
      </c>
      <c r="N1162">
        <v>0</v>
      </c>
      <c r="O1162">
        <v>0</v>
      </c>
      <c r="P1162">
        <v>0</v>
      </c>
      <c r="Q1162">
        <v>1</v>
      </c>
      <c r="R1162">
        <v>1.5481E-5</v>
      </c>
      <c r="S1162">
        <v>4.7109999999999998E-7</v>
      </c>
      <c r="T1162">
        <v>3</v>
      </c>
      <c r="U1162">
        <v>0</v>
      </c>
      <c r="V1162">
        <v>0</v>
      </c>
      <c r="W1162" s="133" t="s">
        <v>1721</v>
      </c>
      <c r="X1162" t="s">
        <v>1508</v>
      </c>
      <c r="Y1162" t="s">
        <v>204</v>
      </c>
      <c r="AM1162" s="105"/>
      <c r="AO1162" s="105"/>
    </row>
    <row r="1163" spans="1:41" ht="14.25" customHeight="1">
      <c r="A1163" t="s">
        <v>1722</v>
      </c>
      <c r="B1163" t="s">
        <v>200</v>
      </c>
      <c r="C1163">
        <v>0</v>
      </c>
      <c r="D1163">
        <v>200</v>
      </c>
      <c r="E1163">
        <v>976</v>
      </c>
      <c r="F1163" t="s">
        <v>201</v>
      </c>
      <c r="G1163" s="105">
        <v>1.3715000000000001E-3</v>
      </c>
      <c r="H1163" s="105">
        <v>4.2400000000000001E-5</v>
      </c>
      <c r="I1163" s="105">
        <v>-8.2316999999999995E-6</v>
      </c>
      <c r="J1163" s="105">
        <v>-4.0699999999999998E-7</v>
      </c>
      <c r="K1163" s="105">
        <v>1.3797E-3</v>
      </c>
      <c r="L1163" s="105">
        <v>4.2799999999999997E-5</v>
      </c>
      <c r="M1163" s="132">
        <v>1.78</v>
      </c>
      <c r="N1163">
        <v>0</v>
      </c>
      <c r="O1163">
        <v>0</v>
      </c>
      <c r="P1163">
        <v>0</v>
      </c>
      <c r="Q1163">
        <v>1</v>
      </c>
      <c r="R1163">
        <v>1.3797E-5</v>
      </c>
      <c r="S1163">
        <v>4.2759999999999999E-7</v>
      </c>
      <c r="T1163">
        <v>3</v>
      </c>
      <c r="U1163">
        <v>0</v>
      </c>
      <c r="V1163">
        <v>0</v>
      </c>
      <c r="W1163" s="133" t="s">
        <v>1723</v>
      </c>
      <c r="X1163" t="s">
        <v>1508</v>
      </c>
      <c r="Y1163" t="s">
        <v>204</v>
      </c>
      <c r="AM1163" s="105"/>
      <c r="AO1163" s="105"/>
    </row>
    <row r="1164" spans="1:41" ht="14.25" customHeight="1">
      <c r="A1164" t="s">
        <v>1722</v>
      </c>
      <c r="B1164" t="s">
        <v>200</v>
      </c>
      <c r="C1164">
        <v>0</v>
      </c>
      <c r="D1164">
        <v>200</v>
      </c>
      <c r="E1164">
        <v>976</v>
      </c>
      <c r="F1164" t="s">
        <v>201</v>
      </c>
      <c r="G1164" s="105">
        <v>1.3683E-3</v>
      </c>
      <c r="H1164" s="105">
        <v>3.9900000000000001E-5</v>
      </c>
      <c r="I1164" s="105">
        <v>-8.2316999999999995E-6</v>
      </c>
      <c r="J1164" s="105">
        <v>-4.0699999999999998E-7</v>
      </c>
      <c r="K1164" s="105">
        <v>1.3764999999999999E-3</v>
      </c>
      <c r="L1164" s="105">
        <v>4.0299999999999997E-5</v>
      </c>
      <c r="M1164" s="132">
        <v>1.68</v>
      </c>
      <c r="N1164">
        <v>0</v>
      </c>
      <c r="O1164">
        <v>0</v>
      </c>
      <c r="P1164">
        <v>0</v>
      </c>
      <c r="Q1164">
        <v>1</v>
      </c>
      <c r="R1164">
        <v>1.3764999999999999E-5</v>
      </c>
      <c r="S1164">
        <v>4.0330000000000002E-7</v>
      </c>
      <c r="T1164">
        <v>3</v>
      </c>
      <c r="U1164">
        <v>0</v>
      </c>
      <c r="V1164">
        <v>0</v>
      </c>
      <c r="W1164" s="133" t="s">
        <v>1724</v>
      </c>
      <c r="X1164" t="s">
        <v>1508</v>
      </c>
      <c r="Y1164" t="s">
        <v>204</v>
      </c>
      <c r="AM1164" s="105"/>
      <c r="AO1164" s="105"/>
    </row>
    <row r="1165" spans="1:41" ht="14.25" customHeight="1">
      <c r="A1165" t="s">
        <v>1722</v>
      </c>
      <c r="B1165" t="s">
        <v>200</v>
      </c>
      <c r="C1165">
        <v>0</v>
      </c>
      <c r="D1165">
        <v>200</v>
      </c>
      <c r="E1165">
        <v>976</v>
      </c>
      <c r="F1165" t="s">
        <v>201</v>
      </c>
      <c r="G1165" s="105">
        <v>1.3695999999999999E-3</v>
      </c>
      <c r="H1165" s="105">
        <v>4.1499999999999999E-5</v>
      </c>
      <c r="I1165" s="105">
        <v>-8.2316999999999995E-6</v>
      </c>
      <c r="J1165" s="105">
        <v>-4.0699999999999998E-7</v>
      </c>
      <c r="K1165" s="105">
        <v>1.3778E-3</v>
      </c>
      <c r="L1165" s="105">
        <v>4.1900000000000002E-5</v>
      </c>
      <c r="M1165" s="132">
        <v>1.74</v>
      </c>
      <c r="N1165">
        <v>0</v>
      </c>
      <c r="O1165">
        <v>0</v>
      </c>
      <c r="P1165">
        <v>0</v>
      </c>
      <c r="Q1165">
        <v>1</v>
      </c>
      <c r="R1165">
        <v>1.3777999999999999E-5</v>
      </c>
      <c r="S1165">
        <v>4.193E-7</v>
      </c>
      <c r="T1165">
        <v>3</v>
      </c>
      <c r="U1165">
        <v>0</v>
      </c>
      <c r="V1165">
        <v>0</v>
      </c>
      <c r="W1165" s="133" t="s">
        <v>1725</v>
      </c>
      <c r="X1165" t="s">
        <v>1508</v>
      </c>
      <c r="Y1165" t="s">
        <v>204</v>
      </c>
      <c r="AM1165" s="105"/>
      <c r="AO1165" s="105"/>
    </row>
    <row r="1166" spans="1:41" ht="14.25" customHeight="1">
      <c r="A1166" t="s">
        <v>1726</v>
      </c>
      <c r="B1166" t="s">
        <v>200</v>
      </c>
      <c r="C1166">
        <v>0</v>
      </c>
      <c r="D1166">
        <v>200</v>
      </c>
      <c r="E1166">
        <v>976</v>
      </c>
      <c r="F1166" t="s">
        <v>201</v>
      </c>
      <c r="G1166" s="105">
        <v>1.7821E-3</v>
      </c>
      <c r="H1166" s="105">
        <v>5.0500000000000001E-5</v>
      </c>
      <c r="I1166" s="105">
        <v>-8.2316999999999995E-6</v>
      </c>
      <c r="J1166" s="105">
        <v>-4.0699999999999998E-7</v>
      </c>
      <c r="K1166" s="105">
        <v>1.7903000000000001E-3</v>
      </c>
      <c r="L1166" s="105">
        <v>5.0899999999999997E-5</v>
      </c>
      <c r="M1166" s="132">
        <v>1.63</v>
      </c>
      <c r="N1166">
        <v>0</v>
      </c>
      <c r="O1166">
        <v>0</v>
      </c>
      <c r="P1166">
        <v>0</v>
      </c>
      <c r="Q1166">
        <v>1</v>
      </c>
      <c r="R1166">
        <v>1.7903000000000001E-5</v>
      </c>
      <c r="S1166">
        <v>5.0930000000000004E-7</v>
      </c>
      <c r="T1166">
        <v>3</v>
      </c>
      <c r="U1166">
        <v>0</v>
      </c>
      <c r="V1166">
        <v>0</v>
      </c>
      <c r="W1166" s="133" t="s">
        <v>1727</v>
      </c>
      <c r="X1166" t="s">
        <v>1508</v>
      </c>
      <c r="Y1166" t="s">
        <v>204</v>
      </c>
      <c r="AM1166" s="105"/>
      <c r="AO1166" s="105"/>
    </row>
    <row r="1167" spans="1:41" ht="14.25" customHeight="1">
      <c r="A1167" t="s">
        <v>1726</v>
      </c>
      <c r="B1167" t="s">
        <v>200</v>
      </c>
      <c r="C1167">
        <v>0</v>
      </c>
      <c r="D1167">
        <v>200</v>
      </c>
      <c r="E1167">
        <v>976</v>
      </c>
      <c r="F1167" t="s">
        <v>201</v>
      </c>
      <c r="G1167" s="105">
        <v>1.7826000000000001E-3</v>
      </c>
      <c r="H1167" s="105">
        <v>5.0699999999999999E-5</v>
      </c>
      <c r="I1167" s="105">
        <v>-8.2316999999999995E-6</v>
      </c>
      <c r="J1167" s="105">
        <v>-4.0699999999999998E-7</v>
      </c>
      <c r="K1167" s="105">
        <v>1.7907999999999999E-3</v>
      </c>
      <c r="L1167" s="105">
        <v>5.1100000000000002E-5</v>
      </c>
      <c r="M1167" s="132">
        <v>1.63</v>
      </c>
      <c r="N1167">
        <v>0</v>
      </c>
      <c r="O1167">
        <v>0</v>
      </c>
      <c r="P1167">
        <v>0</v>
      </c>
      <c r="Q1167">
        <v>1</v>
      </c>
      <c r="R1167">
        <v>1.7907999999999999E-5</v>
      </c>
      <c r="S1167">
        <v>5.1089999999999995E-7</v>
      </c>
      <c r="T1167">
        <v>3</v>
      </c>
      <c r="U1167">
        <v>0</v>
      </c>
      <c r="V1167">
        <v>0</v>
      </c>
      <c r="W1167" s="133" t="s">
        <v>1728</v>
      </c>
      <c r="X1167" t="s">
        <v>1508</v>
      </c>
      <c r="Y1167" t="s">
        <v>204</v>
      </c>
      <c r="AM1167" s="105"/>
      <c r="AO1167" s="105"/>
    </row>
    <row r="1168" spans="1:41" ht="14.25" customHeight="1">
      <c r="A1168" t="s">
        <v>1726</v>
      </c>
      <c r="B1168" t="s">
        <v>200</v>
      </c>
      <c r="C1168">
        <v>0</v>
      </c>
      <c r="D1168">
        <v>200</v>
      </c>
      <c r="E1168">
        <v>976</v>
      </c>
      <c r="F1168" t="s">
        <v>201</v>
      </c>
      <c r="G1168" s="105">
        <v>1.7813E-3</v>
      </c>
      <c r="H1168" s="105">
        <v>4.99E-5</v>
      </c>
      <c r="I1168" s="105">
        <v>-8.2316999999999995E-6</v>
      </c>
      <c r="J1168" s="105">
        <v>-4.0699999999999998E-7</v>
      </c>
      <c r="K1168" s="105">
        <v>1.7895999999999999E-3</v>
      </c>
      <c r="L1168" s="105">
        <v>5.0300000000000003E-5</v>
      </c>
      <c r="M1168" s="132">
        <v>1.61</v>
      </c>
      <c r="N1168">
        <v>0</v>
      </c>
      <c r="O1168">
        <v>0</v>
      </c>
      <c r="P1168">
        <v>0</v>
      </c>
      <c r="Q1168">
        <v>1</v>
      </c>
      <c r="R1168">
        <v>1.7895999999999999E-5</v>
      </c>
      <c r="S1168">
        <v>5.0269999999999997E-7</v>
      </c>
      <c r="T1168">
        <v>3</v>
      </c>
      <c r="U1168">
        <v>0</v>
      </c>
      <c r="V1168">
        <v>0</v>
      </c>
      <c r="W1168" s="133" t="s">
        <v>360</v>
      </c>
      <c r="X1168" t="s">
        <v>1508</v>
      </c>
      <c r="Y1168" t="s">
        <v>204</v>
      </c>
      <c r="AM1168" s="105"/>
      <c r="AO1168" s="105"/>
    </row>
    <row r="1169" spans="1:41" ht="14.25" customHeight="1">
      <c r="A1169" t="s">
        <v>1729</v>
      </c>
      <c r="B1169" t="s">
        <v>200</v>
      </c>
      <c r="C1169">
        <v>0</v>
      </c>
      <c r="D1169">
        <v>200</v>
      </c>
      <c r="E1169">
        <v>976</v>
      </c>
      <c r="F1169" t="s">
        <v>201</v>
      </c>
      <c r="G1169" s="105">
        <v>3.9246000000000003E-3</v>
      </c>
      <c r="H1169" s="105">
        <v>1.087E-4</v>
      </c>
      <c r="I1169" s="105">
        <v>-8.2316999999999995E-6</v>
      </c>
      <c r="J1169" s="105">
        <v>-4.0699999999999998E-7</v>
      </c>
      <c r="K1169" s="105">
        <v>3.9328999999999996E-3</v>
      </c>
      <c r="L1169" s="105">
        <v>1.091E-4</v>
      </c>
      <c r="M1169" s="132">
        <v>1.59</v>
      </c>
      <c r="N1169">
        <v>0</v>
      </c>
      <c r="O1169">
        <v>0</v>
      </c>
      <c r="P1169">
        <v>0</v>
      </c>
      <c r="Q1169">
        <v>1</v>
      </c>
      <c r="R1169">
        <v>3.9329000000000002E-5</v>
      </c>
      <c r="S1169">
        <v>1.0913E-6</v>
      </c>
      <c r="T1169">
        <v>4</v>
      </c>
      <c r="U1169">
        <v>0</v>
      </c>
      <c r="V1169">
        <v>0</v>
      </c>
      <c r="W1169" s="133" t="s">
        <v>1730</v>
      </c>
      <c r="X1169" t="s">
        <v>1508</v>
      </c>
      <c r="Y1169" t="s">
        <v>204</v>
      </c>
      <c r="AM1169" s="105"/>
      <c r="AO1169" s="105"/>
    </row>
    <row r="1170" spans="1:41" ht="14.25" customHeight="1">
      <c r="A1170" t="s">
        <v>1729</v>
      </c>
      <c r="B1170" t="s">
        <v>200</v>
      </c>
      <c r="C1170">
        <v>0</v>
      </c>
      <c r="D1170">
        <v>200</v>
      </c>
      <c r="E1170">
        <v>976</v>
      </c>
      <c r="F1170" t="s">
        <v>201</v>
      </c>
      <c r="G1170" s="105">
        <v>3.9262000000000003E-3</v>
      </c>
      <c r="H1170" s="105">
        <v>1.0840000000000001E-4</v>
      </c>
      <c r="I1170" s="105">
        <v>-8.2316999999999995E-6</v>
      </c>
      <c r="J1170" s="105">
        <v>-4.0699999999999998E-7</v>
      </c>
      <c r="K1170" s="105">
        <v>3.9344000000000002E-3</v>
      </c>
      <c r="L1170" s="105">
        <v>1.088E-4</v>
      </c>
      <c r="M1170" s="132">
        <v>1.58</v>
      </c>
      <c r="N1170">
        <v>0</v>
      </c>
      <c r="O1170">
        <v>0</v>
      </c>
      <c r="P1170">
        <v>0</v>
      </c>
      <c r="Q1170">
        <v>1</v>
      </c>
      <c r="R1170">
        <v>3.9344000000000001E-5</v>
      </c>
      <c r="S1170">
        <v>1.0884E-6</v>
      </c>
      <c r="T1170">
        <v>4</v>
      </c>
      <c r="U1170">
        <v>0</v>
      </c>
      <c r="V1170">
        <v>0</v>
      </c>
      <c r="W1170" s="133" t="s">
        <v>1731</v>
      </c>
      <c r="X1170" t="s">
        <v>1508</v>
      </c>
      <c r="Y1170" t="s">
        <v>204</v>
      </c>
      <c r="AM1170" s="105"/>
      <c r="AO1170" s="105"/>
    </row>
    <row r="1171" spans="1:41" ht="14.25" customHeight="1">
      <c r="A1171" t="s">
        <v>1729</v>
      </c>
      <c r="B1171" t="s">
        <v>200</v>
      </c>
      <c r="C1171">
        <v>0</v>
      </c>
      <c r="D1171">
        <v>200</v>
      </c>
      <c r="E1171">
        <v>976</v>
      </c>
      <c r="F1171" t="s">
        <v>201</v>
      </c>
      <c r="G1171" s="105">
        <v>3.9248E-3</v>
      </c>
      <c r="H1171" s="105">
        <v>1.0730000000000001E-4</v>
      </c>
      <c r="I1171" s="105">
        <v>-8.2316999999999995E-6</v>
      </c>
      <c r="J1171" s="105">
        <v>-4.0699999999999998E-7</v>
      </c>
      <c r="K1171" s="105">
        <v>3.9329999999999999E-3</v>
      </c>
      <c r="L1171" s="105">
        <v>1.077E-4</v>
      </c>
      <c r="M1171" s="132">
        <v>1.57</v>
      </c>
      <c r="N1171">
        <v>0</v>
      </c>
      <c r="O1171">
        <v>0</v>
      </c>
      <c r="P1171">
        <v>0</v>
      </c>
      <c r="Q1171">
        <v>1</v>
      </c>
      <c r="R1171">
        <v>3.9329999999999998E-5</v>
      </c>
      <c r="S1171">
        <v>1.077E-6</v>
      </c>
      <c r="T1171">
        <v>4</v>
      </c>
      <c r="U1171">
        <v>0</v>
      </c>
      <c r="V1171">
        <v>0</v>
      </c>
      <c r="W1171" s="133" t="s">
        <v>1732</v>
      </c>
      <c r="X1171" t="s">
        <v>1508</v>
      </c>
      <c r="Y1171" t="s">
        <v>204</v>
      </c>
      <c r="AM1171" s="105"/>
      <c r="AO1171" s="105"/>
    </row>
    <row r="1172" spans="1:41" ht="14.25" customHeight="1">
      <c r="A1172" t="s">
        <v>1733</v>
      </c>
      <c r="B1172" t="s">
        <v>200</v>
      </c>
      <c r="C1172">
        <v>0</v>
      </c>
      <c r="D1172">
        <v>200</v>
      </c>
      <c r="E1172">
        <v>976</v>
      </c>
      <c r="F1172" t="s">
        <v>201</v>
      </c>
      <c r="G1172" s="105">
        <v>7.0726000000000003E-4</v>
      </c>
      <c r="H1172" s="105">
        <v>2.5380000000000001E-5</v>
      </c>
      <c r="I1172" s="105">
        <v>-8.2316999999999995E-6</v>
      </c>
      <c r="J1172" s="105">
        <v>-4.0699999999999998E-7</v>
      </c>
      <c r="K1172" s="105">
        <v>7.1549000000000005E-4</v>
      </c>
      <c r="L1172" s="105">
        <v>2.5786999999999999E-5</v>
      </c>
      <c r="M1172" s="132">
        <v>2.06</v>
      </c>
      <c r="N1172">
        <v>0</v>
      </c>
      <c r="O1172">
        <v>0</v>
      </c>
      <c r="P1172">
        <v>0</v>
      </c>
      <c r="Q1172">
        <v>1</v>
      </c>
      <c r="R1172">
        <v>7.1548999999999999E-6</v>
      </c>
      <c r="S1172">
        <v>2.579E-7</v>
      </c>
      <c r="T1172">
        <v>3</v>
      </c>
      <c r="U1172">
        <v>0</v>
      </c>
      <c r="V1172">
        <v>0</v>
      </c>
      <c r="W1172" s="133" t="s">
        <v>1734</v>
      </c>
      <c r="X1172" t="s">
        <v>1508</v>
      </c>
      <c r="Y1172" t="s">
        <v>204</v>
      </c>
      <c r="AM1172" s="105"/>
      <c r="AO1172" s="105"/>
    </row>
    <row r="1173" spans="1:41" ht="14.25" customHeight="1">
      <c r="A1173" t="s">
        <v>1733</v>
      </c>
      <c r="B1173" t="s">
        <v>200</v>
      </c>
      <c r="C1173">
        <v>0</v>
      </c>
      <c r="D1173">
        <v>200</v>
      </c>
      <c r="E1173">
        <v>976</v>
      </c>
      <c r="F1173" t="s">
        <v>201</v>
      </c>
      <c r="G1173" s="105">
        <v>7.0750000000000001E-4</v>
      </c>
      <c r="H1173" s="105">
        <v>2.5218000000000001E-5</v>
      </c>
      <c r="I1173" s="105">
        <v>-8.2316999999999995E-6</v>
      </c>
      <c r="J1173" s="105">
        <v>-4.0699999999999998E-7</v>
      </c>
      <c r="K1173" s="105">
        <v>7.1573000000000003E-4</v>
      </c>
      <c r="L1173" s="105">
        <v>2.5624999999999999E-5</v>
      </c>
      <c r="M1173" s="132">
        <v>2.0499999999999998</v>
      </c>
      <c r="N1173">
        <v>0</v>
      </c>
      <c r="O1173">
        <v>0</v>
      </c>
      <c r="P1173">
        <v>0</v>
      </c>
      <c r="Q1173">
        <v>1</v>
      </c>
      <c r="R1173">
        <v>7.1573000000000001E-6</v>
      </c>
      <c r="S1173">
        <v>2.5619999999999998E-7</v>
      </c>
      <c r="T1173">
        <v>3</v>
      </c>
      <c r="U1173">
        <v>0</v>
      </c>
      <c r="V1173">
        <v>0</v>
      </c>
      <c r="W1173" s="133" t="s">
        <v>1735</v>
      </c>
      <c r="X1173" t="s">
        <v>1508</v>
      </c>
      <c r="Y1173" t="s">
        <v>204</v>
      </c>
      <c r="AM1173" s="105"/>
      <c r="AO1173" s="105"/>
    </row>
    <row r="1174" spans="1:41" ht="14.25" customHeight="1">
      <c r="A1174" t="s">
        <v>1736</v>
      </c>
      <c r="G1174" s="105"/>
      <c r="H1174" s="105"/>
      <c r="I1174" s="105"/>
      <c r="J1174" s="105"/>
      <c r="K1174" s="105"/>
      <c r="L1174" s="105"/>
      <c r="M1174" s="132"/>
      <c r="W1174" s="133"/>
      <c r="AM1174" s="105"/>
      <c r="AO1174" s="105"/>
    </row>
    <row r="1175" spans="1:41" ht="14.25" customHeight="1">
      <c r="A1175" t="s">
        <v>1737</v>
      </c>
      <c r="B1175" t="s">
        <v>200</v>
      </c>
      <c r="C1175">
        <v>0</v>
      </c>
      <c r="D1175">
        <v>200</v>
      </c>
      <c r="E1175">
        <v>976</v>
      </c>
      <c r="F1175" t="s">
        <v>201</v>
      </c>
      <c r="G1175" s="105">
        <v>8.9840000000000004E-4</v>
      </c>
      <c r="H1175" s="105">
        <v>3.6386E-5</v>
      </c>
      <c r="I1175" s="105">
        <v>-8.2316999999999995E-6</v>
      </c>
      <c r="J1175" s="105">
        <v>-4.0699999999999998E-7</v>
      </c>
      <c r="K1175" s="105">
        <v>9.0662999999999996E-4</v>
      </c>
      <c r="L1175" s="105">
        <v>3.6792999999999998E-5</v>
      </c>
      <c r="M1175" s="132">
        <v>2.3199999999999998</v>
      </c>
      <c r="N1175">
        <v>0</v>
      </c>
      <c r="O1175">
        <v>0</v>
      </c>
      <c r="P1175">
        <v>0</v>
      </c>
      <c r="Q1175">
        <v>1</v>
      </c>
      <c r="R1175">
        <v>9.0662999999999999E-6</v>
      </c>
      <c r="S1175">
        <v>3.6790000000000001E-7</v>
      </c>
      <c r="T1175">
        <v>3</v>
      </c>
      <c r="U1175">
        <v>0</v>
      </c>
      <c r="V1175">
        <v>0</v>
      </c>
      <c r="W1175" s="133" t="s">
        <v>1186</v>
      </c>
      <c r="X1175" t="s">
        <v>1508</v>
      </c>
      <c r="Y1175" t="s">
        <v>204</v>
      </c>
      <c r="AM1175" s="105"/>
      <c r="AO1175" s="105"/>
    </row>
    <row r="1176" spans="1:41" ht="14.25" customHeight="1">
      <c r="A1176" t="s">
        <v>1737</v>
      </c>
      <c r="B1176" t="s">
        <v>200</v>
      </c>
      <c r="C1176">
        <v>0</v>
      </c>
      <c r="D1176">
        <v>200</v>
      </c>
      <c r="E1176">
        <v>976</v>
      </c>
      <c r="F1176" t="s">
        <v>201</v>
      </c>
      <c r="G1176" s="105">
        <v>8.9846000000000001E-4</v>
      </c>
      <c r="H1176" s="105">
        <v>3.7057000000000001E-5</v>
      </c>
      <c r="I1176" s="105">
        <v>-8.2316999999999995E-6</v>
      </c>
      <c r="J1176" s="105">
        <v>-4.0699999999999998E-7</v>
      </c>
      <c r="K1176" s="105">
        <v>9.0669000000000003E-4</v>
      </c>
      <c r="L1176" s="105">
        <v>3.7463999999999999E-5</v>
      </c>
      <c r="M1176" s="132">
        <v>2.37</v>
      </c>
      <c r="N1176">
        <v>0</v>
      </c>
      <c r="O1176">
        <v>0</v>
      </c>
      <c r="P1176">
        <v>0</v>
      </c>
      <c r="Q1176">
        <v>1</v>
      </c>
      <c r="R1176">
        <v>9.0668999999999995E-6</v>
      </c>
      <c r="S1176">
        <v>3.7459999999999998E-7</v>
      </c>
      <c r="T1176">
        <v>3</v>
      </c>
      <c r="U1176">
        <v>0</v>
      </c>
      <c r="V1176">
        <v>0</v>
      </c>
      <c r="W1176" s="133" t="s">
        <v>1738</v>
      </c>
      <c r="X1176" t="s">
        <v>1508</v>
      </c>
      <c r="Y1176" t="s">
        <v>204</v>
      </c>
      <c r="AM1176" s="105"/>
      <c r="AO1176" s="105"/>
    </row>
    <row r="1177" spans="1:41" ht="14.25" customHeight="1">
      <c r="A1177" t="s">
        <v>1737</v>
      </c>
      <c r="B1177" t="s">
        <v>200</v>
      </c>
      <c r="C1177">
        <v>0</v>
      </c>
      <c r="D1177">
        <v>200</v>
      </c>
      <c r="E1177">
        <v>976</v>
      </c>
      <c r="F1177" t="s">
        <v>201</v>
      </c>
      <c r="G1177" s="105">
        <v>8.9930999999999995E-4</v>
      </c>
      <c r="H1177" s="105">
        <v>3.6198999999999997E-5</v>
      </c>
      <c r="I1177" s="105">
        <v>-8.2316999999999995E-6</v>
      </c>
      <c r="J1177" s="105">
        <v>-4.0699999999999998E-7</v>
      </c>
      <c r="K1177" s="105">
        <v>9.0753999999999997E-4</v>
      </c>
      <c r="L1177" s="105">
        <v>3.6606000000000002E-5</v>
      </c>
      <c r="M1177" s="132">
        <v>2.31</v>
      </c>
      <c r="N1177">
        <v>0</v>
      </c>
      <c r="O1177">
        <v>0</v>
      </c>
      <c r="P1177">
        <v>0</v>
      </c>
      <c r="Q1177">
        <v>1</v>
      </c>
      <c r="R1177">
        <v>9.0753999999999995E-6</v>
      </c>
      <c r="S1177">
        <v>3.6609999999999998E-7</v>
      </c>
      <c r="T1177">
        <v>3</v>
      </c>
      <c r="U1177">
        <v>0</v>
      </c>
      <c r="V1177">
        <v>0</v>
      </c>
      <c r="W1177" s="133" t="s">
        <v>1739</v>
      </c>
      <c r="X1177" t="s">
        <v>1508</v>
      </c>
      <c r="Y1177" t="s">
        <v>204</v>
      </c>
      <c r="AM1177" s="105"/>
      <c r="AO1177" s="105"/>
    </row>
    <row r="1178" spans="1:41" ht="14.25" customHeight="1">
      <c r="A1178" t="s">
        <v>1740</v>
      </c>
      <c r="B1178" t="s">
        <v>200</v>
      </c>
      <c r="C1178">
        <v>0</v>
      </c>
      <c r="D1178">
        <v>200</v>
      </c>
      <c r="E1178">
        <v>976</v>
      </c>
      <c r="F1178" t="s">
        <v>201</v>
      </c>
      <c r="G1178" s="105">
        <v>4.3883000000000003E-4</v>
      </c>
      <c r="H1178" s="105">
        <v>1.6407000000000001E-5</v>
      </c>
      <c r="I1178" s="105">
        <v>-8.2316999999999995E-6</v>
      </c>
      <c r="J1178" s="105">
        <v>-4.0699999999999998E-7</v>
      </c>
      <c r="K1178" s="105">
        <v>4.4705999999999999E-4</v>
      </c>
      <c r="L1178" s="105">
        <v>1.6813999999999999E-5</v>
      </c>
      <c r="M1178" s="132">
        <v>2.15</v>
      </c>
      <c r="N1178">
        <v>0</v>
      </c>
      <c r="O1178">
        <v>0</v>
      </c>
      <c r="P1178">
        <v>0</v>
      </c>
      <c r="Q1178">
        <v>1</v>
      </c>
      <c r="R1178">
        <v>4.4706E-6</v>
      </c>
      <c r="S1178">
        <v>1.681E-7</v>
      </c>
      <c r="T1178">
        <v>3</v>
      </c>
      <c r="U1178">
        <v>0</v>
      </c>
      <c r="V1178">
        <v>0</v>
      </c>
      <c r="W1178" s="133" t="s">
        <v>1741</v>
      </c>
      <c r="X1178" t="s">
        <v>1508</v>
      </c>
      <c r="Y1178" t="s">
        <v>204</v>
      </c>
      <c r="AM1178" s="105"/>
      <c r="AO1178" s="105"/>
    </row>
    <row r="1179" spans="1:41" ht="14.25" customHeight="1">
      <c r="A1179" t="s">
        <v>1740</v>
      </c>
      <c r="B1179" t="s">
        <v>200</v>
      </c>
      <c r="C1179">
        <v>0</v>
      </c>
      <c r="D1179">
        <v>200</v>
      </c>
      <c r="E1179">
        <v>976</v>
      </c>
      <c r="F1179" t="s">
        <v>201</v>
      </c>
      <c r="G1179" s="105">
        <v>4.3884000000000002E-4</v>
      </c>
      <c r="H1179" s="105">
        <v>1.6242000000000001E-5</v>
      </c>
      <c r="I1179" s="105">
        <v>-8.2316999999999995E-6</v>
      </c>
      <c r="J1179" s="105">
        <v>-4.0699999999999998E-7</v>
      </c>
      <c r="K1179" s="105">
        <v>4.4706999999999999E-4</v>
      </c>
      <c r="L1179" s="105">
        <v>1.6648999999999999E-5</v>
      </c>
      <c r="M1179" s="132">
        <v>2.13</v>
      </c>
      <c r="N1179">
        <v>0</v>
      </c>
      <c r="O1179">
        <v>0</v>
      </c>
      <c r="P1179">
        <v>0</v>
      </c>
      <c r="Q1179">
        <v>1</v>
      </c>
      <c r="R1179">
        <v>4.4707000000000002E-6</v>
      </c>
      <c r="S1179">
        <v>1.6649999999999999E-7</v>
      </c>
      <c r="T1179">
        <v>3</v>
      </c>
      <c r="U1179">
        <v>0</v>
      </c>
      <c r="V1179">
        <v>0</v>
      </c>
      <c r="W1179" s="133" t="s">
        <v>1742</v>
      </c>
      <c r="X1179" t="s">
        <v>1508</v>
      </c>
      <c r="Y1179" t="s">
        <v>204</v>
      </c>
      <c r="AM1179" s="105"/>
      <c r="AO1179" s="105"/>
    </row>
    <row r="1180" spans="1:41" ht="14.25" customHeight="1">
      <c r="A1180" t="s">
        <v>1740</v>
      </c>
      <c r="B1180" t="s">
        <v>200</v>
      </c>
      <c r="C1180">
        <v>0</v>
      </c>
      <c r="D1180">
        <v>200</v>
      </c>
      <c r="E1180">
        <v>976</v>
      </c>
      <c r="F1180" t="s">
        <v>201</v>
      </c>
      <c r="G1180" s="105">
        <v>4.3838999999999998E-4</v>
      </c>
      <c r="H1180" s="105">
        <v>1.6167999999999998E-5</v>
      </c>
      <c r="I1180" s="105">
        <v>-8.2316999999999995E-6</v>
      </c>
      <c r="J1180" s="105">
        <v>-4.0699999999999998E-7</v>
      </c>
      <c r="K1180" s="105">
        <v>4.4663E-4</v>
      </c>
      <c r="L1180" s="105">
        <v>1.6575E-5</v>
      </c>
      <c r="M1180" s="132">
        <v>2.13</v>
      </c>
      <c r="N1180">
        <v>0</v>
      </c>
      <c r="O1180">
        <v>0</v>
      </c>
      <c r="P1180">
        <v>0</v>
      </c>
      <c r="Q1180">
        <v>1</v>
      </c>
      <c r="R1180">
        <v>4.4662999999999999E-6</v>
      </c>
      <c r="S1180">
        <v>1.6570000000000001E-7</v>
      </c>
      <c r="T1180">
        <v>3</v>
      </c>
      <c r="U1180">
        <v>0</v>
      </c>
      <c r="V1180">
        <v>0</v>
      </c>
      <c r="W1180" s="133" t="s">
        <v>1743</v>
      </c>
      <c r="X1180" t="s">
        <v>1508</v>
      </c>
      <c r="Y1180" t="s">
        <v>204</v>
      </c>
      <c r="AM1180" s="105"/>
      <c r="AO1180" s="105"/>
    </row>
    <row r="1181" spans="1:41" ht="14.25" customHeight="1">
      <c r="A1181" t="s">
        <v>1744</v>
      </c>
      <c r="B1181" t="s">
        <v>200</v>
      </c>
      <c r="C1181">
        <v>0</v>
      </c>
      <c r="D1181">
        <v>200</v>
      </c>
      <c r="E1181">
        <v>976</v>
      </c>
      <c r="F1181" t="s">
        <v>201</v>
      </c>
      <c r="G1181" s="105">
        <v>3.0847999999999997E-4</v>
      </c>
      <c r="H1181" s="105">
        <v>1.1106E-5</v>
      </c>
      <c r="I1181" s="105">
        <v>-8.2316999999999995E-6</v>
      </c>
      <c r="J1181" s="105">
        <v>-4.0699999999999998E-7</v>
      </c>
      <c r="K1181" s="105">
        <v>3.1670999999999999E-4</v>
      </c>
      <c r="L1181" s="105">
        <v>1.1513E-5</v>
      </c>
      <c r="M1181" s="132">
        <v>2.08</v>
      </c>
      <c r="N1181">
        <v>0</v>
      </c>
      <c r="O1181">
        <v>0</v>
      </c>
      <c r="P1181">
        <v>0</v>
      </c>
      <c r="Q1181">
        <v>1</v>
      </c>
      <c r="R1181">
        <v>3.1671000000000001E-6</v>
      </c>
      <c r="S1181">
        <v>1.151E-7</v>
      </c>
      <c r="T1181">
        <v>3</v>
      </c>
      <c r="U1181">
        <v>0</v>
      </c>
      <c r="V1181">
        <v>0</v>
      </c>
      <c r="W1181" s="133" t="s">
        <v>1745</v>
      </c>
      <c r="X1181" t="s">
        <v>1508</v>
      </c>
      <c r="Y1181" t="s">
        <v>204</v>
      </c>
      <c r="AM1181" s="105"/>
      <c r="AO1181" s="105"/>
    </row>
    <row r="1182" spans="1:41" ht="14.25" customHeight="1">
      <c r="A1182" t="s">
        <v>1744</v>
      </c>
      <c r="B1182" t="s">
        <v>200</v>
      </c>
      <c r="C1182">
        <v>0</v>
      </c>
      <c r="D1182">
        <v>200</v>
      </c>
      <c r="E1182">
        <v>976</v>
      </c>
      <c r="F1182" t="s">
        <v>201</v>
      </c>
      <c r="G1182" s="105">
        <v>3.0909999999999998E-4</v>
      </c>
      <c r="H1182" s="105">
        <v>1.1894E-5</v>
      </c>
      <c r="I1182" s="105">
        <v>-8.2316999999999995E-6</v>
      </c>
      <c r="J1182" s="105">
        <v>-4.0699999999999998E-7</v>
      </c>
      <c r="K1182" s="105">
        <v>3.1733E-4</v>
      </c>
      <c r="L1182" s="105">
        <v>1.2301E-5</v>
      </c>
      <c r="M1182" s="132">
        <v>2.2200000000000002</v>
      </c>
      <c r="N1182">
        <v>0</v>
      </c>
      <c r="O1182">
        <v>0</v>
      </c>
      <c r="P1182">
        <v>0</v>
      </c>
      <c r="Q1182">
        <v>1</v>
      </c>
      <c r="R1182">
        <v>3.1733000000000002E-6</v>
      </c>
      <c r="S1182">
        <v>1.23E-7</v>
      </c>
      <c r="T1182">
        <v>3</v>
      </c>
      <c r="U1182">
        <v>0</v>
      </c>
      <c r="V1182">
        <v>0</v>
      </c>
      <c r="W1182" s="133" t="s">
        <v>1746</v>
      </c>
      <c r="X1182" t="s">
        <v>1508</v>
      </c>
      <c r="Y1182" t="s">
        <v>204</v>
      </c>
      <c r="AM1182" s="105"/>
      <c r="AO1182" s="105"/>
    </row>
    <row r="1183" spans="1:41" ht="14.25" customHeight="1">
      <c r="A1183" t="s">
        <v>1744</v>
      </c>
      <c r="B1183" t="s">
        <v>200</v>
      </c>
      <c r="C1183">
        <v>0</v>
      </c>
      <c r="D1183">
        <v>200</v>
      </c>
      <c r="E1183">
        <v>976</v>
      </c>
      <c r="F1183" t="s">
        <v>201</v>
      </c>
      <c r="G1183" s="105">
        <v>3.0896999999999999E-4</v>
      </c>
      <c r="H1183" s="105">
        <v>1.2666999999999999E-5</v>
      </c>
      <c r="I1183" s="105">
        <v>-8.2316999999999995E-6</v>
      </c>
      <c r="J1183" s="105">
        <v>-4.0699999999999998E-7</v>
      </c>
      <c r="K1183" s="105">
        <v>3.1720000000000001E-4</v>
      </c>
      <c r="L1183" s="105">
        <v>1.3074000000000001E-5</v>
      </c>
      <c r="M1183" s="132">
        <v>2.36</v>
      </c>
      <c r="N1183">
        <v>0</v>
      </c>
      <c r="O1183">
        <v>0</v>
      </c>
      <c r="P1183">
        <v>0</v>
      </c>
      <c r="Q1183">
        <v>1</v>
      </c>
      <c r="R1183">
        <v>3.1719999999999999E-6</v>
      </c>
      <c r="S1183">
        <v>1.307E-7</v>
      </c>
      <c r="T1183">
        <v>3</v>
      </c>
      <c r="U1183">
        <v>0</v>
      </c>
      <c r="V1183">
        <v>0</v>
      </c>
      <c r="W1183" s="133" t="s">
        <v>1747</v>
      </c>
      <c r="X1183" t="s">
        <v>1508</v>
      </c>
      <c r="Y1183" t="s">
        <v>204</v>
      </c>
      <c r="AM1183" s="105"/>
      <c r="AO1183" s="105"/>
    </row>
    <row r="1184" spans="1:41" ht="14.25" customHeight="1">
      <c r="A1184" t="s">
        <v>1748</v>
      </c>
      <c r="B1184" t="s">
        <v>200</v>
      </c>
      <c r="C1184">
        <v>0</v>
      </c>
      <c r="D1184">
        <v>200</v>
      </c>
      <c r="E1184">
        <v>976</v>
      </c>
      <c r="F1184" t="s">
        <v>201</v>
      </c>
      <c r="G1184" s="105">
        <v>4.5535999999999998E-4</v>
      </c>
      <c r="H1184" s="105">
        <v>1.5857000000000001E-5</v>
      </c>
      <c r="I1184" s="105">
        <v>-8.2316999999999995E-6</v>
      </c>
      <c r="J1184" s="105">
        <v>-4.0699999999999998E-7</v>
      </c>
      <c r="K1184" s="105">
        <v>4.6359E-4</v>
      </c>
      <c r="L1184" s="105">
        <v>1.6263999999999999E-5</v>
      </c>
      <c r="M1184" s="132">
        <v>2.0099999999999998</v>
      </c>
      <c r="N1184">
        <v>0</v>
      </c>
      <c r="O1184">
        <v>0</v>
      </c>
      <c r="P1184">
        <v>0</v>
      </c>
      <c r="Q1184">
        <v>1</v>
      </c>
      <c r="R1184">
        <v>4.6358999999999999E-6</v>
      </c>
      <c r="S1184">
        <v>1.6259999999999999E-7</v>
      </c>
      <c r="T1184">
        <v>3</v>
      </c>
      <c r="U1184">
        <v>0</v>
      </c>
      <c r="V1184">
        <v>0</v>
      </c>
      <c r="W1184" s="133" t="s">
        <v>1749</v>
      </c>
      <c r="X1184" t="s">
        <v>1508</v>
      </c>
      <c r="Y1184" t="s">
        <v>204</v>
      </c>
      <c r="AM1184" s="105"/>
      <c r="AO1184" s="105"/>
    </row>
    <row r="1185" spans="1:41" ht="14.25" customHeight="1">
      <c r="A1185" t="s">
        <v>1748</v>
      </c>
      <c r="B1185" t="s">
        <v>200</v>
      </c>
      <c r="C1185">
        <v>0</v>
      </c>
      <c r="D1185">
        <v>200</v>
      </c>
      <c r="E1185">
        <v>976</v>
      </c>
      <c r="F1185" t="s">
        <v>201</v>
      </c>
      <c r="G1185" s="105">
        <v>4.5533999999999999E-4</v>
      </c>
      <c r="H1185" s="105">
        <v>1.5905000000000001E-5</v>
      </c>
      <c r="I1185" s="105">
        <v>-8.2316999999999995E-6</v>
      </c>
      <c r="J1185" s="105">
        <v>-4.0699999999999998E-7</v>
      </c>
      <c r="K1185" s="105">
        <v>4.6357000000000001E-4</v>
      </c>
      <c r="L1185" s="105">
        <v>1.6311999999999999E-5</v>
      </c>
      <c r="M1185" s="132">
        <v>2.02</v>
      </c>
      <c r="N1185">
        <v>0</v>
      </c>
      <c r="O1185">
        <v>0</v>
      </c>
      <c r="P1185">
        <v>0</v>
      </c>
      <c r="Q1185">
        <v>1</v>
      </c>
      <c r="R1185">
        <v>4.6357000000000004E-6</v>
      </c>
      <c r="S1185">
        <v>1.631E-7</v>
      </c>
      <c r="T1185">
        <v>3</v>
      </c>
      <c r="U1185">
        <v>0</v>
      </c>
      <c r="V1185">
        <v>0</v>
      </c>
      <c r="W1185" s="133" t="s">
        <v>1750</v>
      </c>
      <c r="X1185" t="s">
        <v>1508</v>
      </c>
      <c r="Y1185" t="s">
        <v>204</v>
      </c>
      <c r="AM1185" s="105"/>
      <c r="AO1185" s="105"/>
    </row>
    <row r="1186" spans="1:41" ht="14.25" customHeight="1">
      <c r="A1186" t="s">
        <v>1748</v>
      </c>
      <c r="B1186" t="s">
        <v>200</v>
      </c>
      <c r="C1186">
        <v>0</v>
      </c>
      <c r="D1186">
        <v>200</v>
      </c>
      <c r="E1186">
        <v>976</v>
      </c>
      <c r="F1186" t="s">
        <v>201</v>
      </c>
      <c r="G1186" s="105">
        <v>4.5514999999999998E-4</v>
      </c>
      <c r="H1186" s="105">
        <v>1.5875999999999998E-5</v>
      </c>
      <c r="I1186" s="105">
        <v>-8.2316999999999995E-6</v>
      </c>
      <c r="J1186" s="105">
        <v>-4.0699999999999998E-7</v>
      </c>
      <c r="K1186" s="105">
        <v>4.6338E-4</v>
      </c>
      <c r="L1186" s="105">
        <v>1.6283E-5</v>
      </c>
      <c r="M1186" s="132">
        <v>2.0099999999999998</v>
      </c>
      <c r="N1186">
        <v>0</v>
      </c>
      <c r="O1186">
        <v>0</v>
      </c>
      <c r="P1186">
        <v>0</v>
      </c>
      <c r="Q1186">
        <v>1</v>
      </c>
      <c r="R1186">
        <v>4.6337999999999996E-6</v>
      </c>
      <c r="S1186">
        <v>1.628E-7</v>
      </c>
      <c r="T1186">
        <v>3</v>
      </c>
      <c r="U1186">
        <v>0</v>
      </c>
      <c r="V1186">
        <v>0</v>
      </c>
      <c r="W1186" s="133" t="s">
        <v>1751</v>
      </c>
      <c r="X1186" t="s">
        <v>1508</v>
      </c>
      <c r="Y1186" t="s">
        <v>204</v>
      </c>
      <c r="AM1186" s="105"/>
      <c r="AO1186" s="105"/>
    </row>
    <row r="1187" spans="1:41" ht="14.25" customHeight="1">
      <c r="A1187" t="s">
        <v>1752</v>
      </c>
      <c r="B1187" t="s">
        <v>200</v>
      </c>
      <c r="C1187">
        <v>0</v>
      </c>
      <c r="D1187">
        <v>200</v>
      </c>
      <c r="E1187">
        <v>976</v>
      </c>
      <c r="F1187" t="s">
        <v>201</v>
      </c>
      <c r="G1187" s="105">
        <v>1.1276999999999999E-3</v>
      </c>
      <c r="H1187" s="105">
        <v>3.7599999999999999E-5</v>
      </c>
      <c r="I1187" s="105">
        <v>-8.2316999999999995E-6</v>
      </c>
      <c r="J1187" s="105">
        <v>-4.0699999999999998E-7</v>
      </c>
      <c r="K1187" s="105">
        <v>1.1359E-3</v>
      </c>
      <c r="L1187" s="105">
        <v>3.8000000000000002E-5</v>
      </c>
      <c r="M1187" s="132">
        <v>1.92</v>
      </c>
      <c r="N1187">
        <v>0</v>
      </c>
      <c r="O1187">
        <v>0</v>
      </c>
      <c r="P1187">
        <v>0</v>
      </c>
      <c r="Q1187">
        <v>1</v>
      </c>
      <c r="R1187">
        <v>1.1358999999999999E-5</v>
      </c>
      <c r="S1187">
        <v>3.7990000000000001E-7</v>
      </c>
      <c r="T1187">
        <v>3</v>
      </c>
      <c r="U1187">
        <v>0</v>
      </c>
      <c r="V1187">
        <v>0</v>
      </c>
      <c r="W1187" s="133" t="s">
        <v>1753</v>
      </c>
      <c r="X1187" t="s">
        <v>1508</v>
      </c>
      <c r="Y1187" t="s">
        <v>204</v>
      </c>
      <c r="AM1187" s="105"/>
      <c r="AO1187" s="105"/>
    </row>
    <row r="1188" spans="1:41" ht="14.25" customHeight="1">
      <c r="A1188" t="s">
        <v>1752</v>
      </c>
      <c r="B1188" t="s">
        <v>200</v>
      </c>
      <c r="C1188">
        <v>0</v>
      </c>
      <c r="D1188">
        <v>200</v>
      </c>
      <c r="E1188">
        <v>976</v>
      </c>
      <c r="F1188" t="s">
        <v>201</v>
      </c>
      <c r="G1188" s="105">
        <v>1.1275E-3</v>
      </c>
      <c r="H1188" s="105">
        <v>3.7200000000000003E-5</v>
      </c>
      <c r="I1188" s="105">
        <v>-8.2316999999999995E-6</v>
      </c>
      <c r="J1188" s="105">
        <v>-4.0699999999999998E-7</v>
      </c>
      <c r="K1188" s="105">
        <v>1.1356999999999999E-3</v>
      </c>
      <c r="L1188" s="105">
        <v>3.7599999999999999E-5</v>
      </c>
      <c r="M1188" s="132">
        <v>1.9</v>
      </c>
      <c r="N1188">
        <v>0</v>
      </c>
      <c r="O1188">
        <v>0</v>
      </c>
      <c r="P1188">
        <v>0</v>
      </c>
      <c r="Q1188">
        <v>1</v>
      </c>
      <c r="R1188">
        <v>1.1357E-5</v>
      </c>
      <c r="S1188">
        <v>3.7580000000000002E-7</v>
      </c>
      <c r="T1188">
        <v>3</v>
      </c>
      <c r="U1188">
        <v>0</v>
      </c>
      <c r="V1188">
        <v>0</v>
      </c>
      <c r="W1188" s="133" t="s">
        <v>1754</v>
      </c>
      <c r="X1188" t="s">
        <v>1508</v>
      </c>
      <c r="Y1188" t="s">
        <v>204</v>
      </c>
      <c r="AM1188" s="105"/>
      <c r="AO1188" s="105"/>
    </row>
    <row r="1189" spans="1:41" ht="14.25" customHeight="1">
      <c r="A1189" t="s">
        <v>1752</v>
      </c>
      <c r="B1189" t="s">
        <v>200</v>
      </c>
      <c r="C1189">
        <v>0</v>
      </c>
      <c r="D1189">
        <v>200</v>
      </c>
      <c r="E1189">
        <v>976</v>
      </c>
      <c r="F1189" t="s">
        <v>201</v>
      </c>
      <c r="G1189" s="105">
        <v>1.1272999999999999E-3</v>
      </c>
      <c r="H1189" s="105">
        <v>3.7100000000000001E-5</v>
      </c>
      <c r="I1189" s="105">
        <v>-8.2316999999999995E-6</v>
      </c>
      <c r="J1189" s="105">
        <v>-4.0699999999999998E-7</v>
      </c>
      <c r="K1189" s="105">
        <v>1.1355E-3</v>
      </c>
      <c r="L1189" s="105">
        <v>3.7599999999999999E-5</v>
      </c>
      <c r="M1189" s="132">
        <v>1.89</v>
      </c>
      <c r="N1189">
        <v>0</v>
      </c>
      <c r="O1189">
        <v>0</v>
      </c>
      <c r="P1189">
        <v>0</v>
      </c>
      <c r="Q1189">
        <v>1</v>
      </c>
      <c r="R1189">
        <v>1.1355000000000001E-5</v>
      </c>
      <c r="S1189">
        <v>3.7549999999999999E-7</v>
      </c>
      <c r="T1189">
        <v>3</v>
      </c>
      <c r="U1189">
        <v>0</v>
      </c>
      <c r="V1189">
        <v>0</v>
      </c>
      <c r="W1189" s="133" t="s">
        <v>1755</v>
      </c>
      <c r="X1189" t="s">
        <v>1508</v>
      </c>
      <c r="Y1189" t="s">
        <v>204</v>
      </c>
      <c r="AM1189" s="105"/>
      <c r="AO1189" s="105"/>
    </row>
    <row r="1190" spans="1:41" ht="14.25" customHeight="1">
      <c r="A1190" t="s">
        <v>1756</v>
      </c>
      <c r="B1190" t="s">
        <v>200</v>
      </c>
      <c r="C1190">
        <v>0</v>
      </c>
      <c r="D1190">
        <v>200</v>
      </c>
      <c r="E1190">
        <v>976</v>
      </c>
      <c r="F1190" t="s">
        <v>201</v>
      </c>
      <c r="G1190" s="105">
        <v>2.2964000000000001E-3</v>
      </c>
      <c r="H1190" s="105">
        <v>6.5300000000000002E-5</v>
      </c>
      <c r="I1190" s="105">
        <v>-8.2316999999999995E-6</v>
      </c>
      <c r="J1190" s="105">
        <v>-4.0699999999999998E-7</v>
      </c>
      <c r="K1190" s="105">
        <v>2.3046999999999998E-3</v>
      </c>
      <c r="L1190" s="105">
        <v>6.5699999999999998E-5</v>
      </c>
      <c r="M1190" s="132">
        <v>1.63</v>
      </c>
      <c r="N1190">
        <v>0</v>
      </c>
      <c r="O1190">
        <v>0</v>
      </c>
      <c r="P1190">
        <v>0</v>
      </c>
      <c r="Q1190">
        <v>1</v>
      </c>
      <c r="R1190">
        <v>2.3047000000000001E-5</v>
      </c>
      <c r="S1190">
        <v>6.5710000000000003E-7</v>
      </c>
      <c r="T1190">
        <v>3</v>
      </c>
      <c r="U1190">
        <v>0</v>
      </c>
      <c r="V1190">
        <v>0</v>
      </c>
      <c r="W1190" s="133" t="s">
        <v>1757</v>
      </c>
      <c r="X1190" t="s">
        <v>1508</v>
      </c>
      <c r="Y1190" t="s">
        <v>204</v>
      </c>
      <c r="AM1190" s="105"/>
      <c r="AO1190" s="105"/>
    </row>
    <row r="1191" spans="1:41" ht="14.25" customHeight="1">
      <c r="A1191" t="s">
        <v>1756</v>
      </c>
      <c r="B1191" t="s">
        <v>200</v>
      </c>
      <c r="C1191">
        <v>0</v>
      </c>
      <c r="D1191">
        <v>200</v>
      </c>
      <c r="E1191">
        <v>976</v>
      </c>
      <c r="F1191" t="s">
        <v>201</v>
      </c>
      <c r="G1191" s="105">
        <v>2.2967E-3</v>
      </c>
      <c r="H1191" s="105">
        <v>6.58E-5</v>
      </c>
      <c r="I1191" s="105">
        <v>-8.2316999999999995E-6</v>
      </c>
      <c r="J1191" s="105">
        <v>-4.0699999999999998E-7</v>
      </c>
      <c r="K1191" s="105">
        <v>2.3050000000000002E-3</v>
      </c>
      <c r="L1191" s="105">
        <v>6.6199999999999996E-5</v>
      </c>
      <c r="M1191" s="132">
        <v>1.65</v>
      </c>
      <c r="N1191">
        <v>0</v>
      </c>
      <c r="O1191">
        <v>0</v>
      </c>
      <c r="P1191">
        <v>0</v>
      </c>
      <c r="Q1191">
        <v>1</v>
      </c>
      <c r="R1191">
        <v>2.3050000000000001E-5</v>
      </c>
      <c r="S1191">
        <v>6.6219999999999999E-7</v>
      </c>
      <c r="T1191">
        <v>3</v>
      </c>
      <c r="U1191">
        <v>0</v>
      </c>
      <c r="V1191">
        <v>0</v>
      </c>
      <c r="W1191" s="133" t="s">
        <v>1758</v>
      </c>
      <c r="X1191" t="s">
        <v>1508</v>
      </c>
      <c r="Y1191" t="s">
        <v>204</v>
      </c>
      <c r="AM1191" s="105"/>
      <c r="AO1191" s="105"/>
    </row>
    <row r="1192" spans="1:41" ht="14.25" customHeight="1">
      <c r="A1192" t="s">
        <v>1756</v>
      </c>
      <c r="B1192" t="s">
        <v>200</v>
      </c>
      <c r="C1192">
        <v>0</v>
      </c>
      <c r="D1192">
        <v>200</v>
      </c>
      <c r="E1192">
        <v>976</v>
      </c>
      <c r="F1192" t="s">
        <v>201</v>
      </c>
      <c r="G1192" s="105">
        <v>2.2964999999999999E-3</v>
      </c>
      <c r="H1192" s="105">
        <v>6.4999999999999994E-5</v>
      </c>
      <c r="I1192" s="105">
        <v>-8.2316999999999995E-6</v>
      </c>
      <c r="J1192" s="105">
        <v>-4.0699999999999998E-7</v>
      </c>
      <c r="K1192" s="105">
        <v>2.3046999999999998E-3</v>
      </c>
      <c r="L1192" s="105">
        <v>6.5400000000000004E-5</v>
      </c>
      <c r="M1192" s="132">
        <v>1.63</v>
      </c>
      <c r="N1192">
        <v>0</v>
      </c>
      <c r="O1192">
        <v>0</v>
      </c>
      <c r="P1192">
        <v>0</v>
      </c>
      <c r="Q1192">
        <v>1</v>
      </c>
      <c r="R1192">
        <v>2.3047000000000001E-5</v>
      </c>
      <c r="S1192">
        <v>6.5400000000000001E-7</v>
      </c>
      <c r="T1192">
        <v>3</v>
      </c>
      <c r="U1192">
        <v>0</v>
      </c>
      <c r="V1192">
        <v>0</v>
      </c>
      <c r="W1192" s="133" t="s">
        <v>1759</v>
      </c>
      <c r="X1192" t="s">
        <v>1508</v>
      </c>
      <c r="Y1192" t="s">
        <v>204</v>
      </c>
      <c r="AM1192" s="105"/>
      <c r="AO1192" s="105"/>
    </row>
    <row r="1193" spans="1:41" ht="14.25" customHeight="1">
      <c r="A1193" t="s">
        <v>1760</v>
      </c>
      <c r="B1193" t="s">
        <v>200</v>
      </c>
      <c r="C1193">
        <v>0</v>
      </c>
      <c r="D1193">
        <v>200</v>
      </c>
      <c r="E1193">
        <v>976</v>
      </c>
      <c r="F1193" t="s">
        <v>201</v>
      </c>
      <c r="G1193" s="105">
        <v>2.5837999999999998E-3</v>
      </c>
      <c r="H1193" s="105">
        <v>6.86E-5</v>
      </c>
      <c r="I1193" s="105">
        <v>-8.2316999999999995E-6</v>
      </c>
      <c r="J1193" s="105">
        <v>-4.0699999999999998E-7</v>
      </c>
      <c r="K1193" s="105">
        <v>2.5920000000000001E-3</v>
      </c>
      <c r="L1193" s="105">
        <v>6.8999999999999997E-5</v>
      </c>
      <c r="M1193" s="132">
        <v>1.52</v>
      </c>
      <c r="N1193">
        <v>0</v>
      </c>
      <c r="O1193">
        <v>0</v>
      </c>
      <c r="P1193">
        <v>0</v>
      </c>
      <c r="Q1193">
        <v>1</v>
      </c>
      <c r="R1193">
        <v>2.5919999999999999E-5</v>
      </c>
      <c r="S1193">
        <v>6.8999999999999996E-7</v>
      </c>
      <c r="T1193">
        <v>3</v>
      </c>
      <c r="U1193">
        <v>0</v>
      </c>
      <c r="V1193">
        <v>0</v>
      </c>
      <c r="W1193" s="133" t="s">
        <v>1761</v>
      </c>
      <c r="X1193" t="s">
        <v>1508</v>
      </c>
      <c r="Y1193" t="s">
        <v>204</v>
      </c>
      <c r="AM1193" s="105"/>
      <c r="AO1193" s="105"/>
    </row>
    <row r="1194" spans="1:41" ht="14.25" customHeight="1">
      <c r="A1194" t="s">
        <v>1760</v>
      </c>
      <c r="B1194" t="s">
        <v>200</v>
      </c>
      <c r="C1194">
        <v>0</v>
      </c>
      <c r="D1194">
        <v>200</v>
      </c>
      <c r="E1194">
        <v>976</v>
      </c>
      <c r="F1194" t="s">
        <v>201</v>
      </c>
      <c r="G1194" s="105">
        <v>2.5856E-3</v>
      </c>
      <c r="H1194" s="105">
        <v>6.8300000000000007E-5</v>
      </c>
      <c r="I1194" s="105">
        <v>-8.2316999999999995E-6</v>
      </c>
      <c r="J1194" s="105">
        <v>-4.0699999999999998E-7</v>
      </c>
      <c r="K1194" s="105">
        <v>2.5937999999999998E-3</v>
      </c>
      <c r="L1194" s="105">
        <v>6.8700000000000003E-5</v>
      </c>
      <c r="M1194" s="132">
        <v>1.52</v>
      </c>
      <c r="N1194">
        <v>0</v>
      </c>
      <c r="O1194">
        <v>0</v>
      </c>
      <c r="P1194">
        <v>0</v>
      </c>
      <c r="Q1194">
        <v>1</v>
      </c>
      <c r="R1194">
        <v>2.5938000000000001E-5</v>
      </c>
      <c r="S1194">
        <v>6.8690000000000004E-7</v>
      </c>
      <c r="T1194">
        <v>3</v>
      </c>
      <c r="U1194">
        <v>0</v>
      </c>
      <c r="V1194">
        <v>0</v>
      </c>
      <c r="W1194" s="133" t="s">
        <v>1762</v>
      </c>
      <c r="X1194" t="s">
        <v>1508</v>
      </c>
      <c r="Y1194" t="s">
        <v>204</v>
      </c>
      <c r="AM1194" s="105"/>
      <c r="AO1194" s="105"/>
    </row>
    <row r="1195" spans="1:41" ht="14.25" customHeight="1">
      <c r="A1195" t="s">
        <v>1760</v>
      </c>
      <c r="B1195" t="s">
        <v>200</v>
      </c>
      <c r="C1195">
        <v>0</v>
      </c>
      <c r="D1195">
        <v>200</v>
      </c>
      <c r="E1195">
        <v>976</v>
      </c>
      <c r="F1195" t="s">
        <v>201</v>
      </c>
      <c r="G1195" s="105">
        <v>2.5877000000000001E-3</v>
      </c>
      <c r="H1195" s="105">
        <v>6.8399999999999996E-5</v>
      </c>
      <c r="I1195" s="105">
        <v>-8.2316999999999995E-6</v>
      </c>
      <c r="J1195" s="105">
        <v>-4.0699999999999998E-7</v>
      </c>
      <c r="K1195" s="105">
        <v>2.5958999999999999E-3</v>
      </c>
      <c r="L1195" s="105">
        <v>6.8800000000000005E-5</v>
      </c>
      <c r="M1195" s="132">
        <v>1.52</v>
      </c>
      <c r="N1195">
        <v>0</v>
      </c>
      <c r="O1195">
        <v>0</v>
      </c>
      <c r="P1195">
        <v>0</v>
      </c>
      <c r="Q1195">
        <v>1</v>
      </c>
      <c r="R1195">
        <v>2.5959E-5</v>
      </c>
      <c r="S1195">
        <v>6.8849999999999995E-7</v>
      </c>
      <c r="T1195">
        <v>3</v>
      </c>
      <c r="U1195">
        <v>0</v>
      </c>
      <c r="V1195">
        <v>0</v>
      </c>
      <c r="W1195" s="133" t="s">
        <v>1763</v>
      </c>
      <c r="X1195" t="s">
        <v>1508</v>
      </c>
      <c r="Y1195" t="s">
        <v>204</v>
      </c>
      <c r="AM1195" s="105"/>
      <c r="AO1195" s="105"/>
    </row>
    <row r="1196" spans="1:41" ht="14.25" customHeight="1">
      <c r="A1196" t="s">
        <v>1764</v>
      </c>
      <c r="B1196" t="s">
        <v>200</v>
      </c>
      <c r="C1196">
        <v>0</v>
      </c>
      <c r="D1196">
        <v>200</v>
      </c>
      <c r="E1196">
        <v>976</v>
      </c>
      <c r="F1196" t="s">
        <v>201</v>
      </c>
      <c r="G1196" s="105">
        <v>2.8657000000000001E-3</v>
      </c>
      <c r="H1196" s="105">
        <v>7.5900000000000002E-5</v>
      </c>
      <c r="I1196" s="105">
        <v>-8.2316999999999995E-6</v>
      </c>
      <c r="J1196" s="105">
        <v>-4.0699999999999998E-7</v>
      </c>
      <c r="K1196" s="105">
        <v>2.8739999999999998E-3</v>
      </c>
      <c r="L1196" s="105">
        <v>7.6299999999999998E-5</v>
      </c>
      <c r="M1196" s="132">
        <v>1.52</v>
      </c>
      <c r="N1196">
        <v>0</v>
      </c>
      <c r="O1196">
        <v>0</v>
      </c>
      <c r="P1196">
        <v>0</v>
      </c>
      <c r="Q1196">
        <v>1</v>
      </c>
      <c r="R1196">
        <v>2.8739999999999999E-5</v>
      </c>
      <c r="S1196">
        <v>7.6280000000000003E-7</v>
      </c>
      <c r="T1196">
        <v>3</v>
      </c>
      <c r="U1196">
        <v>0</v>
      </c>
      <c r="V1196">
        <v>0</v>
      </c>
      <c r="W1196" s="133" t="s">
        <v>1765</v>
      </c>
      <c r="X1196" t="s">
        <v>1508</v>
      </c>
      <c r="Y1196" t="s">
        <v>204</v>
      </c>
      <c r="AM1196" s="105"/>
      <c r="AO1196" s="105"/>
    </row>
    <row r="1197" spans="1:41" ht="14.25" customHeight="1">
      <c r="A1197" t="s">
        <v>1764</v>
      </c>
      <c r="B1197" t="s">
        <v>200</v>
      </c>
      <c r="C1197">
        <v>0</v>
      </c>
      <c r="D1197">
        <v>200</v>
      </c>
      <c r="E1197">
        <v>976</v>
      </c>
      <c r="F1197" t="s">
        <v>201</v>
      </c>
      <c r="G1197" s="105">
        <v>2.8639999999999998E-3</v>
      </c>
      <c r="H1197" s="105">
        <v>7.5599999999999994E-5</v>
      </c>
      <c r="I1197" s="105">
        <v>-8.2316999999999995E-6</v>
      </c>
      <c r="J1197" s="105">
        <v>-4.0699999999999998E-7</v>
      </c>
      <c r="K1197" s="105">
        <v>2.8722999999999999E-3</v>
      </c>
      <c r="L1197" s="105">
        <v>7.6000000000000004E-5</v>
      </c>
      <c r="M1197" s="132">
        <v>1.52</v>
      </c>
      <c r="N1197">
        <v>0</v>
      </c>
      <c r="O1197">
        <v>0</v>
      </c>
      <c r="P1197">
        <v>0</v>
      </c>
      <c r="Q1197">
        <v>1</v>
      </c>
      <c r="R1197">
        <v>2.8722999999999999E-5</v>
      </c>
      <c r="S1197">
        <v>7.5990000000000002E-7</v>
      </c>
      <c r="T1197">
        <v>3</v>
      </c>
      <c r="U1197">
        <v>0</v>
      </c>
      <c r="V1197">
        <v>0</v>
      </c>
      <c r="W1197" s="133" t="s">
        <v>1766</v>
      </c>
      <c r="X1197" t="s">
        <v>1508</v>
      </c>
      <c r="Y1197" t="s">
        <v>204</v>
      </c>
      <c r="AM1197" s="105"/>
      <c r="AO1197" s="105"/>
    </row>
    <row r="1198" spans="1:41" ht="14.25" customHeight="1">
      <c r="A1198" t="s">
        <v>1764</v>
      </c>
      <c r="B1198" t="s">
        <v>200</v>
      </c>
      <c r="C1198">
        <v>0</v>
      </c>
      <c r="D1198">
        <v>200</v>
      </c>
      <c r="E1198">
        <v>976</v>
      </c>
      <c r="F1198" t="s">
        <v>201</v>
      </c>
      <c r="G1198" s="105">
        <v>2.8636E-3</v>
      </c>
      <c r="H1198" s="105">
        <v>7.5699999999999997E-5</v>
      </c>
      <c r="I1198" s="105">
        <v>-8.2316999999999995E-6</v>
      </c>
      <c r="J1198" s="105">
        <v>-4.0699999999999998E-7</v>
      </c>
      <c r="K1198" s="105">
        <v>2.8717999999999999E-3</v>
      </c>
      <c r="L1198" s="105">
        <v>7.6100000000000007E-5</v>
      </c>
      <c r="M1198" s="132">
        <v>1.52</v>
      </c>
      <c r="N1198">
        <v>0</v>
      </c>
      <c r="O1198">
        <v>0</v>
      </c>
      <c r="P1198">
        <v>0</v>
      </c>
      <c r="Q1198">
        <v>1</v>
      </c>
      <c r="R1198">
        <v>2.8717999999999998E-5</v>
      </c>
      <c r="S1198">
        <v>7.6110000000000001E-7</v>
      </c>
      <c r="T1198">
        <v>3</v>
      </c>
      <c r="U1198">
        <v>0</v>
      </c>
      <c r="V1198">
        <v>0</v>
      </c>
      <c r="W1198" s="133" t="s">
        <v>1767</v>
      </c>
      <c r="X1198" t="s">
        <v>1508</v>
      </c>
      <c r="Y1198" t="s">
        <v>204</v>
      </c>
      <c r="AM1198" s="105"/>
      <c r="AO1198" s="105"/>
    </row>
    <row r="1199" spans="1:41" ht="14.25" customHeight="1">
      <c r="A1199" t="s">
        <v>1768</v>
      </c>
      <c r="B1199" t="s">
        <v>200</v>
      </c>
      <c r="C1199">
        <v>0</v>
      </c>
      <c r="D1199">
        <v>200</v>
      </c>
      <c r="E1199">
        <v>976</v>
      </c>
      <c r="F1199" t="s">
        <v>201</v>
      </c>
      <c r="G1199" s="105">
        <v>1.4894000000000001E-3</v>
      </c>
      <c r="H1199" s="105">
        <v>4.3000000000000002E-5</v>
      </c>
      <c r="I1199" s="105">
        <v>-8.2316999999999995E-6</v>
      </c>
      <c r="J1199" s="105">
        <v>-4.0699999999999998E-7</v>
      </c>
      <c r="K1199" s="105">
        <v>1.4976E-3</v>
      </c>
      <c r="L1199" s="105">
        <v>4.3399999999999998E-5</v>
      </c>
      <c r="M1199" s="132">
        <v>1.66</v>
      </c>
      <c r="N1199">
        <v>0</v>
      </c>
      <c r="O1199">
        <v>0</v>
      </c>
      <c r="P1199">
        <v>0</v>
      </c>
      <c r="Q1199">
        <v>1</v>
      </c>
      <c r="R1199">
        <v>1.4976E-5</v>
      </c>
      <c r="S1199">
        <v>4.3360000000000002E-7</v>
      </c>
      <c r="T1199">
        <v>3</v>
      </c>
      <c r="U1199">
        <v>0</v>
      </c>
      <c r="V1199">
        <v>0</v>
      </c>
      <c r="W1199" s="133" t="s">
        <v>1769</v>
      </c>
      <c r="X1199" t="s">
        <v>1508</v>
      </c>
      <c r="Y1199" t="s">
        <v>204</v>
      </c>
      <c r="AM1199" s="105"/>
      <c r="AO1199" s="105"/>
    </row>
    <row r="1200" spans="1:41" ht="14.25" customHeight="1">
      <c r="A1200" t="s">
        <v>1768</v>
      </c>
      <c r="B1200" t="s">
        <v>200</v>
      </c>
      <c r="C1200">
        <v>0</v>
      </c>
      <c r="D1200">
        <v>200</v>
      </c>
      <c r="E1200">
        <v>976</v>
      </c>
      <c r="F1200" t="s">
        <v>201</v>
      </c>
      <c r="G1200" s="105">
        <v>1.4893E-3</v>
      </c>
      <c r="H1200" s="105">
        <v>4.2400000000000001E-5</v>
      </c>
      <c r="I1200" s="105">
        <v>-8.2316999999999995E-6</v>
      </c>
      <c r="J1200" s="105">
        <v>-4.0699999999999998E-7</v>
      </c>
      <c r="K1200" s="105">
        <v>1.4976E-3</v>
      </c>
      <c r="L1200" s="105">
        <v>4.2799999999999997E-5</v>
      </c>
      <c r="M1200" s="132">
        <v>1.64</v>
      </c>
      <c r="N1200">
        <v>0</v>
      </c>
      <c r="O1200">
        <v>0</v>
      </c>
      <c r="P1200">
        <v>0</v>
      </c>
      <c r="Q1200">
        <v>1</v>
      </c>
      <c r="R1200">
        <v>1.4976E-5</v>
      </c>
      <c r="S1200">
        <v>4.2850000000000001E-7</v>
      </c>
      <c r="T1200">
        <v>3</v>
      </c>
      <c r="U1200">
        <v>0</v>
      </c>
      <c r="V1200">
        <v>0</v>
      </c>
      <c r="W1200" s="133" t="s">
        <v>1770</v>
      </c>
      <c r="X1200" t="s">
        <v>1508</v>
      </c>
      <c r="Y1200" t="s">
        <v>204</v>
      </c>
      <c r="AM1200" s="105"/>
      <c r="AO1200" s="105"/>
    </row>
    <row r="1201" spans="1:41" ht="14.25" customHeight="1">
      <c r="A1201" t="s">
        <v>1768</v>
      </c>
      <c r="B1201" t="s">
        <v>200</v>
      </c>
      <c r="C1201">
        <v>0</v>
      </c>
      <c r="D1201">
        <v>200</v>
      </c>
      <c r="E1201">
        <v>976</v>
      </c>
      <c r="F1201" t="s">
        <v>201</v>
      </c>
      <c r="G1201" s="105">
        <v>1.4888E-3</v>
      </c>
      <c r="H1201" s="105">
        <v>4.2500000000000003E-5</v>
      </c>
      <c r="I1201" s="105">
        <v>-8.2316999999999995E-6</v>
      </c>
      <c r="J1201" s="105">
        <v>-4.0699999999999998E-7</v>
      </c>
      <c r="K1201" s="105">
        <v>1.4970000000000001E-3</v>
      </c>
      <c r="L1201" s="105">
        <v>4.2899999999999999E-5</v>
      </c>
      <c r="M1201" s="132">
        <v>1.64</v>
      </c>
      <c r="N1201">
        <v>0</v>
      </c>
      <c r="O1201">
        <v>0</v>
      </c>
      <c r="P1201">
        <v>0</v>
      </c>
      <c r="Q1201">
        <v>1</v>
      </c>
      <c r="R1201">
        <v>1.4970000000000001E-5</v>
      </c>
      <c r="S1201">
        <v>4.2870000000000002E-7</v>
      </c>
      <c r="T1201">
        <v>3</v>
      </c>
      <c r="U1201">
        <v>0</v>
      </c>
      <c r="V1201">
        <v>0</v>
      </c>
      <c r="W1201" s="133" t="s">
        <v>1771</v>
      </c>
      <c r="X1201" t="s">
        <v>1508</v>
      </c>
      <c r="Y1201" t="s">
        <v>204</v>
      </c>
      <c r="AM1201" s="105"/>
      <c r="AO1201" s="105"/>
    </row>
    <row r="1202" spans="1:41" ht="14.25" customHeight="1">
      <c r="A1202" t="s">
        <v>1772</v>
      </c>
      <c r="B1202" t="s">
        <v>200</v>
      </c>
      <c r="C1202">
        <v>0</v>
      </c>
      <c r="D1202">
        <v>200</v>
      </c>
      <c r="E1202">
        <v>976</v>
      </c>
      <c r="F1202" t="s">
        <v>201</v>
      </c>
      <c r="G1202" s="105">
        <v>1.4831E-3</v>
      </c>
      <c r="H1202" s="105">
        <v>4.2700000000000001E-5</v>
      </c>
      <c r="I1202" s="105">
        <v>-8.2316999999999995E-6</v>
      </c>
      <c r="J1202" s="105">
        <v>-4.0699999999999998E-7</v>
      </c>
      <c r="K1202" s="105">
        <v>1.4913000000000001E-3</v>
      </c>
      <c r="L1202" s="105">
        <v>4.3099999999999997E-5</v>
      </c>
      <c r="M1202" s="132">
        <v>1.66</v>
      </c>
      <c r="N1202">
        <v>0</v>
      </c>
      <c r="O1202">
        <v>0</v>
      </c>
      <c r="P1202">
        <v>0</v>
      </c>
      <c r="Q1202">
        <v>1</v>
      </c>
      <c r="R1202">
        <v>1.4912999999999999E-5</v>
      </c>
      <c r="S1202">
        <v>4.3099999999999998E-7</v>
      </c>
      <c r="T1202">
        <v>3</v>
      </c>
      <c r="U1202">
        <v>0</v>
      </c>
      <c r="V1202">
        <v>0</v>
      </c>
      <c r="W1202" s="133" t="s">
        <v>1773</v>
      </c>
      <c r="X1202" t="s">
        <v>1508</v>
      </c>
      <c r="Y1202" t="s">
        <v>204</v>
      </c>
      <c r="AM1202" s="105"/>
      <c r="AO1202" s="105"/>
    </row>
    <row r="1203" spans="1:41" ht="14.25" customHeight="1">
      <c r="A1203" t="s">
        <v>1772</v>
      </c>
      <c r="B1203" t="s">
        <v>200</v>
      </c>
      <c r="C1203">
        <v>0</v>
      </c>
      <c r="D1203">
        <v>200</v>
      </c>
      <c r="E1203">
        <v>976</v>
      </c>
      <c r="F1203" t="s">
        <v>201</v>
      </c>
      <c r="G1203" s="105">
        <v>1.4832000000000001E-3</v>
      </c>
      <c r="H1203" s="105">
        <v>4.2500000000000003E-5</v>
      </c>
      <c r="I1203" s="105">
        <v>-8.2316999999999995E-6</v>
      </c>
      <c r="J1203" s="105">
        <v>-4.0699999999999998E-7</v>
      </c>
      <c r="K1203" s="105">
        <v>1.4913999999999999E-3</v>
      </c>
      <c r="L1203" s="105">
        <v>4.2899999999999999E-5</v>
      </c>
      <c r="M1203" s="132">
        <v>1.65</v>
      </c>
      <c r="N1203">
        <v>0</v>
      </c>
      <c r="O1203">
        <v>0</v>
      </c>
      <c r="P1203">
        <v>0</v>
      </c>
      <c r="Q1203">
        <v>1</v>
      </c>
      <c r="R1203">
        <v>1.4914E-5</v>
      </c>
      <c r="S1203">
        <v>4.2930000000000001E-7</v>
      </c>
      <c r="T1203">
        <v>3</v>
      </c>
      <c r="U1203">
        <v>0</v>
      </c>
      <c r="V1203">
        <v>0</v>
      </c>
      <c r="W1203" s="133" t="s">
        <v>1774</v>
      </c>
      <c r="X1203" t="s">
        <v>1508</v>
      </c>
      <c r="Y1203" t="s">
        <v>204</v>
      </c>
      <c r="AM1203" s="105"/>
      <c r="AO1203" s="105"/>
    </row>
    <row r="1204" spans="1:41" ht="14.25" customHeight="1">
      <c r="A1204" t="s">
        <v>1772</v>
      </c>
      <c r="B1204" t="s">
        <v>200</v>
      </c>
      <c r="C1204">
        <v>0</v>
      </c>
      <c r="D1204">
        <v>200</v>
      </c>
      <c r="E1204">
        <v>976</v>
      </c>
      <c r="F1204" t="s">
        <v>201</v>
      </c>
      <c r="G1204" s="105">
        <v>1.4827E-3</v>
      </c>
      <c r="H1204" s="105">
        <v>4.2700000000000001E-5</v>
      </c>
      <c r="I1204" s="105">
        <v>-8.2316999999999995E-6</v>
      </c>
      <c r="J1204" s="105">
        <v>-4.0699999999999998E-7</v>
      </c>
      <c r="K1204" s="105">
        <v>1.4909000000000001E-3</v>
      </c>
      <c r="L1204" s="105">
        <v>4.3099999999999997E-5</v>
      </c>
      <c r="M1204" s="132">
        <v>1.66</v>
      </c>
      <c r="N1204">
        <v>0</v>
      </c>
      <c r="O1204">
        <v>0</v>
      </c>
      <c r="P1204">
        <v>0</v>
      </c>
      <c r="Q1204">
        <v>1</v>
      </c>
      <c r="R1204">
        <v>1.4909000000000001E-5</v>
      </c>
      <c r="S1204">
        <v>4.3109999999999999E-7</v>
      </c>
      <c r="T1204">
        <v>3</v>
      </c>
      <c r="U1204">
        <v>0</v>
      </c>
      <c r="V1204">
        <v>0</v>
      </c>
      <c r="W1204" s="133" t="s">
        <v>1775</v>
      </c>
      <c r="X1204" t="s">
        <v>1508</v>
      </c>
      <c r="Y1204" t="s">
        <v>204</v>
      </c>
      <c r="AM1204" s="105"/>
      <c r="AO1204" s="105"/>
    </row>
    <row r="1205" spans="1:41" ht="14.25" customHeight="1">
      <c r="A1205" t="s">
        <v>1776</v>
      </c>
      <c r="B1205" t="s">
        <v>200</v>
      </c>
      <c r="C1205">
        <v>0</v>
      </c>
      <c r="D1205">
        <v>200</v>
      </c>
      <c r="E1205">
        <v>976</v>
      </c>
      <c r="F1205" t="s">
        <v>201</v>
      </c>
      <c r="G1205" s="105">
        <v>2.7845999999999999E-3</v>
      </c>
      <c r="H1205" s="105">
        <v>7.9900000000000004E-5</v>
      </c>
      <c r="I1205" s="105">
        <v>-8.2316999999999995E-6</v>
      </c>
      <c r="J1205" s="105">
        <v>-4.0699999999999998E-7</v>
      </c>
      <c r="K1205" s="105">
        <v>2.7929000000000001E-3</v>
      </c>
      <c r="L1205" s="105">
        <v>8.03E-5</v>
      </c>
      <c r="M1205" s="132">
        <v>1.65</v>
      </c>
      <c r="N1205">
        <v>0</v>
      </c>
      <c r="O1205">
        <v>0</v>
      </c>
      <c r="P1205">
        <v>0</v>
      </c>
      <c r="Q1205">
        <v>1</v>
      </c>
      <c r="R1205">
        <v>2.7929E-5</v>
      </c>
      <c r="S1205">
        <v>8.0269999999999995E-7</v>
      </c>
      <c r="T1205">
        <v>3</v>
      </c>
      <c r="U1205">
        <v>0</v>
      </c>
      <c r="V1205">
        <v>0</v>
      </c>
      <c r="W1205" s="133" t="s">
        <v>1777</v>
      </c>
      <c r="X1205" t="s">
        <v>1508</v>
      </c>
      <c r="Y1205" t="s">
        <v>204</v>
      </c>
      <c r="AM1205" s="105"/>
      <c r="AO1205" s="105"/>
    </row>
    <row r="1206" spans="1:41" ht="14.25" customHeight="1">
      <c r="A1206" t="s">
        <v>1776</v>
      </c>
      <c r="B1206" t="s">
        <v>200</v>
      </c>
      <c r="C1206">
        <v>0</v>
      </c>
      <c r="D1206">
        <v>200</v>
      </c>
      <c r="E1206">
        <v>976</v>
      </c>
      <c r="F1206" t="s">
        <v>201</v>
      </c>
      <c r="G1206" s="105">
        <v>2.784E-3</v>
      </c>
      <c r="H1206" s="105">
        <v>7.9599999999999997E-5</v>
      </c>
      <c r="I1206" s="105">
        <v>-8.2316999999999995E-6</v>
      </c>
      <c r="J1206" s="105">
        <v>-4.0699999999999998E-7</v>
      </c>
      <c r="K1206" s="105">
        <v>2.7921999999999999E-3</v>
      </c>
      <c r="L1206" s="105">
        <v>8.0000000000000007E-5</v>
      </c>
      <c r="M1206" s="132">
        <v>1.64</v>
      </c>
      <c r="N1206">
        <v>0</v>
      </c>
      <c r="O1206">
        <v>0</v>
      </c>
      <c r="P1206">
        <v>0</v>
      </c>
      <c r="Q1206">
        <v>1</v>
      </c>
      <c r="R1206">
        <v>2.7922000000000001E-5</v>
      </c>
      <c r="S1206">
        <v>8.005E-7</v>
      </c>
      <c r="T1206">
        <v>3</v>
      </c>
      <c r="U1206">
        <v>0</v>
      </c>
      <c r="V1206">
        <v>0</v>
      </c>
      <c r="W1206" s="133" t="s">
        <v>1778</v>
      </c>
      <c r="X1206" t="s">
        <v>1508</v>
      </c>
      <c r="Y1206" t="s">
        <v>204</v>
      </c>
      <c r="AM1206" s="105"/>
      <c r="AO1206" s="105"/>
    </row>
    <row r="1207" spans="1:41" ht="14.25" customHeight="1">
      <c r="A1207" t="s">
        <v>1776</v>
      </c>
      <c r="B1207" t="s">
        <v>200</v>
      </c>
      <c r="C1207">
        <v>0</v>
      </c>
      <c r="D1207">
        <v>200</v>
      </c>
      <c r="E1207">
        <v>976</v>
      </c>
      <c r="F1207" t="s">
        <v>201</v>
      </c>
      <c r="G1207" s="105">
        <v>2.7837999999999999E-3</v>
      </c>
      <c r="H1207" s="105">
        <v>7.9800000000000002E-5</v>
      </c>
      <c r="I1207" s="105">
        <v>-8.2316999999999995E-6</v>
      </c>
      <c r="J1207" s="105">
        <v>-4.0699999999999998E-7</v>
      </c>
      <c r="K1207" s="105">
        <v>2.7920000000000002E-3</v>
      </c>
      <c r="L1207" s="105">
        <v>8.03E-5</v>
      </c>
      <c r="M1207" s="132">
        <v>1.65</v>
      </c>
      <c r="N1207">
        <v>0</v>
      </c>
      <c r="O1207">
        <v>0</v>
      </c>
      <c r="P1207">
        <v>0</v>
      </c>
      <c r="Q1207">
        <v>1</v>
      </c>
      <c r="R1207">
        <v>2.792E-5</v>
      </c>
      <c r="S1207">
        <v>8.0250000000000005E-7</v>
      </c>
      <c r="T1207">
        <v>3</v>
      </c>
      <c r="U1207">
        <v>0</v>
      </c>
      <c r="V1207">
        <v>0</v>
      </c>
      <c r="W1207" s="133" t="s">
        <v>409</v>
      </c>
      <c r="X1207" t="s">
        <v>1508</v>
      </c>
      <c r="Y1207" t="s">
        <v>204</v>
      </c>
      <c r="AM1207" s="105"/>
      <c r="AO1207" s="105"/>
    </row>
    <row r="1208" spans="1:41" ht="14.25" customHeight="1">
      <c r="A1208" t="s">
        <v>1779</v>
      </c>
      <c r="B1208" t="s">
        <v>200</v>
      </c>
      <c r="C1208">
        <v>0</v>
      </c>
      <c r="D1208">
        <v>200</v>
      </c>
      <c r="E1208">
        <v>976</v>
      </c>
      <c r="F1208" t="s">
        <v>201</v>
      </c>
      <c r="G1208" s="105">
        <v>1.5065E-3</v>
      </c>
      <c r="H1208" s="105">
        <v>4.88E-5</v>
      </c>
      <c r="I1208" s="105">
        <v>-8.2316999999999995E-6</v>
      </c>
      <c r="J1208" s="105">
        <v>-4.0699999999999998E-7</v>
      </c>
      <c r="K1208" s="105">
        <v>1.5148E-3</v>
      </c>
      <c r="L1208" s="105">
        <v>4.9200000000000003E-5</v>
      </c>
      <c r="M1208" s="132">
        <v>1.86</v>
      </c>
      <c r="N1208">
        <v>0</v>
      </c>
      <c r="O1208">
        <v>0</v>
      </c>
      <c r="P1208">
        <v>0</v>
      </c>
      <c r="Q1208">
        <v>1</v>
      </c>
      <c r="R1208">
        <v>1.5148E-5</v>
      </c>
      <c r="S1208">
        <v>4.9169999999999999E-7</v>
      </c>
      <c r="T1208">
        <v>3</v>
      </c>
      <c r="U1208">
        <v>0</v>
      </c>
      <c r="V1208">
        <v>0</v>
      </c>
      <c r="W1208" s="133" t="s">
        <v>1780</v>
      </c>
      <c r="X1208" t="s">
        <v>1508</v>
      </c>
      <c r="Y1208" t="s">
        <v>204</v>
      </c>
      <c r="AM1208" s="105"/>
      <c r="AO1208" s="105"/>
    </row>
    <row r="1209" spans="1:41" ht="14.25" customHeight="1">
      <c r="A1209" t="s">
        <v>1779</v>
      </c>
      <c r="B1209" t="s">
        <v>200</v>
      </c>
      <c r="C1209">
        <v>0</v>
      </c>
      <c r="D1209">
        <v>200</v>
      </c>
      <c r="E1209">
        <v>976</v>
      </c>
      <c r="F1209" t="s">
        <v>201</v>
      </c>
      <c r="G1209" s="105">
        <v>1.5061E-3</v>
      </c>
      <c r="H1209" s="105">
        <v>4.85E-5</v>
      </c>
      <c r="I1209" s="105">
        <v>-8.2316999999999995E-6</v>
      </c>
      <c r="J1209" s="105">
        <v>-4.0699999999999998E-7</v>
      </c>
      <c r="K1209" s="105">
        <v>1.5143000000000001E-3</v>
      </c>
      <c r="L1209" s="105">
        <v>4.8900000000000003E-5</v>
      </c>
      <c r="M1209" s="132">
        <v>1.85</v>
      </c>
      <c r="N1209">
        <v>0</v>
      </c>
      <c r="O1209">
        <v>0</v>
      </c>
      <c r="P1209">
        <v>0</v>
      </c>
      <c r="Q1209">
        <v>1</v>
      </c>
      <c r="R1209">
        <v>1.5143000000000001E-5</v>
      </c>
      <c r="S1209">
        <v>4.8910000000000001E-7</v>
      </c>
      <c r="T1209">
        <v>3</v>
      </c>
      <c r="U1209">
        <v>0</v>
      </c>
      <c r="V1209">
        <v>0</v>
      </c>
      <c r="W1209" s="133" t="s">
        <v>1781</v>
      </c>
      <c r="X1209" t="s">
        <v>1508</v>
      </c>
      <c r="Y1209" t="s">
        <v>204</v>
      </c>
      <c r="AM1209" s="105"/>
      <c r="AO1209" s="105"/>
    </row>
    <row r="1210" spans="1:41" ht="14.25" customHeight="1">
      <c r="A1210" t="s">
        <v>1779</v>
      </c>
      <c r="B1210" t="s">
        <v>200</v>
      </c>
      <c r="C1210">
        <v>0</v>
      </c>
      <c r="D1210">
        <v>200</v>
      </c>
      <c r="E1210">
        <v>976</v>
      </c>
      <c r="F1210" t="s">
        <v>201</v>
      </c>
      <c r="G1210" s="105">
        <v>1.5062000000000001E-3</v>
      </c>
      <c r="H1210" s="105">
        <v>4.8399999999999997E-5</v>
      </c>
      <c r="I1210" s="105">
        <v>-8.2316999999999995E-6</v>
      </c>
      <c r="J1210" s="105">
        <v>-4.0699999999999998E-7</v>
      </c>
      <c r="K1210" s="105">
        <v>1.5143999999999999E-3</v>
      </c>
      <c r="L1210" s="105">
        <v>4.8900000000000003E-5</v>
      </c>
      <c r="M1210" s="132">
        <v>1.85</v>
      </c>
      <c r="N1210">
        <v>0</v>
      </c>
      <c r="O1210">
        <v>0</v>
      </c>
      <c r="P1210">
        <v>0</v>
      </c>
      <c r="Q1210">
        <v>1</v>
      </c>
      <c r="R1210">
        <v>1.5143999999999999E-5</v>
      </c>
      <c r="S1210">
        <v>4.8859999999999997E-7</v>
      </c>
      <c r="T1210">
        <v>3</v>
      </c>
      <c r="U1210">
        <v>0</v>
      </c>
      <c r="V1210">
        <v>0</v>
      </c>
      <c r="W1210" s="133" t="s">
        <v>1782</v>
      </c>
      <c r="X1210" t="s">
        <v>1508</v>
      </c>
      <c r="Y1210" t="s">
        <v>204</v>
      </c>
      <c r="AM1210" s="105"/>
      <c r="AO1210" s="105"/>
    </row>
    <row r="1211" spans="1:41" ht="14.25" customHeight="1">
      <c r="A1211" t="s">
        <v>1783</v>
      </c>
      <c r="B1211" t="s">
        <v>200</v>
      </c>
      <c r="C1211">
        <v>0</v>
      </c>
      <c r="D1211">
        <v>200</v>
      </c>
      <c r="E1211">
        <v>976</v>
      </c>
      <c r="F1211" t="s">
        <v>201</v>
      </c>
      <c r="G1211" s="105">
        <v>1.7438E-3</v>
      </c>
      <c r="H1211" s="105">
        <v>6.0099999999999997E-5</v>
      </c>
      <c r="I1211" s="105">
        <v>-8.2316999999999995E-6</v>
      </c>
      <c r="J1211" s="105">
        <v>-4.0699999999999998E-7</v>
      </c>
      <c r="K1211" s="105">
        <v>1.7520000000000001E-3</v>
      </c>
      <c r="L1211" s="105">
        <v>6.05E-5</v>
      </c>
      <c r="M1211" s="132">
        <v>1.98</v>
      </c>
      <c r="N1211">
        <v>0</v>
      </c>
      <c r="O1211">
        <v>0</v>
      </c>
      <c r="P1211">
        <v>0</v>
      </c>
      <c r="Q1211">
        <v>1</v>
      </c>
      <c r="R1211">
        <v>1.7520000000000002E-5</v>
      </c>
      <c r="S1211">
        <v>6.046E-7</v>
      </c>
      <c r="T1211">
        <v>3</v>
      </c>
      <c r="U1211">
        <v>0</v>
      </c>
      <c r="V1211">
        <v>0</v>
      </c>
      <c r="W1211" s="133" t="s">
        <v>414</v>
      </c>
      <c r="X1211" t="s">
        <v>1508</v>
      </c>
      <c r="Y1211" t="s">
        <v>204</v>
      </c>
      <c r="AM1211" s="105"/>
      <c r="AO1211" s="105"/>
    </row>
    <row r="1212" spans="1:41" ht="14.25" customHeight="1">
      <c r="A1212" t="s">
        <v>1783</v>
      </c>
      <c r="B1212" t="s">
        <v>200</v>
      </c>
      <c r="C1212">
        <v>0</v>
      </c>
      <c r="D1212">
        <v>200</v>
      </c>
      <c r="E1212">
        <v>976</v>
      </c>
      <c r="F1212" t="s">
        <v>201</v>
      </c>
      <c r="G1212" s="105">
        <v>1.7447000000000001E-3</v>
      </c>
      <c r="H1212" s="105">
        <v>5.9599999999999999E-5</v>
      </c>
      <c r="I1212" s="105">
        <v>-8.2316999999999995E-6</v>
      </c>
      <c r="J1212" s="105">
        <v>-4.0699999999999998E-7</v>
      </c>
      <c r="K1212" s="105">
        <v>1.753E-3</v>
      </c>
      <c r="L1212" s="105">
        <v>6.0000000000000002E-5</v>
      </c>
      <c r="M1212" s="132">
        <v>1.96</v>
      </c>
      <c r="N1212">
        <v>0</v>
      </c>
      <c r="O1212">
        <v>0</v>
      </c>
      <c r="P1212">
        <v>0</v>
      </c>
      <c r="Q1212">
        <v>1</v>
      </c>
      <c r="R1212">
        <v>1.753E-5</v>
      </c>
      <c r="S1212">
        <v>5.9999999999999997E-7</v>
      </c>
      <c r="T1212">
        <v>3</v>
      </c>
      <c r="U1212">
        <v>0</v>
      </c>
      <c r="V1212">
        <v>0</v>
      </c>
      <c r="W1212" s="133" t="s">
        <v>1784</v>
      </c>
      <c r="X1212" t="s">
        <v>1508</v>
      </c>
      <c r="Y1212" t="s">
        <v>204</v>
      </c>
      <c r="AM1212" s="105"/>
      <c r="AO1212" s="105"/>
    </row>
    <row r="1213" spans="1:41" ht="14.25" customHeight="1">
      <c r="A1213" t="s">
        <v>1783</v>
      </c>
      <c r="B1213" t="s">
        <v>200</v>
      </c>
      <c r="C1213">
        <v>0</v>
      </c>
      <c r="D1213">
        <v>200</v>
      </c>
      <c r="E1213">
        <v>976</v>
      </c>
      <c r="F1213" t="s">
        <v>201</v>
      </c>
      <c r="G1213" s="105">
        <v>1.7435E-3</v>
      </c>
      <c r="H1213" s="105">
        <v>5.94E-5</v>
      </c>
      <c r="I1213" s="105">
        <v>-8.2316999999999995E-6</v>
      </c>
      <c r="J1213" s="105">
        <v>-4.0699999999999998E-7</v>
      </c>
      <c r="K1213" s="105">
        <v>1.7518E-3</v>
      </c>
      <c r="L1213" s="105">
        <v>5.9799999999999997E-5</v>
      </c>
      <c r="M1213" s="132">
        <v>1.95</v>
      </c>
      <c r="N1213">
        <v>0</v>
      </c>
      <c r="O1213">
        <v>0</v>
      </c>
      <c r="P1213">
        <v>0</v>
      </c>
      <c r="Q1213">
        <v>1</v>
      </c>
      <c r="R1213">
        <v>1.7518000000000001E-5</v>
      </c>
      <c r="S1213">
        <v>5.9770000000000001E-7</v>
      </c>
      <c r="T1213">
        <v>3</v>
      </c>
      <c r="U1213">
        <v>0</v>
      </c>
      <c r="V1213">
        <v>0</v>
      </c>
      <c r="W1213" s="133" t="s">
        <v>1233</v>
      </c>
      <c r="X1213" t="s">
        <v>1508</v>
      </c>
      <c r="Y1213" t="s">
        <v>204</v>
      </c>
      <c r="AM1213" s="105"/>
      <c r="AO1213" s="105"/>
    </row>
    <row r="1214" spans="1:41" ht="14.25" customHeight="1">
      <c r="A1214" t="s">
        <v>1785</v>
      </c>
      <c r="B1214" t="s">
        <v>200</v>
      </c>
      <c r="C1214">
        <v>0</v>
      </c>
      <c r="D1214">
        <v>200</v>
      </c>
      <c r="E1214">
        <v>976</v>
      </c>
      <c r="F1214" t="s">
        <v>201</v>
      </c>
      <c r="G1214" s="105">
        <v>1.1761E-3</v>
      </c>
      <c r="H1214" s="105">
        <v>3.8099999999999998E-5</v>
      </c>
      <c r="I1214" s="105">
        <v>-8.2316999999999995E-6</v>
      </c>
      <c r="J1214" s="105">
        <v>-4.0699999999999998E-7</v>
      </c>
      <c r="K1214" s="105">
        <v>1.1842999999999999E-3</v>
      </c>
      <c r="L1214" s="105">
        <v>3.8600000000000003E-5</v>
      </c>
      <c r="M1214" s="132">
        <v>1.86</v>
      </c>
      <c r="N1214">
        <v>0</v>
      </c>
      <c r="O1214">
        <v>0</v>
      </c>
      <c r="P1214">
        <v>0</v>
      </c>
      <c r="Q1214">
        <v>1</v>
      </c>
      <c r="R1214">
        <v>1.1843E-5</v>
      </c>
      <c r="S1214">
        <v>3.8560000000000001E-7</v>
      </c>
      <c r="T1214">
        <v>3</v>
      </c>
      <c r="U1214">
        <v>0</v>
      </c>
      <c r="V1214">
        <v>0</v>
      </c>
      <c r="W1214" s="133" t="s">
        <v>1786</v>
      </c>
      <c r="X1214" t="s">
        <v>1508</v>
      </c>
      <c r="Y1214" t="s">
        <v>204</v>
      </c>
      <c r="AM1214" s="105"/>
      <c r="AO1214" s="105"/>
    </row>
    <row r="1215" spans="1:41" ht="14.25" customHeight="1">
      <c r="A1215" t="s">
        <v>1785</v>
      </c>
      <c r="B1215" t="s">
        <v>200</v>
      </c>
      <c r="C1215">
        <v>0</v>
      </c>
      <c r="D1215">
        <v>200</v>
      </c>
      <c r="E1215">
        <v>976</v>
      </c>
      <c r="F1215" t="s">
        <v>201</v>
      </c>
      <c r="G1215" s="105">
        <v>1.1757E-3</v>
      </c>
      <c r="H1215" s="105">
        <v>3.8300000000000003E-5</v>
      </c>
      <c r="I1215" s="105">
        <v>-8.2316999999999995E-6</v>
      </c>
      <c r="J1215" s="105">
        <v>-4.0699999999999998E-7</v>
      </c>
      <c r="K1215" s="105">
        <v>1.1839000000000001E-3</v>
      </c>
      <c r="L1215" s="105">
        <v>3.8699999999999999E-5</v>
      </c>
      <c r="M1215" s="132">
        <v>1.87</v>
      </c>
      <c r="N1215">
        <v>0</v>
      </c>
      <c r="O1215">
        <v>0</v>
      </c>
      <c r="P1215">
        <v>0</v>
      </c>
      <c r="Q1215">
        <v>1</v>
      </c>
      <c r="R1215">
        <v>1.1839E-5</v>
      </c>
      <c r="S1215">
        <v>3.869E-7</v>
      </c>
      <c r="T1215">
        <v>3</v>
      </c>
      <c r="U1215">
        <v>0</v>
      </c>
      <c r="V1215">
        <v>0</v>
      </c>
      <c r="W1215" s="133" t="s">
        <v>1235</v>
      </c>
      <c r="X1215" t="s">
        <v>1508</v>
      </c>
      <c r="Y1215" t="s">
        <v>204</v>
      </c>
      <c r="AM1215" s="105"/>
      <c r="AO1215" s="105"/>
    </row>
    <row r="1216" spans="1:41" ht="14.25" customHeight="1">
      <c r="A1216" t="s">
        <v>1785</v>
      </c>
      <c r="B1216" t="s">
        <v>200</v>
      </c>
      <c r="C1216">
        <v>0</v>
      </c>
      <c r="D1216">
        <v>200</v>
      </c>
      <c r="E1216">
        <v>976</v>
      </c>
      <c r="F1216" t="s">
        <v>201</v>
      </c>
      <c r="G1216" s="105">
        <v>1.1770000000000001E-3</v>
      </c>
      <c r="H1216" s="105">
        <v>3.8500000000000001E-5</v>
      </c>
      <c r="I1216" s="105">
        <v>-8.2316999999999995E-6</v>
      </c>
      <c r="J1216" s="105">
        <v>-4.0699999999999998E-7</v>
      </c>
      <c r="K1216" s="105">
        <v>1.1852E-3</v>
      </c>
      <c r="L1216" s="105">
        <v>3.8899999999999997E-5</v>
      </c>
      <c r="M1216" s="132">
        <v>1.88</v>
      </c>
      <c r="N1216">
        <v>0</v>
      </c>
      <c r="O1216">
        <v>0</v>
      </c>
      <c r="P1216">
        <v>0</v>
      </c>
      <c r="Q1216">
        <v>1</v>
      </c>
      <c r="R1216">
        <v>1.1851999999999999E-5</v>
      </c>
      <c r="S1216">
        <v>3.8920000000000002E-7</v>
      </c>
      <c r="T1216">
        <v>3</v>
      </c>
      <c r="U1216">
        <v>0</v>
      </c>
      <c r="V1216">
        <v>0</v>
      </c>
      <c r="W1216" s="133" t="s">
        <v>1787</v>
      </c>
      <c r="X1216" t="s">
        <v>1508</v>
      </c>
      <c r="Y1216" t="s">
        <v>204</v>
      </c>
      <c r="AM1216" s="105"/>
      <c r="AO1216" s="105"/>
    </row>
    <row r="1217" spans="1:41" ht="14.25" customHeight="1">
      <c r="A1217" t="s">
        <v>1788</v>
      </c>
      <c r="B1217" t="s">
        <v>200</v>
      </c>
      <c r="C1217">
        <v>0</v>
      </c>
      <c r="D1217">
        <v>200</v>
      </c>
      <c r="E1217">
        <v>976</v>
      </c>
      <c r="F1217" t="s">
        <v>201</v>
      </c>
      <c r="G1217" s="105">
        <v>7.5867000000000003E-4</v>
      </c>
      <c r="H1217" s="105">
        <v>2.4786999999999998E-5</v>
      </c>
      <c r="I1217" s="105">
        <v>-8.2316999999999995E-6</v>
      </c>
      <c r="J1217" s="105">
        <v>-4.0699999999999998E-7</v>
      </c>
      <c r="K1217" s="105">
        <v>7.6690000000000005E-4</v>
      </c>
      <c r="L1217" s="105">
        <v>2.5194E-5</v>
      </c>
      <c r="M1217" s="132">
        <v>1.88</v>
      </c>
      <c r="N1217">
        <v>0</v>
      </c>
      <c r="O1217">
        <v>0</v>
      </c>
      <c r="P1217">
        <v>0</v>
      </c>
      <c r="Q1217">
        <v>1</v>
      </c>
      <c r="R1217">
        <v>7.6690000000000006E-6</v>
      </c>
      <c r="S1217">
        <v>2.5190000000000003E-7</v>
      </c>
      <c r="T1217">
        <v>3</v>
      </c>
      <c r="U1217">
        <v>0</v>
      </c>
      <c r="V1217">
        <v>0</v>
      </c>
      <c r="W1217" s="133" t="s">
        <v>1238</v>
      </c>
      <c r="X1217" t="s">
        <v>1508</v>
      </c>
      <c r="Y1217" t="s">
        <v>204</v>
      </c>
      <c r="AM1217" s="105"/>
      <c r="AO1217" s="105"/>
    </row>
    <row r="1218" spans="1:41" ht="14.25" customHeight="1">
      <c r="A1218" t="s">
        <v>1788</v>
      </c>
      <c r="B1218" t="s">
        <v>200</v>
      </c>
      <c r="C1218">
        <v>0</v>
      </c>
      <c r="D1218">
        <v>200</v>
      </c>
      <c r="E1218">
        <v>976</v>
      </c>
      <c r="F1218" t="s">
        <v>201</v>
      </c>
      <c r="G1218" s="105">
        <v>7.5893E-4</v>
      </c>
      <c r="H1218" s="105">
        <v>2.4405000000000001E-5</v>
      </c>
      <c r="I1218" s="105">
        <v>-8.2316999999999995E-6</v>
      </c>
      <c r="J1218" s="105">
        <v>-4.0699999999999998E-7</v>
      </c>
      <c r="K1218" s="105">
        <v>7.6716000000000002E-4</v>
      </c>
      <c r="L1218" s="105">
        <v>2.4811999999999999E-5</v>
      </c>
      <c r="M1218" s="132">
        <v>1.85</v>
      </c>
      <c r="N1218">
        <v>0</v>
      </c>
      <c r="O1218">
        <v>0</v>
      </c>
      <c r="P1218">
        <v>0</v>
      </c>
      <c r="Q1218">
        <v>1</v>
      </c>
      <c r="R1218">
        <v>7.6715999999999995E-6</v>
      </c>
      <c r="S1218">
        <v>2.481E-7</v>
      </c>
      <c r="T1218">
        <v>3</v>
      </c>
      <c r="U1218">
        <v>0</v>
      </c>
      <c r="V1218">
        <v>0</v>
      </c>
      <c r="W1218" s="133" t="s">
        <v>1239</v>
      </c>
      <c r="X1218" t="s">
        <v>1508</v>
      </c>
      <c r="Y1218" t="s">
        <v>204</v>
      </c>
      <c r="AM1218" s="105"/>
      <c r="AO1218" s="105"/>
    </row>
    <row r="1219" spans="1:41" ht="14.25" customHeight="1">
      <c r="A1219" t="s">
        <v>1788</v>
      </c>
      <c r="B1219" t="s">
        <v>200</v>
      </c>
      <c r="C1219">
        <v>0</v>
      </c>
      <c r="D1219">
        <v>200</v>
      </c>
      <c r="E1219">
        <v>976</v>
      </c>
      <c r="F1219" t="s">
        <v>201</v>
      </c>
      <c r="G1219" s="105">
        <v>7.5719000000000003E-4</v>
      </c>
      <c r="H1219" s="105">
        <v>2.3356000000000001E-5</v>
      </c>
      <c r="I1219" s="105">
        <v>-8.2316999999999995E-6</v>
      </c>
      <c r="J1219" s="105">
        <v>-4.0699999999999998E-7</v>
      </c>
      <c r="K1219" s="105">
        <v>7.6541999999999995E-4</v>
      </c>
      <c r="L1219" s="105">
        <v>2.3762999999999999E-5</v>
      </c>
      <c r="M1219" s="132">
        <v>1.78</v>
      </c>
      <c r="N1219">
        <v>0</v>
      </c>
      <c r="O1219">
        <v>0</v>
      </c>
      <c r="P1219">
        <v>0</v>
      </c>
      <c r="Q1219">
        <v>1</v>
      </c>
      <c r="R1219">
        <v>7.6542000000000003E-6</v>
      </c>
      <c r="S1219">
        <v>2.3760000000000001E-7</v>
      </c>
      <c r="T1219">
        <v>3</v>
      </c>
      <c r="U1219">
        <v>0</v>
      </c>
      <c r="V1219">
        <v>0</v>
      </c>
      <c r="W1219" s="133" t="s">
        <v>1789</v>
      </c>
      <c r="X1219" t="s">
        <v>1508</v>
      </c>
      <c r="Y1219" t="s">
        <v>204</v>
      </c>
      <c r="AM1219" s="105"/>
      <c r="AO1219" s="105"/>
    </row>
    <row r="1220" spans="1:41" ht="14.25" customHeight="1">
      <c r="A1220" t="s">
        <v>1790</v>
      </c>
      <c r="B1220" t="s">
        <v>200</v>
      </c>
      <c r="C1220">
        <v>0</v>
      </c>
      <c r="D1220">
        <v>200</v>
      </c>
      <c r="E1220">
        <v>976</v>
      </c>
      <c r="F1220" t="s">
        <v>201</v>
      </c>
      <c r="G1220" s="105">
        <v>7.8191000000000003E-4</v>
      </c>
      <c r="H1220" s="105">
        <v>2.5612000000000001E-5</v>
      </c>
      <c r="I1220" s="105">
        <v>-8.2316999999999995E-6</v>
      </c>
      <c r="J1220" s="105">
        <v>-4.0699999999999998E-7</v>
      </c>
      <c r="K1220" s="105">
        <v>7.9014000000000005E-4</v>
      </c>
      <c r="L1220" s="105">
        <v>2.6020000000000002E-5</v>
      </c>
      <c r="M1220" s="132">
        <v>1.89</v>
      </c>
      <c r="N1220">
        <v>0</v>
      </c>
      <c r="O1220">
        <v>0</v>
      </c>
      <c r="P1220">
        <v>0</v>
      </c>
      <c r="Q1220">
        <v>1</v>
      </c>
      <c r="R1220">
        <v>7.9014000000000003E-6</v>
      </c>
      <c r="S1220">
        <v>2.6020000000000001E-7</v>
      </c>
      <c r="T1220">
        <v>3</v>
      </c>
      <c r="U1220">
        <v>0</v>
      </c>
      <c r="V1220">
        <v>0</v>
      </c>
      <c r="W1220" s="133" t="s">
        <v>1791</v>
      </c>
      <c r="X1220" t="s">
        <v>1508</v>
      </c>
      <c r="Y1220" t="s">
        <v>204</v>
      </c>
      <c r="AM1220" s="105"/>
      <c r="AO1220" s="105"/>
    </row>
    <row r="1221" spans="1:41" ht="14.25" customHeight="1">
      <c r="A1221" t="s">
        <v>1790</v>
      </c>
      <c r="B1221" t="s">
        <v>200</v>
      </c>
      <c r="C1221">
        <v>0</v>
      </c>
      <c r="D1221">
        <v>200</v>
      </c>
      <c r="E1221">
        <v>976</v>
      </c>
      <c r="F1221" t="s">
        <v>201</v>
      </c>
      <c r="G1221" s="105">
        <v>7.8158000000000004E-4</v>
      </c>
      <c r="H1221" s="105">
        <v>2.5554999999999998E-5</v>
      </c>
      <c r="I1221" s="105">
        <v>-8.2316999999999995E-6</v>
      </c>
      <c r="J1221" s="105">
        <v>-4.0699999999999998E-7</v>
      </c>
      <c r="K1221" s="105">
        <v>7.8980999999999995E-4</v>
      </c>
      <c r="L1221" s="105">
        <v>2.5962E-5</v>
      </c>
      <c r="M1221" s="132">
        <v>1.88</v>
      </c>
      <c r="N1221">
        <v>0</v>
      </c>
      <c r="O1221">
        <v>0</v>
      </c>
      <c r="P1221">
        <v>0</v>
      </c>
      <c r="Q1221">
        <v>1</v>
      </c>
      <c r="R1221">
        <v>7.8980999999999998E-6</v>
      </c>
      <c r="S1221">
        <v>2.5960000000000002E-7</v>
      </c>
      <c r="T1221">
        <v>3</v>
      </c>
      <c r="U1221">
        <v>0</v>
      </c>
      <c r="V1221">
        <v>0</v>
      </c>
      <c r="W1221" s="133" t="s">
        <v>1792</v>
      </c>
      <c r="X1221" t="s">
        <v>1508</v>
      </c>
      <c r="Y1221" t="s">
        <v>204</v>
      </c>
      <c r="AM1221" s="105"/>
      <c r="AO1221" s="105"/>
    </row>
    <row r="1222" spans="1:41" ht="14.25" customHeight="1">
      <c r="A1222" t="s">
        <v>1790</v>
      </c>
      <c r="B1222" t="s">
        <v>200</v>
      </c>
      <c r="C1222">
        <v>0</v>
      </c>
      <c r="D1222">
        <v>200</v>
      </c>
      <c r="E1222">
        <v>976</v>
      </c>
      <c r="F1222" t="s">
        <v>201</v>
      </c>
      <c r="G1222" s="105">
        <v>7.8122E-4</v>
      </c>
      <c r="H1222" s="105">
        <v>2.5531E-5</v>
      </c>
      <c r="I1222" s="105">
        <v>-8.2316999999999995E-6</v>
      </c>
      <c r="J1222" s="105">
        <v>-4.0699999999999998E-7</v>
      </c>
      <c r="K1222" s="105">
        <v>7.8945999999999997E-4</v>
      </c>
      <c r="L1222" s="105">
        <v>2.5938000000000001E-5</v>
      </c>
      <c r="M1222" s="132">
        <v>1.88</v>
      </c>
      <c r="N1222">
        <v>0</v>
      </c>
      <c r="O1222">
        <v>0</v>
      </c>
      <c r="P1222">
        <v>0</v>
      </c>
      <c r="Q1222">
        <v>1</v>
      </c>
      <c r="R1222">
        <v>7.8946000000000006E-6</v>
      </c>
      <c r="S1222">
        <v>2.5940000000000001E-7</v>
      </c>
      <c r="T1222">
        <v>3</v>
      </c>
      <c r="U1222">
        <v>0</v>
      </c>
      <c r="V1222">
        <v>0</v>
      </c>
      <c r="W1222" s="133" t="s">
        <v>1793</v>
      </c>
      <c r="X1222" t="s">
        <v>1508</v>
      </c>
      <c r="Y1222" t="s">
        <v>204</v>
      </c>
      <c r="AM1222" s="105"/>
      <c r="AO1222" s="105"/>
    </row>
    <row r="1223" spans="1:41" ht="14.25" customHeight="1">
      <c r="A1223" t="s">
        <v>1794</v>
      </c>
      <c r="B1223" t="s">
        <v>200</v>
      </c>
      <c r="C1223">
        <v>0</v>
      </c>
      <c r="D1223">
        <v>200</v>
      </c>
      <c r="E1223">
        <v>976</v>
      </c>
      <c r="F1223" t="s">
        <v>201</v>
      </c>
      <c r="G1223" s="105">
        <v>2.0477999999999998E-3</v>
      </c>
      <c r="H1223" s="105">
        <v>6.41E-5</v>
      </c>
      <c r="I1223" s="105">
        <v>-8.2316999999999995E-6</v>
      </c>
      <c r="J1223" s="105">
        <v>-4.0699999999999998E-7</v>
      </c>
      <c r="K1223" s="105">
        <v>2.0560999999999999E-3</v>
      </c>
      <c r="L1223" s="105">
        <v>6.4499999999999996E-5</v>
      </c>
      <c r="M1223" s="132">
        <v>1.8</v>
      </c>
      <c r="N1223">
        <v>0</v>
      </c>
      <c r="O1223">
        <v>0</v>
      </c>
      <c r="P1223">
        <v>0</v>
      </c>
      <c r="Q1223">
        <v>1</v>
      </c>
      <c r="R1223">
        <v>2.0560999999999998E-5</v>
      </c>
      <c r="S1223">
        <v>6.4470000000000005E-7</v>
      </c>
      <c r="T1223">
        <v>3</v>
      </c>
      <c r="U1223">
        <v>0</v>
      </c>
      <c r="V1223">
        <v>0</v>
      </c>
      <c r="W1223" s="133" t="s">
        <v>1795</v>
      </c>
      <c r="X1223" t="s">
        <v>1508</v>
      </c>
      <c r="Y1223" t="s">
        <v>204</v>
      </c>
      <c r="AM1223" s="105"/>
      <c r="AO1223" s="105"/>
    </row>
    <row r="1224" spans="1:41" ht="14.25" customHeight="1">
      <c r="A1224" t="s">
        <v>1794</v>
      </c>
      <c r="B1224" t="s">
        <v>200</v>
      </c>
      <c r="C1224">
        <v>0</v>
      </c>
      <c r="D1224">
        <v>200</v>
      </c>
      <c r="E1224">
        <v>976</v>
      </c>
      <c r="F1224" t="s">
        <v>201</v>
      </c>
      <c r="G1224" s="105">
        <v>2.0470000000000002E-3</v>
      </c>
      <c r="H1224" s="105">
        <v>6.3999999999999997E-5</v>
      </c>
      <c r="I1224" s="105">
        <v>-8.2316999999999995E-6</v>
      </c>
      <c r="J1224" s="105">
        <v>-4.0699999999999998E-7</v>
      </c>
      <c r="K1224" s="105">
        <v>2.0552000000000001E-3</v>
      </c>
      <c r="L1224" s="105">
        <v>6.4399999999999993E-5</v>
      </c>
      <c r="M1224" s="132">
        <v>1.8</v>
      </c>
      <c r="N1224">
        <v>0</v>
      </c>
      <c r="O1224">
        <v>0</v>
      </c>
      <c r="P1224">
        <v>0</v>
      </c>
      <c r="Q1224">
        <v>1</v>
      </c>
      <c r="R1224">
        <v>2.0551999999999999E-5</v>
      </c>
      <c r="S1224">
        <v>6.4420000000000001E-7</v>
      </c>
      <c r="T1224">
        <v>3</v>
      </c>
      <c r="U1224">
        <v>0</v>
      </c>
      <c r="V1224">
        <v>0</v>
      </c>
      <c r="W1224" s="133" t="s">
        <v>1796</v>
      </c>
      <c r="X1224" t="s">
        <v>1508</v>
      </c>
      <c r="Y1224" t="s">
        <v>204</v>
      </c>
      <c r="AM1224" s="105"/>
      <c r="AO1224" s="105"/>
    </row>
    <row r="1225" spans="1:41" ht="14.25" customHeight="1">
      <c r="A1225" t="s">
        <v>1794</v>
      </c>
      <c r="B1225" t="s">
        <v>200</v>
      </c>
      <c r="C1225">
        <v>0</v>
      </c>
      <c r="D1225">
        <v>200</v>
      </c>
      <c r="E1225">
        <v>976</v>
      </c>
      <c r="F1225" t="s">
        <v>201</v>
      </c>
      <c r="G1225" s="105">
        <v>2.0468999999999999E-3</v>
      </c>
      <c r="H1225" s="105">
        <v>6.41E-5</v>
      </c>
      <c r="I1225" s="105">
        <v>-8.2316999999999995E-6</v>
      </c>
      <c r="J1225" s="105">
        <v>-4.0699999999999998E-7</v>
      </c>
      <c r="K1225" s="105">
        <v>2.0550999999999998E-3</v>
      </c>
      <c r="L1225" s="105">
        <v>6.4499999999999996E-5</v>
      </c>
      <c r="M1225" s="132">
        <v>1.8</v>
      </c>
      <c r="N1225">
        <v>0</v>
      </c>
      <c r="O1225">
        <v>0</v>
      </c>
      <c r="P1225">
        <v>0</v>
      </c>
      <c r="Q1225">
        <v>1</v>
      </c>
      <c r="R1225">
        <v>2.0551E-5</v>
      </c>
      <c r="S1225">
        <v>6.455E-7</v>
      </c>
      <c r="T1225">
        <v>3</v>
      </c>
      <c r="U1225">
        <v>0</v>
      </c>
      <c r="V1225">
        <v>0</v>
      </c>
      <c r="W1225" s="133" t="s">
        <v>1797</v>
      </c>
      <c r="X1225" t="s">
        <v>1508</v>
      </c>
      <c r="Y1225" t="s">
        <v>204</v>
      </c>
      <c r="AM1225" s="105"/>
      <c r="AO1225" s="105"/>
    </row>
    <row r="1226" spans="1:41" ht="14.25" customHeight="1">
      <c r="A1226" t="s">
        <v>1798</v>
      </c>
      <c r="B1226" t="s">
        <v>200</v>
      </c>
      <c r="C1226">
        <v>0</v>
      </c>
      <c r="D1226">
        <v>200</v>
      </c>
      <c r="E1226">
        <v>976</v>
      </c>
      <c r="F1226" t="s">
        <v>201</v>
      </c>
      <c r="G1226" s="105">
        <v>1.4737000000000001E-3</v>
      </c>
      <c r="H1226" s="105">
        <v>2.4600000000000002E-5</v>
      </c>
      <c r="I1226" s="105">
        <v>-8.2316999999999995E-6</v>
      </c>
      <c r="J1226" s="105">
        <v>-4.0699999999999998E-7</v>
      </c>
      <c r="K1226" s="105">
        <v>1.4819E-3</v>
      </c>
      <c r="L1226" s="105">
        <v>2.5000000000000001E-5</v>
      </c>
      <c r="M1226" s="132">
        <v>0.97</v>
      </c>
      <c r="N1226">
        <v>0</v>
      </c>
      <c r="O1226">
        <v>0</v>
      </c>
      <c r="P1226">
        <v>0</v>
      </c>
      <c r="Q1226">
        <v>1</v>
      </c>
      <c r="R1226">
        <v>1.4819E-5</v>
      </c>
      <c r="S1226">
        <v>2.4979999999999997E-7</v>
      </c>
      <c r="T1226">
        <v>3</v>
      </c>
      <c r="U1226">
        <v>0</v>
      </c>
      <c r="V1226">
        <v>0</v>
      </c>
      <c r="W1226" s="133" t="s">
        <v>1799</v>
      </c>
      <c r="X1226" t="s">
        <v>1508</v>
      </c>
      <c r="Y1226" t="s">
        <v>204</v>
      </c>
      <c r="AM1226" s="105"/>
      <c r="AO1226" s="105"/>
    </row>
    <row r="1227" spans="1:41" ht="14.25" customHeight="1">
      <c r="A1227" t="s">
        <v>1798</v>
      </c>
      <c r="B1227" t="s">
        <v>200</v>
      </c>
      <c r="C1227">
        <v>0</v>
      </c>
      <c r="D1227">
        <v>200</v>
      </c>
      <c r="E1227">
        <v>976</v>
      </c>
      <c r="F1227" t="s">
        <v>201</v>
      </c>
      <c r="G1227" s="105">
        <v>1.4763000000000001E-3</v>
      </c>
      <c r="H1227" s="105">
        <v>3.9400000000000002E-5</v>
      </c>
      <c r="I1227" s="105">
        <v>-8.2316999999999995E-6</v>
      </c>
      <c r="J1227" s="105">
        <v>-4.0699999999999998E-7</v>
      </c>
      <c r="K1227" s="105">
        <v>1.4844999999999999E-3</v>
      </c>
      <c r="L1227" s="105">
        <v>3.9799999999999998E-5</v>
      </c>
      <c r="M1227" s="132">
        <v>1.54</v>
      </c>
      <c r="N1227">
        <v>0</v>
      </c>
      <c r="O1227">
        <v>0</v>
      </c>
      <c r="P1227">
        <v>0</v>
      </c>
      <c r="Q1227">
        <v>1</v>
      </c>
      <c r="R1227">
        <v>1.4844999999999999E-5</v>
      </c>
      <c r="S1227">
        <v>3.9789999999999998E-7</v>
      </c>
      <c r="T1227">
        <v>3</v>
      </c>
      <c r="U1227">
        <v>0</v>
      </c>
      <c r="V1227">
        <v>0</v>
      </c>
      <c r="W1227" s="133" t="s">
        <v>1800</v>
      </c>
      <c r="X1227" t="s">
        <v>1508</v>
      </c>
      <c r="Y1227" t="s">
        <v>204</v>
      </c>
      <c r="AM1227" s="105"/>
      <c r="AO1227" s="105"/>
    </row>
    <row r="1228" spans="1:41" ht="14.25" customHeight="1">
      <c r="A1228" t="s">
        <v>1798</v>
      </c>
      <c r="B1228" t="s">
        <v>200</v>
      </c>
      <c r="C1228">
        <v>0</v>
      </c>
      <c r="D1228">
        <v>200</v>
      </c>
      <c r="E1228">
        <v>976</v>
      </c>
      <c r="F1228" t="s">
        <v>201</v>
      </c>
      <c r="G1228" s="105">
        <v>1.4751E-3</v>
      </c>
      <c r="H1228" s="105">
        <v>3.8000000000000002E-5</v>
      </c>
      <c r="I1228" s="105">
        <v>-8.2316999999999995E-6</v>
      </c>
      <c r="J1228" s="105">
        <v>-4.0699999999999998E-7</v>
      </c>
      <c r="K1228" s="105">
        <v>1.4832999999999999E-3</v>
      </c>
      <c r="L1228" s="105">
        <v>3.8500000000000001E-5</v>
      </c>
      <c r="M1228" s="132">
        <v>1.49</v>
      </c>
      <c r="N1228">
        <v>0</v>
      </c>
      <c r="O1228">
        <v>0</v>
      </c>
      <c r="P1228">
        <v>0</v>
      </c>
      <c r="Q1228">
        <v>1</v>
      </c>
      <c r="R1228">
        <v>1.4833E-5</v>
      </c>
      <c r="S1228">
        <v>3.8459999999999999E-7</v>
      </c>
      <c r="T1228">
        <v>3</v>
      </c>
      <c r="U1228">
        <v>0</v>
      </c>
      <c r="V1228">
        <v>0</v>
      </c>
      <c r="W1228" s="133" t="s">
        <v>433</v>
      </c>
      <c r="X1228" t="s">
        <v>1508</v>
      </c>
      <c r="Y1228" t="s">
        <v>204</v>
      </c>
      <c r="AM1228" s="105"/>
      <c r="AO1228" s="105"/>
    </row>
    <row r="1229" spans="1:41" ht="14.25" customHeight="1">
      <c r="A1229" t="s">
        <v>1801</v>
      </c>
      <c r="B1229" t="s">
        <v>200</v>
      </c>
      <c r="C1229">
        <v>0</v>
      </c>
      <c r="D1229">
        <v>200</v>
      </c>
      <c r="E1229">
        <v>976</v>
      </c>
      <c r="F1229" t="s">
        <v>201</v>
      </c>
      <c r="G1229" s="105">
        <v>2.1503999999999998E-3</v>
      </c>
      <c r="H1229" s="105">
        <v>5.8E-5</v>
      </c>
      <c r="I1229" s="105">
        <v>-8.2316999999999995E-6</v>
      </c>
      <c r="J1229" s="105">
        <v>-4.0699999999999998E-7</v>
      </c>
      <c r="K1229" s="105">
        <v>2.1586999999999999E-3</v>
      </c>
      <c r="L1229" s="105">
        <v>5.8400000000000003E-5</v>
      </c>
      <c r="M1229" s="132">
        <v>1.55</v>
      </c>
      <c r="N1229">
        <v>0</v>
      </c>
      <c r="O1229">
        <v>0</v>
      </c>
      <c r="P1229">
        <v>0</v>
      </c>
      <c r="Q1229">
        <v>1</v>
      </c>
      <c r="R1229">
        <v>2.1586999999999998E-5</v>
      </c>
      <c r="S1229">
        <v>5.8410000000000005E-7</v>
      </c>
      <c r="T1229">
        <v>3</v>
      </c>
      <c r="U1229">
        <v>0</v>
      </c>
      <c r="V1229">
        <v>0</v>
      </c>
      <c r="W1229" s="133" t="s">
        <v>1802</v>
      </c>
      <c r="X1229" t="s">
        <v>1508</v>
      </c>
      <c r="Y1229" t="s">
        <v>204</v>
      </c>
      <c r="AM1229" s="105"/>
      <c r="AO1229" s="105"/>
    </row>
    <row r="1230" spans="1:41" ht="14.25" customHeight="1">
      <c r="A1230" t="s">
        <v>1801</v>
      </c>
      <c r="B1230" t="s">
        <v>200</v>
      </c>
      <c r="C1230">
        <v>0</v>
      </c>
      <c r="D1230">
        <v>200</v>
      </c>
      <c r="E1230">
        <v>976</v>
      </c>
      <c r="F1230" t="s">
        <v>201</v>
      </c>
      <c r="G1230" s="105">
        <v>2.1503E-3</v>
      </c>
      <c r="H1230" s="105">
        <v>5.8100000000000003E-5</v>
      </c>
      <c r="I1230" s="105">
        <v>-8.2316999999999995E-6</v>
      </c>
      <c r="J1230" s="105">
        <v>-4.0699999999999998E-7</v>
      </c>
      <c r="K1230" s="105">
        <v>2.1586000000000001E-3</v>
      </c>
      <c r="L1230" s="105">
        <v>5.8499999999999999E-5</v>
      </c>
      <c r="M1230" s="132">
        <v>1.55</v>
      </c>
      <c r="N1230">
        <v>0</v>
      </c>
      <c r="O1230">
        <v>0</v>
      </c>
      <c r="P1230">
        <v>0</v>
      </c>
      <c r="Q1230">
        <v>1</v>
      </c>
      <c r="R1230">
        <v>2.1586E-5</v>
      </c>
      <c r="S1230">
        <v>5.8469999999999999E-7</v>
      </c>
      <c r="T1230">
        <v>3</v>
      </c>
      <c r="U1230">
        <v>0</v>
      </c>
      <c r="V1230">
        <v>0</v>
      </c>
      <c r="W1230" s="133" t="s">
        <v>1803</v>
      </c>
      <c r="X1230" t="s">
        <v>1508</v>
      </c>
      <c r="Y1230" t="s">
        <v>204</v>
      </c>
      <c r="AM1230" s="105"/>
      <c r="AO1230" s="105"/>
    </row>
    <row r="1231" spans="1:41" ht="14.25" customHeight="1">
      <c r="A1231" t="s">
        <v>1801</v>
      </c>
      <c r="B1231" t="s">
        <v>200</v>
      </c>
      <c r="C1231">
        <v>0</v>
      </c>
      <c r="D1231">
        <v>200</v>
      </c>
      <c r="E1231">
        <v>976</v>
      </c>
      <c r="F1231" t="s">
        <v>201</v>
      </c>
      <c r="G1231" s="105">
        <v>2.1499000000000002E-3</v>
      </c>
      <c r="H1231" s="105">
        <v>5.8E-5</v>
      </c>
      <c r="I1231" s="105">
        <v>-8.2316999999999995E-6</v>
      </c>
      <c r="J1231" s="105">
        <v>-4.0699999999999998E-7</v>
      </c>
      <c r="K1231" s="105">
        <v>2.1581E-3</v>
      </c>
      <c r="L1231" s="105">
        <v>5.8400000000000003E-5</v>
      </c>
      <c r="M1231" s="132">
        <v>1.55</v>
      </c>
      <c r="N1231">
        <v>0</v>
      </c>
      <c r="O1231">
        <v>0</v>
      </c>
      <c r="P1231">
        <v>0</v>
      </c>
      <c r="Q1231">
        <v>1</v>
      </c>
      <c r="R1231">
        <v>2.1580999999999999E-5</v>
      </c>
      <c r="S1231">
        <v>5.8419999999999995E-7</v>
      </c>
      <c r="T1231">
        <v>3</v>
      </c>
      <c r="U1231">
        <v>0</v>
      </c>
      <c r="V1231">
        <v>0</v>
      </c>
      <c r="W1231" s="133" t="s">
        <v>1804</v>
      </c>
      <c r="X1231" t="s">
        <v>1508</v>
      </c>
      <c r="Y1231" t="s">
        <v>204</v>
      </c>
      <c r="AM1231" s="105"/>
      <c r="AO1231" s="105"/>
    </row>
    <row r="1232" spans="1:41" ht="14.25" customHeight="1">
      <c r="A1232" t="s">
        <v>1805</v>
      </c>
      <c r="B1232" t="s">
        <v>200</v>
      </c>
      <c r="C1232">
        <v>0</v>
      </c>
      <c r="D1232">
        <v>200</v>
      </c>
      <c r="E1232">
        <v>976</v>
      </c>
      <c r="F1232" t="s">
        <v>201</v>
      </c>
      <c r="G1232" s="105">
        <v>1.289E-3</v>
      </c>
      <c r="H1232" s="105">
        <v>3.4499999999999998E-5</v>
      </c>
      <c r="I1232" s="105">
        <v>-8.2316999999999995E-6</v>
      </c>
      <c r="J1232" s="105">
        <v>-4.0699999999999998E-7</v>
      </c>
      <c r="K1232" s="105">
        <v>1.2972000000000001E-3</v>
      </c>
      <c r="L1232" s="105">
        <v>3.4900000000000001E-5</v>
      </c>
      <c r="M1232" s="132">
        <v>1.54</v>
      </c>
      <c r="N1232">
        <v>0</v>
      </c>
      <c r="O1232">
        <v>0</v>
      </c>
      <c r="P1232">
        <v>0</v>
      </c>
      <c r="Q1232">
        <v>1</v>
      </c>
      <c r="R1232">
        <v>1.2972E-5</v>
      </c>
      <c r="S1232">
        <v>3.4890000000000001E-7</v>
      </c>
      <c r="T1232">
        <v>3</v>
      </c>
      <c r="U1232">
        <v>0</v>
      </c>
      <c r="V1232">
        <v>0</v>
      </c>
      <c r="W1232" s="133" t="s">
        <v>1806</v>
      </c>
      <c r="X1232" t="s">
        <v>1508</v>
      </c>
      <c r="Y1232" t="s">
        <v>204</v>
      </c>
      <c r="AM1232" s="105"/>
      <c r="AO1232" s="105"/>
    </row>
    <row r="1233" spans="1:41" ht="14.25" customHeight="1">
      <c r="A1233" t="s">
        <v>1805</v>
      </c>
      <c r="B1233" t="s">
        <v>200</v>
      </c>
      <c r="C1233">
        <v>0</v>
      </c>
      <c r="D1233">
        <v>200</v>
      </c>
      <c r="E1233">
        <v>976</v>
      </c>
      <c r="F1233" t="s">
        <v>201</v>
      </c>
      <c r="G1233" s="105">
        <v>1.2922999999999999E-3</v>
      </c>
      <c r="H1233" s="105">
        <v>3.5599999999999998E-5</v>
      </c>
      <c r="I1233" s="105">
        <v>-8.2316999999999995E-6</v>
      </c>
      <c r="J1233" s="105">
        <v>-4.0699999999999998E-7</v>
      </c>
      <c r="K1233" s="105">
        <v>1.3005E-3</v>
      </c>
      <c r="L1233" s="105">
        <v>3.6000000000000001E-5</v>
      </c>
      <c r="M1233" s="132">
        <v>1.58</v>
      </c>
      <c r="N1233">
        <v>0</v>
      </c>
      <c r="O1233">
        <v>0</v>
      </c>
      <c r="P1233">
        <v>0</v>
      </c>
      <c r="Q1233">
        <v>1</v>
      </c>
      <c r="R1233">
        <v>1.3005E-5</v>
      </c>
      <c r="S1233">
        <v>3.5979999999999998E-7</v>
      </c>
      <c r="T1233">
        <v>3</v>
      </c>
      <c r="U1233">
        <v>0</v>
      </c>
      <c r="V1233">
        <v>0</v>
      </c>
      <c r="W1233" s="133" t="s">
        <v>1807</v>
      </c>
      <c r="X1233" t="s">
        <v>1508</v>
      </c>
      <c r="Y1233" t="s">
        <v>204</v>
      </c>
      <c r="AM1233" s="105"/>
      <c r="AO1233" s="105"/>
    </row>
    <row r="1234" spans="1:41" ht="14.25" customHeight="1">
      <c r="A1234" t="s">
        <v>1805</v>
      </c>
      <c r="B1234" t="s">
        <v>200</v>
      </c>
      <c r="C1234">
        <v>0</v>
      </c>
      <c r="D1234">
        <v>200</v>
      </c>
      <c r="E1234">
        <v>976</v>
      </c>
      <c r="F1234" t="s">
        <v>201</v>
      </c>
      <c r="G1234" s="105">
        <v>1.2937999999999999E-3</v>
      </c>
      <c r="H1234" s="105">
        <v>3.4499999999999998E-5</v>
      </c>
      <c r="I1234" s="105">
        <v>-8.2316999999999995E-6</v>
      </c>
      <c r="J1234" s="105">
        <v>-4.0699999999999998E-7</v>
      </c>
      <c r="K1234" s="105">
        <v>1.3021E-3</v>
      </c>
      <c r="L1234" s="105">
        <v>3.4900000000000001E-5</v>
      </c>
      <c r="M1234" s="132">
        <v>1.54</v>
      </c>
      <c r="N1234">
        <v>0</v>
      </c>
      <c r="O1234">
        <v>0</v>
      </c>
      <c r="P1234">
        <v>0</v>
      </c>
      <c r="Q1234">
        <v>1</v>
      </c>
      <c r="R1234">
        <v>1.3021E-5</v>
      </c>
      <c r="S1234">
        <v>3.4910000000000002E-7</v>
      </c>
      <c r="T1234">
        <v>3</v>
      </c>
      <c r="U1234">
        <v>0</v>
      </c>
      <c r="V1234">
        <v>0</v>
      </c>
      <c r="W1234" s="133" t="s">
        <v>1808</v>
      </c>
      <c r="X1234" t="s">
        <v>1508</v>
      </c>
      <c r="Y1234" t="s">
        <v>204</v>
      </c>
      <c r="AM1234" s="105"/>
      <c r="AO1234" s="105"/>
    </row>
    <row r="1235" spans="1:41" ht="14.25" customHeight="1">
      <c r="A1235" t="s">
        <v>1809</v>
      </c>
      <c r="B1235" t="s">
        <v>200</v>
      </c>
      <c r="C1235">
        <v>0</v>
      </c>
      <c r="D1235">
        <v>200</v>
      </c>
      <c r="E1235">
        <v>976</v>
      </c>
      <c r="F1235" t="s">
        <v>201</v>
      </c>
      <c r="G1235" s="105">
        <v>1.1685000000000001E-3</v>
      </c>
      <c r="H1235" s="105">
        <v>3.1600000000000002E-5</v>
      </c>
      <c r="I1235" s="105">
        <v>-8.2316999999999995E-6</v>
      </c>
      <c r="J1235" s="105">
        <v>-4.0699999999999998E-7</v>
      </c>
      <c r="K1235" s="105">
        <v>1.1766999999999999E-3</v>
      </c>
      <c r="L1235" s="105">
        <v>3.1999999999999999E-5</v>
      </c>
      <c r="M1235" s="132">
        <v>1.56</v>
      </c>
      <c r="N1235">
        <v>0</v>
      </c>
      <c r="O1235">
        <v>0</v>
      </c>
      <c r="P1235">
        <v>0</v>
      </c>
      <c r="Q1235">
        <v>1</v>
      </c>
      <c r="R1235">
        <v>1.1766999999999999E-5</v>
      </c>
      <c r="S1235">
        <v>3.2029999999999998E-7</v>
      </c>
      <c r="T1235">
        <v>3</v>
      </c>
      <c r="U1235">
        <v>0</v>
      </c>
      <c r="V1235">
        <v>0</v>
      </c>
      <c r="W1235" s="133" t="s">
        <v>1810</v>
      </c>
      <c r="X1235" t="s">
        <v>1508</v>
      </c>
      <c r="Y1235" t="s">
        <v>204</v>
      </c>
      <c r="AM1235" s="105"/>
      <c r="AO1235" s="105"/>
    </row>
    <row r="1236" spans="1:41" ht="14.25" customHeight="1">
      <c r="A1236" t="s">
        <v>1809</v>
      </c>
      <c r="B1236" t="s">
        <v>200</v>
      </c>
      <c r="C1236">
        <v>0</v>
      </c>
      <c r="D1236">
        <v>200</v>
      </c>
      <c r="E1236">
        <v>976</v>
      </c>
      <c r="F1236" t="s">
        <v>201</v>
      </c>
      <c r="G1236" s="105">
        <v>1.1682999999999999E-3</v>
      </c>
      <c r="H1236" s="105">
        <v>3.1600000000000002E-5</v>
      </c>
      <c r="I1236" s="105">
        <v>-8.2316999999999995E-6</v>
      </c>
      <c r="J1236" s="105">
        <v>-4.0699999999999998E-7</v>
      </c>
      <c r="K1236" s="105">
        <v>1.1765E-3</v>
      </c>
      <c r="L1236" s="105">
        <v>3.1999999999999999E-5</v>
      </c>
      <c r="M1236" s="132">
        <v>1.56</v>
      </c>
      <c r="N1236">
        <v>0</v>
      </c>
      <c r="O1236">
        <v>0</v>
      </c>
      <c r="P1236">
        <v>0</v>
      </c>
      <c r="Q1236">
        <v>1</v>
      </c>
      <c r="R1236">
        <v>1.1765E-5</v>
      </c>
      <c r="S1236">
        <v>3.2049999999999999E-7</v>
      </c>
      <c r="T1236">
        <v>3</v>
      </c>
      <c r="U1236">
        <v>0</v>
      </c>
      <c r="V1236">
        <v>0</v>
      </c>
      <c r="W1236" s="133" t="s">
        <v>1811</v>
      </c>
      <c r="X1236" t="s">
        <v>1508</v>
      </c>
      <c r="Y1236" t="s">
        <v>204</v>
      </c>
      <c r="AM1236" s="105"/>
      <c r="AO1236" s="105"/>
    </row>
    <row r="1237" spans="1:41" ht="14.25" customHeight="1">
      <c r="A1237" t="s">
        <v>1809</v>
      </c>
      <c r="B1237" t="s">
        <v>200</v>
      </c>
      <c r="C1237">
        <v>0</v>
      </c>
      <c r="D1237">
        <v>200</v>
      </c>
      <c r="E1237">
        <v>976</v>
      </c>
      <c r="F1237" t="s">
        <v>201</v>
      </c>
      <c r="G1237" s="105">
        <v>1.1684E-3</v>
      </c>
      <c r="H1237" s="105">
        <v>3.1600000000000002E-5</v>
      </c>
      <c r="I1237" s="105">
        <v>-8.2316999999999995E-6</v>
      </c>
      <c r="J1237" s="105">
        <v>-4.0699999999999998E-7</v>
      </c>
      <c r="K1237" s="105">
        <v>1.1766999999999999E-3</v>
      </c>
      <c r="L1237" s="105">
        <v>3.2100000000000001E-5</v>
      </c>
      <c r="M1237" s="132">
        <v>1.56</v>
      </c>
      <c r="N1237">
        <v>0</v>
      </c>
      <c r="O1237">
        <v>0</v>
      </c>
      <c r="P1237">
        <v>0</v>
      </c>
      <c r="Q1237">
        <v>1</v>
      </c>
      <c r="R1237">
        <v>1.1766999999999999E-5</v>
      </c>
      <c r="S1237">
        <v>3.2049999999999999E-7</v>
      </c>
      <c r="T1237">
        <v>3</v>
      </c>
      <c r="U1237">
        <v>0</v>
      </c>
      <c r="V1237">
        <v>0</v>
      </c>
      <c r="W1237" s="133" t="s">
        <v>1812</v>
      </c>
      <c r="X1237" t="s">
        <v>1508</v>
      </c>
      <c r="Y1237" t="s">
        <v>204</v>
      </c>
      <c r="AM1237" s="105"/>
      <c r="AO1237" s="105"/>
    </row>
    <row r="1238" spans="1:41" ht="14.25" customHeight="1">
      <c r="A1238" t="s">
        <v>1813</v>
      </c>
      <c r="B1238" t="s">
        <v>200</v>
      </c>
      <c r="C1238">
        <v>0</v>
      </c>
      <c r="D1238">
        <v>200</v>
      </c>
      <c r="E1238">
        <v>976</v>
      </c>
      <c r="F1238" t="s">
        <v>201</v>
      </c>
      <c r="G1238" s="105">
        <v>1.456E-3</v>
      </c>
      <c r="H1238" s="105">
        <v>3.82E-5</v>
      </c>
      <c r="I1238" s="105">
        <v>-8.2316999999999995E-6</v>
      </c>
      <c r="J1238" s="105">
        <v>-4.0699999999999998E-7</v>
      </c>
      <c r="K1238" s="105">
        <v>1.4641999999999999E-3</v>
      </c>
      <c r="L1238" s="105">
        <v>3.8600000000000003E-5</v>
      </c>
      <c r="M1238" s="132">
        <v>1.51</v>
      </c>
      <c r="N1238">
        <v>0</v>
      </c>
      <c r="O1238">
        <v>0</v>
      </c>
      <c r="P1238">
        <v>0</v>
      </c>
      <c r="Q1238">
        <v>1</v>
      </c>
      <c r="R1238">
        <v>1.4642E-5</v>
      </c>
      <c r="S1238">
        <v>3.8589999999999998E-7</v>
      </c>
      <c r="T1238">
        <v>3</v>
      </c>
      <c r="U1238">
        <v>0</v>
      </c>
      <c r="V1238">
        <v>0</v>
      </c>
      <c r="W1238" s="133" t="s">
        <v>1814</v>
      </c>
      <c r="X1238" t="s">
        <v>1508</v>
      </c>
      <c r="Y1238" t="s">
        <v>204</v>
      </c>
      <c r="AM1238" s="105"/>
      <c r="AO1238" s="105"/>
    </row>
    <row r="1239" spans="1:41" ht="14.25" customHeight="1">
      <c r="A1239" t="s">
        <v>1813</v>
      </c>
      <c r="B1239" t="s">
        <v>200</v>
      </c>
      <c r="C1239">
        <v>0</v>
      </c>
      <c r="D1239">
        <v>200</v>
      </c>
      <c r="E1239">
        <v>976</v>
      </c>
      <c r="F1239" t="s">
        <v>201</v>
      </c>
      <c r="G1239" s="105">
        <v>1.4561000000000001E-3</v>
      </c>
      <c r="H1239" s="105">
        <v>3.8300000000000003E-5</v>
      </c>
      <c r="I1239" s="105">
        <v>-8.2316999999999995E-6</v>
      </c>
      <c r="J1239" s="105">
        <v>-4.0699999999999998E-7</v>
      </c>
      <c r="K1239" s="105">
        <v>1.4643E-3</v>
      </c>
      <c r="L1239" s="105">
        <v>3.8699999999999999E-5</v>
      </c>
      <c r="M1239" s="132">
        <v>1.51</v>
      </c>
      <c r="N1239">
        <v>0</v>
      </c>
      <c r="O1239">
        <v>0</v>
      </c>
      <c r="P1239">
        <v>0</v>
      </c>
      <c r="Q1239">
        <v>1</v>
      </c>
      <c r="R1239">
        <v>1.4643E-5</v>
      </c>
      <c r="S1239">
        <v>3.868E-7</v>
      </c>
      <c r="T1239">
        <v>3</v>
      </c>
      <c r="U1239">
        <v>0</v>
      </c>
      <c r="V1239">
        <v>0</v>
      </c>
      <c r="W1239" s="133" t="s">
        <v>1815</v>
      </c>
      <c r="X1239" t="s">
        <v>1508</v>
      </c>
      <c r="Y1239" t="s">
        <v>204</v>
      </c>
      <c r="AM1239" s="105"/>
      <c r="AO1239" s="105"/>
    </row>
    <row r="1240" spans="1:41" ht="14.25" customHeight="1">
      <c r="A1240" t="s">
        <v>1813</v>
      </c>
      <c r="B1240" t="s">
        <v>200</v>
      </c>
      <c r="C1240">
        <v>0</v>
      </c>
      <c r="D1240">
        <v>200</v>
      </c>
      <c r="E1240">
        <v>976</v>
      </c>
      <c r="F1240" t="s">
        <v>201</v>
      </c>
      <c r="G1240" s="105">
        <v>1.4561000000000001E-3</v>
      </c>
      <c r="H1240" s="105">
        <v>3.8399999999999998E-5</v>
      </c>
      <c r="I1240" s="105">
        <v>-8.2316999999999995E-6</v>
      </c>
      <c r="J1240" s="105">
        <v>-4.0699999999999998E-7</v>
      </c>
      <c r="K1240" s="105">
        <v>1.4643E-3</v>
      </c>
      <c r="L1240" s="105">
        <v>3.8800000000000001E-5</v>
      </c>
      <c r="M1240" s="132">
        <v>1.52</v>
      </c>
      <c r="N1240">
        <v>0</v>
      </c>
      <c r="O1240">
        <v>0</v>
      </c>
      <c r="P1240">
        <v>0</v>
      </c>
      <c r="Q1240">
        <v>1</v>
      </c>
      <c r="R1240">
        <v>1.4643E-5</v>
      </c>
      <c r="S1240">
        <v>3.882E-7</v>
      </c>
      <c r="T1240">
        <v>3</v>
      </c>
      <c r="U1240">
        <v>0</v>
      </c>
      <c r="V1240">
        <v>0</v>
      </c>
      <c r="W1240" s="133" t="s">
        <v>1816</v>
      </c>
      <c r="X1240" t="s">
        <v>1508</v>
      </c>
      <c r="Y1240" t="s">
        <v>204</v>
      </c>
      <c r="AM1240" s="105"/>
      <c r="AO1240" s="105"/>
    </row>
    <row r="1241" spans="1:41" ht="14.25" customHeight="1">
      <c r="A1241" t="s">
        <v>1817</v>
      </c>
      <c r="B1241" t="s">
        <v>200</v>
      </c>
      <c r="C1241">
        <v>0</v>
      </c>
      <c r="D1241">
        <v>200</v>
      </c>
      <c r="E1241">
        <v>976</v>
      </c>
      <c r="F1241" t="s">
        <v>201</v>
      </c>
      <c r="G1241" s="105">
        <v>2.3635000000000001E-3</v>
      </c>
      <c r="H1241" s="105">
        <v>5.8100000000000003E-5</v>
      </c>
      <c r="I1241" s="105">
        <v>-8.2316999999999995E-6</v>
      </c>
      <c r="J1241" s="105">
        <v>-4.0699999999999998E-7</v>
      </c>
      <c r="K1241" s="105">
        <v>2.3717999999999999E-3</v>
      </c>
      <c r="L1241" s="105">
        <v>5.8499999999999999E-5</v>
      </c>
      <c r="M1241" s="132">
        <v>1.41</v>
      </c>
      <c r="N1241">
        <v>0</v>
      </c>
      <c r="O1241">
        <v>0</v>
      </c>
      <c r="P1241">
        <v>0</v>
      </c>
      <c r="Q1241">
        <v>1</v>
      </c>
      <c r="R1241">
        <v>2.3717999999999999E-5</v>
      </c>
      <c r="S1241">
        <v>5.8540000000000004E-7</v>
      </c>
      <c r="T1241">
        <v>3</v>
      </c>
      <c r="U1241">
        <v>0</v>
      </c>
      <c r="V1241">
        <v>0</v>
      </c>
      <c r="W1241" s="133" t="s">
        <v>1818</v>
      </c>
      <c r="X1241" t="s">
        <v>1508</v>
      </c>
      <c r="Y1241" t="s">
        <v>204</v>
      </c>
      <c r="AM1241" s="105"/>
      <c r="AO1241" s="105"/>
    </row>
    <row r="1242" spans="1:41" ht="14.25" customHeight="1">
      <c r="A1242" t="s">
        <v>1817</v>
      </c>
      <c r="B1242" t="s">
        <v>200</v>
      </c>
      <c r="C1242">
        <v>0</v>
      </c>
      <c r="D1242">
        <v>200</v>
      </c>
      <c r="E1242">
        <v>976</v>
      </c>
      <c r="F1242" t="s">
        <v>201</v>
      </c>
      <c r="G1242" s="105">
        <v>2.3633999999999999E-3</v>
      </c>
      <c r="H1242" s="105">
        <v>5.8400000000000003E-5</v>
      </c>
      <c r="I1242" s="105">
        <v>-8.2316999999999995E-6</v>
      </c>
      <c r="J1242" s="105">
        <v>-4.0699999999999998E-7</v>
      </c>
      <c r="K1242" s="105">
        <v>2.3717E-3</v>
      </c>
      <c r="L1242" s="105">
        <v>5.8799999999999999E-5</v>
      </c>
      <c r="M1242" s="132">
        <v>1.42</v>
      </c>
      <c r="N1242">
        <v>0</v>
      </c>
      <c r="O1242">
        <v>0</v>
      </c>
      <c r="P1242">
        <v>0</v>
      </c>
      <c r="Q1242">
        <v>1</v>
      </c>
      <c r="R1242">
        <v>2.3717E-5</v>
      </c>
      <c r="S1242">
        <v>5.8790000000000002E-7</v>
      </c>
      <c r="T1242">
        <v>3</v>
      </c>
      <c r="U1242">
        <v>0</v>
      </c>
      <c r="V1242">
        <v>0</v>
      </c>
      <c r="W1242" s="133" t="s">
        <v>1819</v>
      </c>
      <c r="X1242" t="s">
        <v>1508</v>
      </c>
      <c r="Y1242" t="s">
        <v>204</v>
      </c>
      <c r="AM1242" s="105"/>
      <c r="AO1242" s="105"/>
    </row>
    <row r="1243" spans="1:41" ht="14.25" customHeight="1">
      <c r="A1243" t="s">
        <v>1817</v>
      </c>
      <c r="B1243" t="s">
        <v>200</v>
      </c>
      <c r="C1243">
        <v>0</v>
      </c>
      <c r="D1243">
        <v>200</v>
      </c>
      <c r="E1243">
        <v>976</v>
      </c>
      <c r="F1243" t="s">
        <v>201</v>
      </c>
      <c r="G1243" s="105">
        <v>2.3627000000000001E-3</v>
      </c>
      <c r="H1243" s="105">
        <v>5.7200000000000001E-5</v>
      </c>
      <c r="I1243" s="105">
        <v>-8.2316999999999995E-6</v>
      </c>
      <c r="J1243" s="105">
        <v>-4.0699999999999998E-7</v>
      </c>
      <c r="K1243" s="105">
        <v>2.3709E-3</v>
      </c>
      <c r="L1243" s="105">
        <v>5.7599999999999997E-5</v>
      </c>
      <c r="M1243" s="132">
        <v>1.39</v>
      </c>
      <c r="N1243">
        <v>0</v>
      </c>
      <c r="O1243">
        <v>0</v>
      </c>
      <c r="P1243">
        <v>0</v>
      </c>
      <c r="Q1243">
        <v>1</v>
      </c>
      <c r="R1243">
        <v>2.3708999999999999E-5</v>
      </c>
      <c r="S1243">
        <v>5.7629999999999999E-7</v>
      </c>
      <c r="T1243">
        <v>3</v>
      </c>
      <c r="U1243">
        <v>0</v>
      </c>
      <c r="V1243">
        <v>0</v>
      </c>
      <c r="W1243" s="133" t="s">
        <v>1820</v>
      </c>
      <c r="X1243" t="s">
        <v>1508</v>
      </c>
      <c r="Y1243" t="s">
        <v>204</v>
      </c>
      <c r="AM1243" s="105"/>
      <c r="AO1243" s="105"/>
    </row>
    <row r="1244" spans="1:41" ht="14.25" customHeight="1">
      <c r="A1244" t="s">
        <v>1821</v>
      </c>
      <c r="B1244" t="s">
        <v>200</v>
      </c>
      <c r="C1244">
        <v>0</v>
      </c>
      <c r="D1244">
        <v>200</v>
      </c>
      <c r="E1244">
        <v>976</v>
      </c>
      <c r="F1244" t="s">
        <v>201</v>
      </c>
      <c r="G1244" s="105">
        <v>2.1272999999999999E-3</v>
      </c>
      <c r="H1244" s="105">
        <v>6.1099999999999994E-5</v>
      </c>
      <c r="I1244" s="105">
        <v>-8.2316999999999995E-6</v>
      </c>
      <c r="J1244" s="105">
        <v>-4.0699999999999998E-7</v>
      </c>
      <c r="K1244" s="105">
        <v>2.1356000000000001E-3</v>
      </c>
      <c r="L1244" s="105">
        <v>6.1500000000000004E-5</v>
      </c>
      <c r="M1244" s="132">
        <v>1.65</v>
      </c>
      <c r="N1244">
        <v>0</v>
      </c>
      <c r="O1244">
        <v>0</v>
      </c>
      <c r="P1244">
        <v>0</v>
      </c>
      <c r="Q1244">
        <v>1</v>
      </c>
      <c r="R1244">
        <v>2.1356E-5</v>
      </c>
      <c r="S1244">
        <v>6.1519999999999995E-7</v>
      </c>
      <c r="T1244">
        <v>3</v>
      </c>
      <c r="U1244">
        <v>0</v>
      </c>
      <c r="V1244">
        <v>0</v>
      </c>
      <c r="W1244" s="133" t="s">
        <v>1822</v>
      </c>
      <c r="X1244" t="s">
        <v>1508</v>
      </c>
      <c r="Y1244" t="s">
        <v>204</v>
      </c>
      <c r="AM1244" s="105"/>
      <c r="AO1244" s="105"/>
    </row>
    <row r="1245" spans="1:41" ht="14.25" customHeight="1">
      <c r="A1245" t="s">
        <v>1821</v>
      </c>
      <c r="B1245" t="s">
        <v>200</v>
      </c>
      <c r="C1245">
        <v>0</v>
      </c>
      <c r="D1245">
        <v>200</v>
      </c>
      <c r="E1245">
        <v>976</v>
      </c>
      <c r="F1245" t="s">
        <v>201</v>
      </c>
      <c r="G1245" s="105">
        <v>2.1272999999999999E-3</v>
      </c>
      <c r="H1245" s="105">
        <v>6.1299999999999999E-5</v>
      </c>
      <c r="I1245" s="105">
        <v>-8.2316999999999995E-6</v>
      </c>
      <c r="J1245" s="105">
        <v>-4.0699999999999998E-7</v>
      </c>
      <c r="K1245" s="105">
        <v>2.1354999999999998E-3</v>
      </c>
      <c r="L1245" s="105">
        <v>6.1799999999999998E-5</v>
      </c>
      <c r="M1245" s="132">
        <v>1.66</v>
      </c>
      <c r="N1245">
        <v>0</v>
      </c>
      <c r="O1245">
        <v>0</v>
      </c>
      <c r="P1245">
        <v>0</v>
      </c>
      <c r="Q1245">
        <v>1</v>
      </c>
      <c r="R1245">
        <v>2.1355000000000001E-5</v>
      </c>
      <c r="S1245">
        <v>6.1750000000000002E-7</v>
      </c>
      <c r="T1245">
        <v>3</v>
      </c>
      <c r="U1245">
        <v>0</v>
      </c>
      <c r="V1245">
        <v>0</v>
      </c>
      <c r="W1245" s="133" t="s">
        <v>1823</v>
      </c>
      <c r="X1245" t="s">
        <v>1508</v>
      </c>
      <c r="Y1245" t="s">
        <v>204</v>
      </c>
      <c r="AM1245" s="105"/>
      <c r="AO1245" s="105"/>
    </row>
    <row r="1246" spans="1:41" ht="14.25" customHeight="1">
      <c r="A1246" t="s">
        <v>1821</v>
      </c>
      <c r="B1246" t="s">
        <v>200</v>
      </c>
      <c r="C1246">
        <v>0</v>
      </c>
      <c r="D1246">
        <v>200</v>
      </c>
      <c r="E1246">
        <v>976</v>
      </c>
      <c r="F1246" t="s">
        <v>201</v>
      </c>
      <c r="G1246" s="105">
        <v>2.1270999999999998E-3</v>
      </c>
      <c r="H1246" s="105">
        <v>6.0800000000000001E-5</v>
      </c>
      <c r="I1246" s="105">
        <v>-8.2316999999999995E-6</v>
      </c>
      <c r="J1246" s="105">
        <v>-4.0699999999999998E-7</v>
      </c>
      <c r="K1246" s="105">
        <v>2.1353000000000001E-3</v>
      </c>
      <c r="L1246" s="105">
        <v>6.1199999999999997E-5</v>
      </c>
      <c r="M1246" s="132">
        <v>1.64</v>
      </c>
      <c r="N1246">
        <v>0</v>
      </c>
      <c r="O1246">
        <v>0</v>
      </c>
      <c r="P1246">
        <v>0</v>
      </c>
      <c r="Q1246">
        <v>1</v>
      </c>
      <c r="R1246">
        <v>2.1353E-5</v>
      </c>
      <c r="S1246">
        <v>6.1210000000000003E-7</v>
      </c>
      <c r="T1246">
        <v>3</v>
      </c>
      <c r="U1246">
        <v>0</v>
      </c>
      <c r="V1246">
        <v>0</v>
      </c>
      <c r="W1246" s="133" t="s">
        <v>1824</v>
      </c>
      <c r="X1246" t="s">
        <v>1508</v>
      </c>
      <c r="Y1246" t="s">
        <v>204</v>
      </c>
      <c r="AM1246" s="105"/>
      <c r="AO1246" s="105"/>
    </row>
    <row r="1247" spans="1:41" ht="14.25" customHeight="1">
      <c r="A1247" t="s">
        <v>1825</v>
      </c>
      <c r="B1247" t="s">
        <v>200</v>
      </c>
      <c r="C1247">
        <v>0</v>
      </c>
      <c r="D1247">
        <v>200</v>
      </c>
      <c r="E1247">
        <v>976</v>
      </c>
      <c r="F1247" t="s">
        <v>201</v>
      </c>
      <c r="G1247" s="105">
        <v>3.1860999999999999E-3</v>
      </c>
      <c r="H1247" s="105">
        <v>9.2299999999999994E-5</v>
      </c>
      <c r="I1247" s="105">
        <v>-8.2316999999999995E-6</v>
      </c>
      <c r="J1247" s="105">
        <v>-4.0699999999999998E-7</v>
      </c>
      <c r="K1247" s="105">
        <v>3.1944E-3</v>
      </c>
      <c r="L1247" s="105">
        <v>9.2700000000000004E-5</v>
      </c>
      <c r="M1247" s="132">
        <v>1.66</v>
      </c>
      <c r="N1247">
        <v>0</v>
      </c>
      <c r="O1247">
        <v>0</v>
      </c>
      <c r="P1247">
        <v>0</v>
      </c>
      <c r="Q1247">
        <v>1</v>
      </c>
      <c r="R1247">
        <v>3.1943999999999998E-5</v>
      </c>
      <c r="S1247">
        <v>9.2669999999999995E-7</v>
      </c>
      <c r="T1247">
        <v>4</v>
      </c>
      <c r="U1247">
        <v>0</v>
      </c>
      <c r="V1247">
        <v>0</v>
      </c>
      <c r="W1247" s="133" t="s">
        <v>1826</v>
      </c>
      <c r="X1247" t="s">
        <v>1508</v>
      </c>
      <c r="Y1247" t="s">
        <v>204</v>
      </c>
      <c r="AM1247" s="105"/>
      <c r="AO1247" s="105"/>
    </row>
    <row r="1248" spans="1:41" ht="14.25" customHeight="1">
      <c r="A1248" t="s">
        <v>1825</v>
      </c>
      <c r="B1248" t="s">
        <v>200</v>
      </c>
      <c r="C1248">
        <v>0</v>
      </c>
      <c r="D1248">
        <v>200</v>
      </c>
      <c r="E1248">
        <v>976</v>
      </c>
      <c r="F1248" t="s">
        <v>201</v>
      </c>
      <c r="G1248" s="105">
        <v>3.1876000000000001E-3</v>
      </c>
      <c r="H1248" s="105">
        <v>9.2E-5</v>
      </c>
      <c r="I1248" s="105">
        <v>-8.2316999999999995E-6</v>
      </c>
      <c r="J1248" s="105">
        <v>-4.0699999999999998E-7</v>
      </c>
      <c r="K1248" s="105">
        <v>3.1959000000000002E-3</v>
      </c>
      <c r="L1248" s="105">
        <v>9.2399999999999996E-5</v>
      </c>
      <c r="M1248" s="132">
        <v>1.66</v>
      </c>
      <c r="N1248">
        <v>0</v>
      </c>
      <c r="O1248">
        <v>0</v>
      </c>
      <c r="P1248">
        <v>0</v>
      </c>
      <c r="Q1248">
        <v>1</v>
      </c>
      <c r="R1248">
        <v>3.1958999999999997E-5</v>
      </c>
      <c r="S1248">
        <v>9.2360000000000004E-7</v>
      </c>
      <c r="T1248">
        <v>4</v>
      </c>
      <c r="U1248">
        <v>0</v>
      </c>
      <c r="V1248">
        <v>0</v>
      </c>
      <c r="W1248" s="133" t="s">
        <v>1827</v>
      </c>
      <c r="X1248" t="s">
        <v>1508</v>
      </c>
      <c r="Y1248" t="s">
        <v>204</v>
      </c>
      <c r="AM1248" s="105"/>
      <c r="AO1248" s="105"/>
    </row>
    <row r="1249" spans="1:41" ht="14.25" customHeight="1">
      <c r="A1249" t="s">
        <v>1825</v>
      </c>
      <c r="B1249" t="s">
        <v>200</v>
      </c>
      <c r="C1249">
        <v>0</v>
      </c>
      <c r="D1249">
        <v>200</v>
      </c>
      <c r="E1249">
        <v>976</v>
      </c>
      <c r="F1249" t="s">
        <v>201</v>
      </c>
      <c r="G1249" s="105">
        <v>3.1878000000000002E-3</v>
      </c>
      <c r="H1249" s="105">
        <v>9.1799999999999995E-5</v>
      </c>
      <c r="I1249" s="105">
        <v>-8.2316999999999995E-6</v>
      </c>
      <c r="J1249" s="105">
        <v>-4.0699999999999998E-7</v>
      </c>
      <c r="K1249" s="105">
        <v>3.1960000000000001E-3</v>
      </c>
      <c r="L1249" s="105">
        <v>9.2200000000000005E-5</v>
      </c>
      <c r="M1249" s="132">
        <v>1.65</v>
      </c>
      <c r="N1249">
        <v>0</v>
      </c>
      <c r="O1249">
        <v>0</v>
      </c>
      <c r="P1249">
        <v>0</v>
      </c>
      <c r="Q1249">
        <v>1</v>
      </c>
      <c r="R1249">
        <v>3.1959999999999999E-5</v>
      </c>
      <c r="S1249">
        <v>9.2180000000000001E-7</v>
      </c>
      <c r="T1249">
        <v>4</v>
      </c>
      <c r="U1249">
        <v>0</v>
      </c>
      <c r="V1249">
        <v>0</v>
      </c>
      <c r="W1249" s="133" t="s">
        <v>1828</v>
      </c>
      <c r="X1249" t="s">
        <v>1508</v>
      </c>
      <c r="Y1249" t="s">
        <v>204</v>
      </c>
      <c r="AM1249" s="105"/>
      <c r="AO1249" s="105"/>
    </row>
    <row r="1250" spans="1:41" ht="14.25" customHeight="1">
      <c r="A1250" t="s">
        <v>1829</v>
      </c>
      <c r="B1250" t="s">
        <v>200</v>
      </c>
      <c r="C1250">
        <v>0</v>
      </c>
      <c r="D1250">
        <v>200</v>
      </c>
      <c r="E1250">
        <v>976</v>
      </c>
      <c r="F1250" t="s">
        <v>201</v>
      </c>
      <c r="G1250" s="105">
        <v>2.3915999999999998E-3</v>
      </c>
      <c r="H1250" s="105">
        <v>6.4900000000000005E-5</v>
      </c>
      <c r="I1250" s="105">
        <v>-8.2316999999999995E-6</v>
      </c>
      <c r="J1250" s="105">
        <v>-4.0699999999999998E-7</v>
      </c>
      <c r="K1250" s="105">
        <v>2.3998999999999999E-3</v>
      </c>
      <c r="L1250" s="105">
        <v>6.5300000000000002E-5</v>
      </c>
      <c r="M1250" s="132">
        <v>1.56</v>
      </c>
      <c r="N1250">
        <v>0</v>
      </c>
      <c r="O1250">
        <v>0</v>
      </c>
      <c r="P1250">
        <v>0</v>
      </c>
      <c r="Q1250">
        <v>1</v>
      </c>
      <c r="R1250">
        <v>2.3998999999999998E-5</v>
      </c>
      <c r="S1250">
        <v>6.5310000000000004E-7</v>
      </c>
      <c r="T1250">
        <v>3</v>
      </c>
      <c r="U1250">
        <v>0</v>
      </c>
      <c r="V1250">
        <v>0</v>
      </c>
      <c r="W1250" s="133" t="s">
        <v>462</v>
      </c>
      <c r="X1250" t="s">
        <v>1508</v>
      </c>
      <c r="Y1250" t="s">
        <v>204</v>
      </c>
      <c r="AM1250" s="105"/>
      <c r="AO1250" s="105"/>
    </row>
    <row r="1251" spans="1:41" ht="14.25" customHeight="1">
      <c r="A1251" t="s">
        <v>1829</v>
      </c>
      <c r="B1251" t="s">
        <v>200</v>
      </c>
      <c r="C1251">
        <v>0</v>
      </c>
      <c r="D1251">
        <v>200</v>
      </c>
      <c r="E1251">
        <v>976</v>
      </c>
      <c r="F1251" t="s">
        <v>201</v>
      </c>
      <c r="G1251" s="105">
        <v>2.3912E-3</v>
      </c>
      <c r="H1251" s="105">
        <v>6.4300000000000004E-5</v>
      </c>
      <c r="I1251" s="105">
        <v>-8.2316999999999995E-6</v>
      </c>
      <c r="J1251" s="105">
        <v>-4.0699999999999998E-7</v>
      </c>
      <c r="K1251" s="105">
        <v>2.3993999999999999E-3</v>
      </c>
      <c r="L1251" s="105">
        <v>6.4700000000000001E-5</v>
      </c>
      <c r="M1251" s="132">
        <v>1.54</v>
      </c>
      <c r="N1251">
        <v>0</v>
      </c>
      <c r="O1251">
        <v>0</v>
      </c>
      <c r="P1251">
        <v>0</v>
      </c>
      <c r="Q1251">
        <v>1</v>
      </c>
      <c r="R1251">
        <v>2.3994000000000001E-5</v>
      </c>
      <c r="S1251">
        <v>6.4679999999999999E-7</v>
      </c>
      <c r="T1251">
        <v>3</v>
      </c>
      <c r="U1251">
        <v>0</v>
      </c>
      <c r="V1251">
        <v>0</v>
      </c>
      <c r="W1251" s="133" t="s">
        <v>1830</v>
      </c>
      <c r="X1251" t="s">
        <v>1508</v>
      </c>
      <c r="Y1251" t="s">
        <v>204</v>
      </c>
      <c r="AM1251" s="105"/>
      <c r="AO1251" s="105"/>
    </row>
    <row r="1252" spans="1:41" ht="14.25" customHeight="1">
      <c r="A1252" t="s">
        <v>1829</v>
      </c>
      <c r="B1252" t="s">
        <v>200</v>
      </c>
      <c r="C1252">
        <v>0</v>
      </c>
      <c r="D1252">
        <v>200</v>
      </c>
      <c r="E1252">
        <v>976</v>
      </c>
      <c r="F1252" t="s">
        <v>201</v>
      </c>
      <c r="G1252" s="105">
        <v>2.3904999999999998E-3</v>
      </c>
      <c r="H1252" s="105">
        <v>6.3899999999999995E-5</v>
      </c>
      <c r="I1252" s="105">
        <v>-8.2316999999999995E-6</v>
      </c>
      <c r="J1252" s="105">
        <v>-4.0699999999999998E-7</v>
      </c>
      <c r="K1252" s="105">
        <v>2.3987000000000001E-3</v>
      </c>
      <c r="L1252" s="105">
        <v>6.4300000000000004E-5</v>
      </c>
      <c r="M1252" s="132">
        <v>1.54</v>
      </c>
      <c r="N1252">
        <v>0</v>
      </c>
      <c r="O1252">
        <v>0</v>
      </c>
      <c r="P1252">
        <v>0</v>
      </c>
      <c r="Q1252">
        <v>1</v>
      </c>
      <c r="R1252">
        <v>2.3986999999999999E-5</v>
      </c>
      <c r="S1252">
        <v>6.4349999999999996E-7</v>
      </c>
      <c r="T1252">
        <v>3</v>
      </c>
      <c r="U1252">
        <v>0</v>
      </c>
      <c r="V1252">
        <v>0</v>
      </c>
      <c r="W1252" s="133" t="s">
        <v>1284</v>
      </c>
      <c r="X1252" t="s">
        <v>1508</v>
      </c>
      <c r="Y1252" t="s">
        <v>204</v>
      </c>
      <c r="AM1252" s="105"/>
      <c r="AO1252" s="105"/>
    </row>
    <row r="1253" spans="1:41" ht="14.25" customHeight="1">
      <c r="A1253" t="s">
        <v>1831</v>
      </c>
      <c r="B1253" t="s">
        <v>200</v>
      </c>
      <c r="C1253">
        <v>0</v>
      </c>
      <c r="D1253">
        <v>200</v>
      </c>
      <c r="E1253">
        <v>976</v>
      </c>
      <c r="F1253" t="s">
        <v>201</v>
      </c>
      <c r="G1253" s="105">
        <v>1.5305E-3</v>
      </c>
      <c r="H1253" s="105">
        <v>4.4400000000000002E-5</v>
      </c>
      <c r="I1253" s="105">
        <v>-8.2316999999999995E-6</v>
      </c>
      <c r="J1253" s="105">
        <v>-4.0699999999999998E-7</v>
      </c>
      <c r="K1253" s="105">
        <v>1.5387000000000001E-3</v>
      </c>
      <c r="L1253" s="105">
        <v>4.4799999999999998E-5</v>
      </c>
      <c r="M1253" s="132">
        <v>1.67</v>
      </c>
      <c r="N1253">
        <v>0</v>
      </c>
      <c r="O1253">
        <v>0</v>
      </c>
      <c r="P1253">
        <v>0</v>
      </c>
      <c r="Q1253">
        <v>1</v>
      </c>
      <c r="R1253">
        <v>1.5387E-5</v>
      </c>
      <c r="S1253">
        <v>4.482E-7</v>
      </c>
      <c r="T1253">
        <v>3</v>
      </c>
      <c r="U1253">
        <v>0</v>
      </c>
      <c r="V1253">
        <v>0</v>
      </c>
      <c r="W1253" s="133" t="s">
        <v>1832</v>
      </c>
      <c r="X1253" t="s">
        <v>1508</v>
      </c>
      <c r="Y1253" t="s">
        <v>204</v>
      </c>
      <c r="AM1253" s="105"/>
      <c r="AO1253" s="105"/>
    </row>
    <row r="1254" spans="1:41" ht="14.25" customHeight="1">
      <c r="A1254" t="s">
        <v>1831</v>
      </c>
      <c r="B1254" t="s">
        <v>200</v>
      </c>
      <c r="C1254">
        <v>0</v>
      </c>
      <c r="D1254">
        <v>200</v>
      </c>
      <c r="E1254">
        <v>976</v>
      </c>
      <c r="F1254" t="s">
        <v>201</v>
      </c>
      <c r="G1254" s="105">
        <v>1.5322999999999999E-3</v>
      </c>
      <c r="H1254" s="105">
        <v>4.5000000000000003E-5</v>
      </c>
      <c r="I1254" s="105">
        <v>-8.2316999999999995E-6</v>
      </c>
      <c r="J1254" s="105">
        <v>-4.0699999999999998E-7</v>
      </c>
      <c r="K1254" s="105">
        <v>1.5406E-3</v>
      </c>
      <c r="L1254" s="105">
        <v>4.5399999999999999E-5</v>
      </c>
      <c r="M1254" s="132">
        <v>1.69</v>
      </c>
      <c r="N1254">
        <v>0</v>
      </c>
      <c r="O1254">
        <v>0</v>
      </c>
      <c r="P1254">
        <v>0</v>
      </c>
      <c r="Q1254">
        <v>1</v>
      </c>
      <c r="R1254">
        <v>1.5406000000000001E-5</v>
      </c>
      <c r="S1254">
        <v>4.5369999999999999E-7</v>
      </c>
      <c r="T1254">
        <v>3</v>
      </c>
      <c r="U1254">
        <v>0</v>
      </c>
      <c r="V1254">
        <v>0</v>
      </c>
      <c r="W1254" s="133" t="s">
        <v>1833</v>
      </c>
      <c r="X1254" t="s">
        <v>1508</v>
      </c>
      <c r="Y1254" t="s">
        <v>204</v>
      </c>
      <c r="AM1254" s="105"/>
      <c r="AO1254" s="105"/>
    </row>
    <row r="1255" spans="1:41" ht="14.25" customHeight="1">
      <c r="A1255" t="s">
        <v>1831</v>
      </c>
      <c r="B1255" t="s">
        <v>200</v>
      </c>
      <c r="C1255">
        <v>0</v>
      </c>
      <c r="D1255">
        <v>200</v>
      </c>
      <c r="E1255">
        <v>976</v>
      </c>
      <c r="F1255" t="s">
        <v>201</v>
      </c>
      <c r="G1255" s="105">
        <v>1.5325E-3</v>
      </c>
      <c r="H1255" s="105">
        <v>4.4799999999999998E-5</v>
      </c>
      <c r="I1255" s="105">
        <v>-8.2316999999999995E-6</v>
      </c>
      <c r="J1255" s="105">
        <v>-4.0699999999999998E-7</v>
      </c>
      <c r="K1255" s="105">
        <v>1.5407000000000001E-3</v>
      </c>
      <c r="L1255" s="105">
        <v>4.5200000000000001E-5</v>
      </c>
      <c r="M1255" s="132">
        <v>1.68</v>
      </c>
      <c r="N1255">
        <v>0</v>
      </c>
      <c r="O1255">
        <v>0</v>
      </c>
      <c r="P1255">
        <v>0</v>
      </c>
      <c r="Q1255">
        <v>1</v>
      </c>
      <c r="R1255">
        <v>1.5407E-5</v>
      </c>
      <c r="S1255">
        <v>4.517E-7</v>
      </c>
      <c r="T1255">
        <v>3</v>
      </c>
      <c r="U1255">
        <v>0</v>
      </c>
      <c r="V1255">
        <v>0</v>
      </c>
      <c r="W1255" s="133" t="s">
        <v>1834</v>
      </c>
      <c r="X1255" t="s">
        <v>1508</v>
      </c>
      <c r="Y1255" t="s">
        <v>204</v>
      </c>
      <c r="AM1255" s="105"/>
      <c r="AO1255" s="105"/>
    </row>
    <row r="1256" spans="1:41" ht="14.25" customHeight="1">
      <c r="A1256" t="s">
        <v>1835</v>
      </c>
      <c r="B1256" t="s">
        <v>200</v>
      </c>
      <c r="C1256">
        <v>0</v>
      </c>
      <c r="D1256">
        <v>200</v>
      </c>
      <c r="E1256">
        <v>976</v>
      </c>
      <c r="F1256" t="s">
        <v>201</v>
      </c>
      <c r="G1256" s="105">
        <v>1.5757E-3</v>
      </c>
      <c r="H1256" s="105">
        <v>4.5899999999999998E-5</v>
      </c>
      <c r="I1256" s="105">
        <v>-8.2316999999999995E-6</v>
      </c>
      <c r="J1256" s="105">
        <v>-4.0699999999999998E-7</v>
      </c>
      <c r="K1256" s="105">
        <v>1.5839999999999999E-3</v>
      </c>
      <c r="L1256" s="105">
        <v>4.6300000000000001E-5</v>
      </c>
      <c r="M1256" s="132">
        <v>1.68</v>
      </c>
      <c r="N1256">
        <v>0</v>
      </c>
      <c r="O1256">
        <v>0</v>
      </c>
      <c r="P1256">
        <v>0</v>
      </c>
      <c r="Q1256">
        <v>1</v>
      </c>
      <c r="R1256">
        <v>1.5840000000000001E-5</v>
      </c>
      <c r="S1256">
        <v>4.6339999999999998E-7</v>
      </c>
      <c r="T1256">
        <v>3</v>
      </c>
      <c r="U1256">
        <v>0</v>
      </c>
      <c r="V1256">
        <v>0</v>
      </c>
      <c r="W1256" s="133" t="s">
        <v>1836</v>
      </c>
      <c r="X1256" t="s">
        <v>1508</v>
      </c>
      <c r="Y1256" t="s">
        <v>204</v>
      </c>
      <c r="AM1256" s="105"/>
      <c r="AO1256" s="105"/>
    </row>
    <row r="1257" spans="1:41" ht="14.25" customHeight="1">
      <c r="A1257" t="s">
        <v>1835</v>
      </c>
      <c r="B1257" t="s">
        <v>200</v>
      </c>
      <c r="C1257">
        <v>0</v>
      </c>
      <c r="D1257">
        <v>200</v>
      </c>
      <c r="E1257">
        <v>976</v>
      </c>
      <c r="F1257" t="s">
        <v>201</v>
      </c>
      <c r="G1257" s="105">
        <v>1.5755000000000001E-3</v>
      </c>
      <c r="H1257" s="105">
        <v>4.5399999999999999E-5</v>
      </c>
      <c r="I1257" s="105">
        <v>-8.2316999999999995E-6</v>
      </c>
      <c r="J1257" s="105">
        <v>-4.0699999999999998E-7</v>
      </c>
      <c r="K1257" s="105">
        <v>1.5838E-3</v>
      </c>
      <c r="L1257" s="105">
        <v>4.5800000000000002E-5</v>
      </c>
      <c r="M1257" s="132">
        <v>1.66</v>
      </c>
      <c r="N1257">
        <v>0</v>
      </c>
      <c r="O1257">
        <v>0</v>
      </c>
      <c r="P1257">
        <v>0</v>
      </c>
      <c r="Q1257">
        <v>1</v>
      </c>
      <c r="R1257">
        <v>1.5838E-5</v>
      </c>
      <c r="S1257">
        <v>4.5779999999999998E-7</v>
      </c>
      <c r="T1257">
        <v>3</v>
      </c>
      <c r="U1257">
        <v>0</v>
      </c>
      <c r="V1257">
        <v>0</v>
      </c>
      <c r="W1257" s="133" t="s">
        <v>1837</v>
      </c>
      <c r="X1257" t="s">
        <v>1508</v>
      </c>
      <c r="Y1257" t="s">
        <v>204</v>
      </c>
      <c r="AM1257" s="105"/>
      <c r="AO1257" s="105"/>
    </row>
    <row r="1258" spans="1:41" ht="14.25" customHeight="1">
      <c r="A1258" t="s">
        <v>1835</v>
      </c>
      <c r="B1258" t="s">
        <v>200</v>
      </c>
      <c r="C1258">
        <v>0</v>
      </c>
      <c r="D1258">
        <v>200</v>
      </c>
      <c r="E1258">
        <v>976</v>
      </c>
      <c r="F1258" t="s">
        <v>201</v>
      </c>
      <c r="G1258" s="105">
        <v>1.5757E-3</v>
      </c>
      <c r="H1258" s="105">
        <v>4.5500000000000001E-5</v>
      </c>
      <c r="I1258" s="105">
        <v>-8.2316999999999995E-6</v>
      </c>
      <c r="J1258" s="105">
        <v>-4.0699999999999998E-7</v>
      </c>
      <c r="K1258" s="105">
        <v>1.5839999999999999E-3</v>
      </c>
      <c r="L1258" s="105">
        <v>4.5899999999999998E-5</v>
      </c>
      <c r="M1258" s="132">
        <v>1.66</v>
      </c>
      <c r="N1258">
        <v>0</v>
      </c>
      <c r="O1258">
        <v>0</v>
      </c>
      <c r="P1258">
        <v>0</v>
      </c>
      <c r="Q1258">
        <v>1</v>
      </c>
      <c r="R1258">
        <v>1.5840000000000001E-5</v>
      </c>
      <c r="S1258">
        <v>4.5900000000000002E-7</v>
      </c>
      <c r="T1258">
        <v>3</v>
      </c>
      <c r="U1258">
        <v>0</v>
      </c>
      <c r="V1258">
        <v>0</v>
      </c>
      <c r="W1258" s="133" t="s">
        <v>1838</v>
      </c>
      <c r="X1258" t="s">
        <v>1508</v>
      </c>
      <c r="Y1258" t="s">
        <v>204</v>
      </c>
      <c r="AM1258" s="105"/>
      <c r="AO1258" s="105"/>
    </row>
    <row r="1259" spans="1:41" ht="14.25" customHeight="1">
      <c r="A1259" t="s">
        <v>1839</v>
      </c>
      <c r="B1259" t="s">
        <v>200</v>
      </c>
      <c r="C1259">
        <v>0</v>
      </c>
      <c r="D1259">
        <v>200</v>
      </c>
      <c r="E1259">
        <v>976</v>
      </c>
      <c r="F1259" t="s">
        <v>201</v>
      </c>
      <c r="G1259" s="105">
        <v>2.3067999999999999E-3</v>
      </c>
      <c r="H1259" s="105">
        <v>6.58E-5</v>
      </c>
      <c r="I1259" s="105">
        <v>-8.2316999999999995E-6</v>
      </c>
      <c r="J1259" s="105">
        <v>-4.0699999999999998E-7</v>
      </c>
      <c r="K1259" s="105">
        <v>2.3149999999999998E-3</v>
      </c>
      <c r="L1259" s="105">
        <v>6.6199999999999996E-5</v>
      </c>
      <c r="M1259" s="132">
        <v>1.64</v>
      </c>
      <c r="N1259">
        <v>0</v>
      </c>
      <c r="O1259">
        <v>0</v>
      </c>
      <c r="P1259">
        <v>0</v>
      </c>
      <c r="Q1259">
        <v>1</v>
      </c>
      <c r="R1259">
        <v>2.315E-5</v>
      </c>
      <c r="S1259">
        <v>6.6219999999999999E-7</v>
      </c>
      <c r="T1259">
        <v>3</v>
      </c>
      <c r="U1259">
        <v>0</v>
      </c>
      <c r="V1259">
        <v>0</v>
      </c>
      <c r="W1259" s="133" t="s">
        <v>1840</v>
      </c>
      <c r="X1259" t="s">
        <v>1508</v>
      </c>
      <c r="Y1259" t="s">
        <v>204</v>
      </c>
      <c r="AM1259" s="105"/>
      <c r="AO1259" s="105"/>
    </row>
    <row r="1260" spans="1:41" ht="14.25" customHeight="1">
      <c r="A1260" t="s">
        <v>1839</v>
      </c>
      <c r="B1260" t="s">
        <v>200</v>
      </c>
      <c r="C1260">
        <v>0</v>
      </c>
      <c r="D1260">
        <v>200</v>
      </c>
      <c r="E1260">
        <v>976</v>
      </c>
      <c r="F1260" t="s">
        <v>201</v>
      </c>
      <c r="G1260" s="105">
        <v>2.3067999999999999E-3</v>
      </c>
      <c r="H1260" s="105">
        <v>6.5699999999999998E-5</v>
      </c>
      <c r="I1260" s="105">
        <v>-8.2316999999999995E-6</v>
      </c>
      <c r="J1260" s="105">
        <v>-4.0699999999999998E-7</v>
      </c>
      <c r="K1260" s="105">
        <v>2.3149999999999998E-3</v>
      </c>
      <c r="L1260" s="105">
        <v>6.6099999999999994E-5</v>
      </c>
      <c r="M1260" s="132">
        <v>1.64</v>
      </c>
      <c r="N1260">
        <v>0</v>
      </c>
      <c r="O1260">
        <v>0</v>
      </c>
      <c r="P1260">
        <v>0</v>
      </c>
      <c r="Q1260">
        <v>1</v>
      </c>
      <c r="R1260">
        <v>2.315E-5</v>
      </c>
      <c r="S1260">
        <v>6.6130000000000003E-7</v>
      </c>
      <c r="T1260">
        <v>3</v>
      </c>
      <c r="U1260">
        <v>0</v>
      </c>
      <c r="V1260">
        <v>0</v>
      </c>
      <c r="W1260" s="133" t="s">
        <v>1841</v>
      </c>
      <c r="X1260" t="s">
        <v>1508</v>
      </c>
      <c r="Y1260" t="s">
        <v>204</v>
      </c>
      <c r="AM1260" s="105"/>
      <c r="AO1260" s="105"/>
    </row>
    <row r="1261" spans="1:41" ht="14.25" customHeight="1">
      <c r="A1261" t="s">
        <v>1839</v>
      </c>
      <c r="B1261" t="s">
        <v>200</v>
      </c>
      <c r="C1261">
        <v>0</v>
      </c>
      <c r="D1261">
        <v>200</v>
      </c>
      <c r="E1261">
        <v>976</v>
      </c>
      <c r="F1261" t="s">
        <v>201</v>
      </c>
      <c r="G1261" s="105">
        <v>2.3062E-3</v>
      </c>
      <c r="H1261" s="105">
        <v>6.58E-5</v>
      </c>
      <c r="I1261" s="105">
        <v>-8.2316999999999995E-6</v>
      </c>
      <c r="J1261" s="105">
        <v>-4.0699999999999998E-7</v>
      </c>
      <c r="K1261" s="105">
        <v>2.3143999999999999E-3</v>
      </c>
      <c r="L1261" s="105">
        <v>6.6199999999999996E-5</v>
      </c>
      <c r="M1261" s="132">
        <v>1.64</v>
      </c>
      <c r="N1261">
        <v>0</v>
      </c>
      <c r="O1261">
        <v>0</v>
      </c>
      <c r="P1261">
        <v>0</v>
      </c>
      <c r="Q1261">
        <v>1</v>
      </c>
      <c r="R1261">
        <v>2.3144000000000001E-5</v>
      </c>
      <c r="S1261">
        <v>6.6179999999999996E-7</v>
      </c>
      <c r="T1261">
        <v>3</v>
      </c>
      <c r="U1261">
        <v>0</v>
      </c>
      <c r="V1261">
        <v>0</v>
      </c>
      <c r="W1261" s="133" t="s">
        <v>1842</v>
      </c>
      <c r="X1261" t="s">
        <v>1508</v>
      </c>
      <c r="Y1261" t="s">
        <v>204</v>
      </c>
      <c r="AM1261" s="105"/>
      <c r="AO1261" s="105"/>
    </row>
    <row r="1262" spans="1:41" ht="14.25" customHeight="1">
      <c r="A1262" t="s">
        <v>1843</v>
      </c>
      <c r="B1262" t="s">
        <v>200</v>
      </c>
      <c r="C1262">
        <v>0</v>
      </c>
      <c r="D1262">
        <v>200</v>
      </c>
      <c r="E1262">
        <v>976</v>
      </c>
      <c r="F1262" t="s">
        <v>201</v>
      </c>
      <c r="G1262" s="105">
        <v>2.0282E-3</v>
      </c>
      <c r="H1262" s="105">
        <v>5.7599999999999997E-5</v>
      </c>
      <c r="I1262" s="105">
        <v>-8.2316999999999995E-6</v>
      </c>
      <c r="J1262" s="105">
        <v>-4.0699999999999998E-7</v>
      </c>
      <c r="K1262" s="105">
        <v>2.0363999999999998E-3</v>
      </c>
      <c r="L1262" s="105">
        <v>5.8E-5</v>
      </c>
      <c r="M1262" s="132">
        <v>1.63</v>
      </c>
      <c r="N1262">
        <v>0</v>
      </c>
      <c r="O1262">
        <v>0</v>
      </c>
      <c r="P1262">
        <v>0</v>
      </c>
      <c r="Q1262">
        <v>1</v>
      </c>
      <c r="R1262">
        <v>2.0364E-5</v>
      </c>
      <c r="S1262">
        <v>5.8019999999999997E-7</v>
      </c>
      <c r="T1262">
        <v>3</v>
      </c>
      <c r="U1262">
        <v>0</v>
      </c>
      <c r="V1262">
        <v>0</v>
      </c>
      <c r="W1262" s="133" t="s">
        <v>1844</v>
      </c>
      <c r="X1262" t="s">
        <v>1508</v>
      </c>
      <c r="Y1262" t="s">
        <v>204</v>
      </c>
      <c r="AM1262" s="105"/>
      <c r="AO1262" s="105"/>
    </row>
    <row r="1263" spans="1:41" ht="14.25" customHeight="1">
      <c r="A1263" t="s">
        <v>1843</v>
      </c>
      <c r="B1263" t="s">
        <v>200</v>
      </c>
      <c r="C1263">
        <v>0</v>
      </c>
      <c r="D1263">
        <v>200</v>
      </c>
      <c r="E1263">
        <v>976</v>
      </c>
      <c r="F1263" t="s">
        <v>201</v>
      </c>
      <c r="G1263" s="105">
        <v>2.0281000000000001E-3</v>
      </c>
      <c r="H1263" s="105">
        <v>5.7299999999999997E-5</v>
      </c>
      <c r="I1263" s="105">
        <v>-8.2316999999999995E-6</v>
      </c>
      <c r="J1263" s="105">
        <v>-4.0699999999999998E-7</v>
      </c>
      <c r="K1263" s="105">
        <v>2.0363E-3</v>
      </c>
      <c r="L1263" s="105">
        <v>5.77E-5</v>
      </c>
      <c r="M1263" s="132">
        <v>1.62</v>
      </c>
      <c r="N1263">
        <v>0</v>
      </c>
      <c r="O1263">
        <v>0</v>
      </c>
      <c r="P1263">
        <v>0</v>
      </c>
      <c r="Q1263">
        <v>1</v>
      </c>
      <c r="R1263">
        <v>2.0363000000000001E-5</v>
      </c>
      <c r="S1263">
        <v>5.7700000000000004E-7</v>
      </c>
      <c r="T1263">
        <v>3</v>
      </c>
      <c r="U1263">
        <v>0</v>
      </c>
      <c r="V1263">
        <v>0</v>
      </c>
      <c r="W1263" s="133" t="s">
        <v>1845</v>
      </c>
      <c r="X1263" t="s">
        <v>1508</v>
      </c>
      <c r="Y1263" t="s">
        <v>204</v>
      </c>
      <c r="AM1263" s="105"/>
      <c r="AO1263" s="105"/>
    </row>
    <row r="1264" spans="1:41" ht="14.25" customHeight="1">
      <c r="A1264" t="s">
        <v>1843</v>
      </c>
      <c r="B1264" t="s">
        <v>200</v>
      </c>
      <c r="C1264">
        <v>0</v>
      </c>
      <c r="D1264">
        <v>200</v>
      </c>
      <c r="E1264">
        <v>976</v>
      </c>
      <c r="F1264" t="s">
        <v>201</v>
      </c>
      <c r="G1264" s="105">
        <v>2.0279E-3</v>
      </c>
      <c r="H1264" s="105">
        <v>5.7299999999999997E-5</v>
      </c>
      <c r="I1264" s="105">
        <v>-8.2316999999999995E-6</v>
      </c>
      <c r="J1264" s="105">
        <v>-4.0699999999999998E-7</v>
      </c>
      <c r="K1264" s="105">
        <v>2.0360999999999999E-3</v>
      </c>
      <c r="L1264" s="105">
        <v>5.7800000000000002E-5</v>
      </c>
      <c r="M1264" s="132">
        <v>1.62</v>
      </c>
      <c r="N1264">
        <v>0</v>
      </c>
      <c r="O1264">
        <v>0</v>
      </c>
      <c r="P1264">
        <v>0</v>
      </c>
      <c r="Q1264">
        <v>1</v>
      </c>
      <c r="R1264">
        <v>2.0361E-5</v>
      </c>
      <c r="S1264">
        <v>5.7749999999999998E-7</v>
      </c>
      <c r="T1264">
        <v>3</v>
      </c>
      <c r="U1264">
        <v>0</v>
      </c>
      <c r="V1264">
        <v>0</v>
      </c>
      <c r="W1264" s="133" t="s">
        <v>1846</v>
      </c>
      <c r="X1264" t="s">
        <v>1508</v>
      </c>
      <c r="Y1264" t="s">
        <v>204</v>
      </c>
      <c r="AM1264" s="105"/>
      <c r="AO1264" s="105"/>
    </row>
    <row r="1265" spans="1:41" ht="14.25" customHeight="1">
      <c r="A1265" t="s">
        <v>1847</v>
      </c>
      <c r="B1265" t="s">
        <v>200</v>
      </c>
      <c r="C1265">
        <v>0</v>
      </c>
      <c r="D1265">
        <v>200</v>
      </c>
      <c r="E1265">
        <v>976</v>
      </c>
      <c r="F1265" t="s">
        <v>201</v>
      </c>
      <c r="G1265" s="105">
        <v>2.9711999999999998E-3</v>
      </c>
      <c r="H1265" s="105">
        <v>7.4800000000000002E-5</v>
      </c>
      <c r="I1265" s="105">
        <v>-8.2316999999999995E-6</v>
      </c>
      <c r="J1265" s="105">
        <v>-4.0699999999999998E-7</v>
      </c>
      <c r="K1265" s="105">
        <v>2.9794000000000001E-3</v>
      </c>
      <c r="L1265" s="105">
        <v>7.5199999999999998E-5</v>
      </c>
      <c r="M1265" s="132">
        <v>1.45</v>
      </c>
      <c r="N1265">
        <v>0</v>
      </c>
      <c r="O1265">
        <v>0</v>
      </c>
      <c r="P1265">
        <v>0</v>
      </c>
      <c r="Q1265">
        <v>1</v>
      </c>
      <c r="R1265">
        <v>2.9794E-5</v>
      </c>
      <c r="S1265">
        <v>7.5229999999999998E-7</v>
      </c>
      <c r="T1265">
        <v>4</v>
      </c>
      <c r="U1265">
        <v>0</v>
      </c>
      <c r="V1265">
        <v>0</v>
      </c>
      <c r="W1265" s="133" t="s">
        <v>1848</v>
      </c>
      <c r="X1265" t="s">
        <v>1508</v>
      </c>
      <c r="Y1265" t="s">
        <v>204</v>
      </c>
      <c r="AM1265" s="105"/>
      <c r="AO1265" s="105"/>
    </row>
    <row r="1266" spans="1:41" ht="14.25" customHeight="1">
      <c r="A1266" t="s">
        <v>1847</v>
      </c>
      <c r="B1266" t="s">
        <v>200</v>
      </c>
      <c r="C1266">
        <v>0</v>
      </c>
      <c r="D1266">
        <v>200</v>
      </c>
      <c r="E1266">
        <v>976</v>
      </c>
      <c r="F1266" t="s">
        <v>201</v>
      </c>
      <c r="G1266" s="105">
        <v>2.9708E-3</v>
      </c>
      <c r="H1266" s="105">
        <v>7.4400000000000006E-5</v>
      </c>
      <c r="I1266" s="105">
        <v>-8.2316999999999995E-6</v>
      </c>
      <c r="J1266" s="105">
        <v>-4.0699999999999998E-7</v>
      </c>
      <c r="K1266" s="105">
        <v>2.9789999999999999E-3</v>
      </c>
      <c r="L1266" s="105">
        <v>7.4800000000000002E-5</v>
      </c>
      <c r="M1266" s="132">
        <v>1.44</v>
      </c>
      <c r="N1266">
        <v>0</v>
      </c>
      <c r="O1266">
        <v>0</v>
      </c>
      <c r="P1266">
        <v>0</v>
      </c>
      <c r="Q1266">
        <v>1</v>
      </c>
      <c r="R1266">
        <v>2.9790000000000001E-5</v>
      </c>
      <c r="S1266">
        <v>7.4799999999999997E-7</v>
      </c>
      <c r="T1266">
        <v>4</v>
      </c>
      <c r="U1266">
        <v>0</v>
      </c>
      <c r="V1266">
        <v>0</v>
      </c>
      <c r="W1266" s="133" t="s">
        <v>1849</v>
      </c>
      <c r="X1266" t="s">
        <v>1508</v>
      </c>
      <c r="Y1266" t="s">
        <v>204</v>
      </c>
      <c r="AM1266" s="105"/>
      <c r="AO1266" s="105"/>
    </row>
    <row r="1267" spans="1:41" ht="14.25" customHeight="1">
      <c r="A1267" t="s">
        <v>1847</v>
      </c>
      <c r="B1267" t="s">
        <v>200</v>
      </c>
      <c r="C1267">
        <v>0</v>
      </c>
      <c r="D1267">
        <v>200</v>
      </c>
      <c r="E1267">
        <v>976</v>
      </c>
      <c r="F1267" t="s">
        <v>201</v>
      </c>
      <c r="G1267" s="105">
        <v>2.9681999999999998E-3</v>
      </c>
      <c r="H1267" s="105">
        <v>7.3399999999999995E-5</v>
      </c>
      <c r="I1267" s="105">
        <v>-8.2316999999999995E-6</v>
      </c>
      <c r="J1267" s="105">
        <v>-4.0699999999999998E-7</v>
      </c>
      <c r="K1267" s="105">
        <v>2.9764000000000001E-3</v>
      </c>
      <c r="L1267" s="105">
        <v>7.3800000000000005E-5</v>
      </c>
      <c r="M1267" s="132">
        <v>1.42</v>
      </c>
      <c r="N1267">
        <v>0</v>
      </c>
      <c r="O1267">
        <v>0</v>
      </c>
      <c r="P1267">
        <v>0</v>
      </c>
      <c r="Q1267">
        <v>1</v>
      </c>
      <c r="R1267">
        <v>2.9764000000000002E-5</v>
      </c>
      <c r="S1267">
        <v>7.385E-7</v>
      </c>
      <c r="T1267">
        <v>4</v>
      </c>
      <c r="U1267">
        <v>0</v>
      </c>
      <c r="V1267">
        <v>0</v>
      </c>
      <c r="W1267" s="133" t="s">
        <v>1850</v>
      </c>
      <c r="X1267" t="s">
        <v>1508</v>
      </c>
      <c r="Y1267" t="s">
        <v>204</v>
      </c>
      <c r="AM1267" s="105"/>
      <c r="AO1267" s="105"/>
    </row>
    <row r="1268" spans="1:41" ht="14.25" customHeight="1">
      <c r="A1268" t="s">
        <v>1851</v>
      </c>
      <c r="B1268" t="s">
        <v>200</v>
      </c>
      <c r="C1268">
        <v>0</v>
      </c>
      <c r="D1268">
        <v>200</v>
      </c>
      <c r="E1268">
        <v>976</v>
      </c>
      <c r="F1268" t="s">
        <v>201</v>
      </c>
      <c r="G1268" s="105">
        <v>1.9731000000000002E-3</v>
      </c>
      <c r="H1268" s="105">
        <v>5.02E-5</v>
      </c>
      <c r="I1268" s="105">
        <v>-8.2316999999999995E-6</v>
      </c>
      <c r="J1268" s="105">
        <v>-4.0699999999999998E-7</v>
      </c>
      <c r="K1268" s="105">
        <v>1.9813000000000001E-3</v>
      </c>
      <c r="L1268" s="105">
        <v>5.0599999999999997E-5</v>
      </c>
      <c r="M1268" s="132">
        <v>1.46</v>
      </c>
      <c r="N1268">
        <v>0</v>
      </c>
      <c r="O1268">
        <v>0</v>
      </c>
      <c r="P1268">
        <v>0</v>
      </c>
      <c r="Q1268">
        <v>1</v>
      </c>
      <c r="R1268">
        <v>1.9813000000000002E-5</v>
      </c>
      <c r="S1268">
        <v>5.0650000000000004E-7</v>
      </c>
      <c r="T1268">
        <v>3</v>
      </c>
      <c r="U1268">
        <v>0</v>
      </c>
      <c r="V1268">
        <v>0</v>
      </c>
      <c r="W1268" s="133" t="s">
        <v>1852</v>
      </c>
      <c r="X1268" t="s">
        <v>1508</v>
      </c>
      <c r="Y1268" t="s">
        <v>204</v>
      </c>
      <c r="AM1268" s="105"/>
      <c r="AO1268" s="105"/>
    </row>
    <row r="1269" spans="1:41" ht="14.25" customHeight="1">
      <c r="A1269" t="s">
        <v>1851</v>
      </c>
      <c r="B1269" t="s">
        <v>200</v>
      </c>
      <c r="C1269">
        <v>0</v>
      </c>
      <c r="D1269">
        <v>200</v>
      </c>
      <c r="E1269">
        <v>976</v>
      </c>
      <c r="F1269" t="s">
        <v>201</v>
      </c>
      <c r="G1269" s="105">
        <v>1.9724E-3</v>
      </c>
      <c r="H1269" s="105">
        <v>5.0599999999999997E-5</v>
      </c>
      <c r="I1269" s="105">
        <v>-8.2316999999999995E-6</v>
      </c>
      <c r="J1269" s="105">
        <v>-4.0699999999999998E-7</v>
      </c>
      <c r="K1269" s="105">
        <v>1.9807000000000002E-3</v>
      </c>
      <c r="L1269" s="105">
        <v>5.1E-5</v>
      </c>
      <c r="M1269" s="132">
        <v>1.48</v>
      </c>
      <c r="N1269">
        <v>0</v>
      </c>
      <c r="O1269">
        <v>0</v>
      </c>
      <c r="P1269">
        <v>0</v>
      </c>
      <c r="Q1269">
        <v>1</v>
      </c>
      <c r="R1269">
        <v>1.9806999999999999E-5</v>
      </c>
      <c r="S1269">
        <v>5.0999999999999999E-7</v>
      </c>
      <c r="T1269">
        <v>3</v>
      </c>
      <c r="U1269">
        <v>0</v>
      </c>
      <c r="V1269">
        <v>0</v>
      </c>
      <c r="W1269" s="133" t="s">
        <v>1853</v>
      </c>
      <c r="X1269" t="s">
        <v>1508</v>
      </c>
      <c r="Y1269" t="s">
        <v>204</v>
      </c>
      <c r="AM1269" s="105"/>
      <c r="AO1269" s="105"/>
    </row>
    <row r="1270" spans="1:41" ht="14.25" customHeight="1">
      <c r="A1270" t="s">
        <v>1851</v>
      </c>
      <c r="B1270" t="s">
        <v>200</v>
      </c>
      <c r="C1270">
        <v>0</v>
      </c>
      <c r="D1270">
        <v>200</v>
      </c>
      <c r="E1270">
        <v>976</v>
      </c>
      <c r="F1270" t="s">
        <v>201</v>
      </c>
      <c r="G1270" s="105">
        <v>1.9710999999999999E-3</v>
      </c>
      <c r="H1270" s="105">
        <v>5.0000000000000002E-5</v>
      </c>
      <c r="I1270" s="105">
        <v>-8.2316999999999995E-6</v>
      </c>
      <c r="J1270" s="105">
        <v>-4.0699999999999998E-7</v>
      </c>
      <c r="K1270" s="105">
        <v>1.9794000000000001E-3</v>
      </c>
      <c r="L1270" s="105">
        <v>5.0399999999999999E-5</v>
      </c>
      <c r="M1270" s="132">
        <v>1.46</v>
      </c>
      <c r="N1270">
        <v>0</v>
      </c>
      <c r="O1270">
        <v>0</v>
      </c>
      <c r="P1270">
        <v>0</v>
      </c>
      <c r="Q1270">
        <v>1</v>
      </c>
      <c r="R1270">
        <v>1.9794000000000001E-5</v>
      </c>
      <c r="S1270">
        <v>5.0360000000000004E-7</v>
      </c>
      <c r="T1270">
        <v>3</v>
      </c>
      <c r="U1270">
        <v>0</v>
      </c>
      <c r="V1270">
        <v>0</v>
      </c>
      <c r="W1270" s="133" t="s">
        <v>1854</v>
      </c>
      <c r="X1270" t="s">
        <v>1508</v>
      </c>
      <c r="Y1270" t="s">
        <v>204</v>
      </c>
      <c r="AM1270" s="105"/>
      <c r="AO1270" s="105"/>
    </row>
    <row r="1271" spans="1:41" ht="14.25" customHeight="1">
      <c r="A1271" t="s">
        <v>1855</v>
      </c>
      <c r="B1271" t="s">
        <v>200</v>
      </c>
      <c r="C1271">
        <v>0</v>
      </c>
      <c r="D1271">
        <v>200</v>
      </c>
      <c r="E1271">
        <v>976</v>
      </c>
      <c r="F1271" t="s">
        <v>201</v>
      </c>
      <c r="G1271" s="105">
        <v>1.2087999999999999E-3</v>
      </c>
      <c r="H1271" s="105">
        <v>3.3399999999999999E-5</v>
      </c>
      <c r="I1271" s="105">
        <v>-8.2316999999999995E-6</v>
      </c>
      <c r="J1271" s="105">
        <v>-4.0699999999999998E-7</v>
      </c>
      <c r="K1271" s="105">
        <v>1.2171E-3</v>
      </c>
      <c r="L1271" s="105">
        <v>3.3800000000000002E-5</v>
      </c>
      <c r="M1271" s="132">
        <v>1.59</v>
      </c>
      <c r="N1271">
        <v>0</v>
      </c>
      <c r="O1271">
        <v>0</v>
      </c>
      <c r="P1271">
        <v>0</v>
      </c>
      <c r="Q1271">
        <v>1</v>
      </c>
      <c r="R1271">
        <v>1.2170999999999999E-5</v>
      </c>
      <c r="S1271">
        <v>3.3809999999999999E-7</v>
      </c>
      <c r="T1271">
        <v>3</v>
      </c>
      <c r="U1271">
        <v>0</v>
      </c>
      <c r="V1271">
        <v>0</v>
      </c>
      <c r="W1271" s="133" t="s">
        <v>1856</v>
      </c>
      <c r="X1271" t="s">
        <v>1508</v>
      </c>
      <c r="Y1271" t="s">
        <v>204</v>
      </c>
      <c r="AM1271" s="105"/>
      <c r="AO1271" s="105"/>
    </row>
    <row r="1272" spans="1:41" ht="14.25" customHeight="1">
      <c r="A1272" t="s">
        <v>1855</v>
      </c>
      <c r="B1272" t="s">
        <v>200</v>
      </c>
      <c r="C1272">
        <v>0</v>
      </c>
      <c r="D1272">
        <v>200</v>
      </c>
      <c r="E1272">
        <v>976</v>
      </c>
      <c r="F1272" t="s">
        <v>201</v>
      </c>
      <c r="G1272" s="105">
        <v>1.2087000000000001E-3</v>
      </c>
      <c r="H1272" s="105">
        <v>3.29E-5</v>
      </c>
      <c r="I1272" s="105">
        <v>-8.2316999999999995E-6</v>
      </c>
      <c r="J1272" s="105">
        <v>-4.0699999999999998E-7</v>
      </c>
      <c r="K1272" s="105">
        <v>1.2168999999999999E-3</v>
      </c>
      <c r="L1272" s="105">
        <v>3.3300000000000003E-5</v>
      </c>
      <c r="M1272" s="132">
        <v>1.57</v>
      </c>
      <c r="N1272">
        <v>0</v>
      </c>
      <c r="O1272">
        <v>0</v>
      </c>
      <c r="P1272">
        <v>0</v>
      </c>
      <c r="Q1272">
        <v>1</v>
      </c>
      <c r="R1272">
        <v>1.2169E-5</v>
      </c>
      <c r="S1272">
        <v>3.3340000000000001E-7</v>
      </c>
      <c r="T1272">
        <v>3</v>
      </c>
      <c r="U1272">
        <v>0</v>
      </c>
      <c r="V1272">
        <v>0</v>
      </c>
      <c r="W1272" s="133" t="s">
        <v>1857</v>
      </c>
      <c r="X1272" t="s">
        <v>1508</v>
      </c>
      <c r="Y1272" t="s">
        <v>204</v>
      </c>
      <c r="AM1272" s="105"/>
      <c r="AO1272" s="105"/>
    </row>
    <row r="1273" spans="1:41" ht="14.25" customHeight="1">
      <c r="A1273" t="s">
        <v>1855</v>
      </c>
      <c r="B1273" t="s">
        <v>200</v>
      </c>
      <c r="C1273">
        <v>0</v>
      </c>
      <c r="D1273">
        <v>200</v>
      </c>
      <c r="E1273">
        <v>976</v>
      </c>
      <c r="F1273" t="s">
        <v>201</v>
      </c>
      <c r="G1273" s="105">
        <v>1.2087000000000001E-3</v>
      </c>
      <c r="H1273" s="105">
        <v>3.3200000000000001E-5</v>
      </c>
      <c r="I1273" s="105">
        <v>-8.2316999999999995E-6</v>
      </c>
      <c r="J1273" s="105">
        <v>-4.0699999999999998E-7</v>
      </c>
      <c r="K1273" s="105">
        <v>1.2168999999999999E-3</v>
      </c>
      <c r="L1273" s="105">
        <v>3.3599999999999997E-5</v>
      </c>
      <c r="M1273" s="132">
        <v>1.58</v>
      </c>
      <c r="N1273">
        <v>0</v>
      </c>
      <c r="O1273">
        <v>0</v>
      </c>
      <c r="P1273">
        <v>0</v>
      </c>
      <c r="Q1273">
        <v>1</v>
      </c>
      <c r="R1273">
        <v>1.2169E-5</v>
      </c>
      <c r="S1273">
        <v>3.3560000000000001E-7</v>
      </c>
      <c r="T1273">
        <v>3</v>
      </c>
      <c r="U1273">
        <v>0</v>
      </c>
      <c r="V1273">
        <v>0</v>
      </c>
      <c r="W1273" s="133" t="s">
        <v>1858</v>
      </c>
      <c r="X1273" t="s">
        <v>1508</v>
      </c>
      <c r="Y1273" t="s">
        <v>204</v>
      </c>
      <c r="AM1273" s="105"/>
      <c r="AO1273" s="105"/>
    </row>
    <row r="1274" spans="1:41" ht="14.25" customHeight="1">
      <c r="A1274" t="s">
        <v>1859</v>
      </c>
      <c r="B1274" t="s">
        <v>200</v>
      </c>
      <c r="C1274">
        <v>0</v>
      </c>
      <c r="D1274">
        <v>200</v>
      </c>
      <c r="E1274">
        <v>976</v>
      </c>
      <c r="F1274" t="s">
        <v>201</v>
      </c>
      <c r="G1274" s="105">
        <v>1.3059E-3</v>
      </c>
      <c r="H1274" s="105">
        <v>3.6000000000000001E-5</v>
      </c>
      <c r="I1274" s="105">
        <v>-8.2316999999999995E-6</v>
      </c>
      <c r="J1274" s="105">
        <v>-4.0699999999999998E-7</v>
      </c>
      <c r="K1274" s="105">
        <v>1.3140999999999999E-3</v>
      </c>
      <c r="L1274" s="105">
        <v>3.6399999999999997E-5</v>
      </c>
      <c r="M1274" s="132">
        <v>1.59</v>
      </c>
      <c r="N1274">
        <v>0</v>
      </c>
      <c r="O1274">
        <v>0</v>
      </c>
      <c r="P1274">
        <v>0</v>
      </c>
      <c r="Q1274">
        <v>1</v>
      </c>
      <c r="R1274">
        <v>1.3141E-5</v>
      </c>
      <c r="S1274">
        <v>3.6380000000000002E-7</v>
      </c>
      <c r="T1274">
        <v>3</v>
      </c>
      <c r="U1274">
        <v>0</v>
      </c>
      <c r="V1274">
        <v>0</v>
      </c>
      <c r="W1274" s="133" t="s">
        <v>1860</v>
      </c>
      <c r="X1274" t="s">
        <v>1508</v>
      </c>
      <c r="Y1274" t="s">
        <v>204</v>
      </c>
      <c r="AM1274" s="105"/>
      <c r="AO1274" s="105"/>
    </row>
    <row r="1275" spans="1:41" ht="14.25" customHeight="1">
      <c r="A1275" t="s">
        <v>1859</v>
      </c>
      <c r="B1275" t="s">
        <v>200</v>
      </c>
      <c r="C1275">
        <v>0</v>
      </c>
      <c r="D1275">
        <v>200</v>
      </c>
      <c r="E1275">
        <v>976</v>
      </c>
      <c r="F1275" t="s">
        <v>201</v>
      </c>
      <c r="G1275" s="105">
        <v>1.3058E-3</v>
      </c>
      <c r="H1275" s="105">
        <v>3.5800000000000003E-5</v>
      </c>
      <c r="I1275" s="105">
        <v>-8.2316999999999995E-6</v>
      </c>
      <c r="J1275" s="105">
        <v>-4.0699999999999998E-7</v>
      </c>
      <c r="K1275" s="105">
        <v>1.3140999999999999E-3</v>
      </c>
      <c r="L1275" s="105">
        <v>3.6199999999999999E-5</v>
      </c>
      <c r="M1275" s="132">
        <v>1.58</v>
      </c>
      <c r="N1275">
        <v>0</v>
      </c>
      <c r="O1275">
        <v>0</v>
      </c>
      <c r="P1275">
        <v>0</v>
      </c>
      <c r="Q1275">
        <v>1</v>
      </c>
      <c r="R1275">
        <v>1.3141E-5</v>
      </c>
      <c r="S1275">
        <v>3.6230000000000001E-7</v>
      </c>
      <c r="T1275">
        <v>3</v>
      </c>
      <c r="U1275">
        <v>0</v>
      </c>
      <c r="V1275">
        <v>0</v>
      </c>
      <c r="W1275" s="133" t="s">
        <v>1861</v>
      </c>
      <c r="X1275" t="s">
        <v>1508</v>
      </c>
      <c r="Y1275" t="s">
        <v>204</v>
      </c>
      <c r="AM1275" s="105"/>
      <c r="AO1275" s="105"/>
    </row>
    <row r="1276" spans="1:41" ht="14.25" customHeight="1">
      <c r="A1276" t="s">
        <v>1859</v>
      </c>
      <c r="B1276" t="s">
        <v>200</v>
      </c>
      <c r="C1276">
        <v>0</v>
      </c>
      <c r="D1276">
        <v>200</v>
      </c>
      <c r="E1276">
        <v>976</v>
      </c>
      <c r="F1276" t="s">
        <v>201</v>
      </c>
      <c r="G1276" s="105">
        <v>1.3058E-3</v>
      </c>
      <c r="H1276" s="105">
        <v>3.57E-5</v>
      </c>
      <c r="I1276" s="105">
        <v>-8.2316999999999995E-6</v>
      </c>
      <c r="J1276" s="105">
        <v>-4.0699999999999998E-7</v>
      </c>
      <c r="K1276" s="105">
        <v>1.3140000000000001E-3</v>
      </c>
      <c r="L1276" s="105">
        <v>3.6100000000000003E-5</v>
      </c>
      <c r="M1276" s="132">
        <v>1.58</v>
      </c>
      <c r="N1276">
        <v>0</v>
      </c>
      <c r="O1276">
        <v>0</v>
      </c>
      <c r="P1276">
        <v>0</v>
      </c>
      <c r="Q1276">
        <v>1</v>
      </c>
      <c r="R1276">
        <v>1.314E-5</v>
      </c>
      <c r="S1276">
        <v>3.6139999999999999E-7</v>
      </c>
      <c r="T1276">
        <v>3</v>
      </c>
      <c r="U1276">
        <v>0</v>
      </c>
      <c r="V1276">
        <v>0</v>
      </c>
      <c r="W1276" s="133" t="s">
        <v>1862</v>
      </c>
      <c r="X1276" t="s">
        <v>1508</v>
      </c>
      <c r="Y1276" t="s">
        <v>204</v>
      </c>
      <c r="AM1276" s="105"/>
      <c r="AO1276" s="105"/>
    </row>
    <row r="1277" spans="1:41" ht="14.25" customHeight="1">
      <c r="A1277" t="s">
        <v>1863</v>
      </c>
      <c r="B1277" t="s">
        <v>200</v>
      </c>
      <c r="C1277">
        <v>0</v>
      </c>
      <c r="D1277">
        <v>200</v>
      </c>
      <c r="E1277">
        <v>976</v>
      </c>
      <c r="F1277" t="s">
        <v>201</v>
      </c>
      <c r="G1277" s="105">
        <v>2.4637000000000001E-3</v>
      </c>
      <c r="H1277" s="105">
        <v>6.7899999999999997E-5</v>
      </c>
      <c r="I1277" s="105">
        <v>-8.2316999999999995E-6</v>
      </c>
      <c r="J1277" s="105">
        <v>-4.0699999999999998E-7</v>
      </c>
      <c r="K1277" s="105">
        <v>2.4719E-3</v>
      </c>
      <c r="L1277" s="105">
        <v>6.8300000000000007E-5</v>
      </c>
      <c r="M1277" s="132">
        <v>1.58</v>
      </c>
      <c r="N1277">
        <v>0</v>
      </c>
      <c r="O1277">
        <v>0</v>
      </c>
      <c r="P1277">
        <v>0</v>
      </c>
      <c r="Q1277">
        <v>1</v>
      </c>
      <c r="R1277">
        <v>2.4719000000000002E-5</v>
      </c>
      <c r="S1277">
        <v>6.8329999999999998E-7</v>
      </c>
      <c r="T1277">
        <v>3</v>
      </c>
      <c r="U1277">
        <v>0</v>
      </c>
      <c r="V1277">
        <v>0</v>
      </c>
      <c r="W1277" s="133" t="s">
        <v>1864</v>
      </c>
      <c r="X1277" t="s">
        <v>1508</v>
      </c>
      <c r="Y1277" t="s">
        <v>204</v>
      </c>
      <c r="AM1277" s="105"/>
      <c r="AO1277" s="105"/>
    </row>
    <row r="1278" spans="1:41" ht="14.25" customHeight="1">
      <c r="A1278" t="s">
        <v>1863</v>
      </c>
      <c r="B1278" t="s">
        <v>200</v>
      </c>
      <c r="C1278">
        <v>0</v>
      </c>
      <c r="D1278">
        <v>200</v>
      </c>
      <c r="E1278">
        <v>976</v>
      </c>
      <c r="F1278" t="s">
        <v>201</v>
      </c>
      <c r="G1278" s="105">
        <v>2.4632999999999999E-3</v>
      </c>
      <c r="H1278" s="105">
        <v>6.7799999999999995E-5</v>
      </c>
      <c r="I1278" s="105">
        <v>-8.2316999999999995E-6</v>
      </c>
      <c r="J1278" s="105">
        <v>-4.0699999999999998E-7</v>
      </c>
      <c r="K1278" s="105">
        <v>2.4715000000000002E-3</v>
      </c>
      <c r="L1278" s="105">
        <v>6.8200000000000004E-5</v>
      </c>
      <c r="M1278" s="132">
        <v>1.58</v>
      </c>
      <c r="N1278">
        <v>0</v>
      </c>
      <c r="O1278">
        <v>0</v>
      </c>
      <c r="P1278">
        <v>0</v>
      </c>
      <c r="Q1278">
        <v>1</v>
      </c>
      <c r="R1278">
        <v>2.4715E-5</v>
      </c>
      <c r="S1278">
        <v>6.8189999999999998E-7</v>
      </c>
      <c r="T1278">
        <v>3</v>
      </c>
      <c r="U1278">
        <v>0</v>
      </c>
      <c r="V1278">
        <v>0</v>
      </c>
      <c r="W1278" s="133" t="s">
        <v>1865</v>
      </c>
      <c r="X1278" t="s">
        <v>1508</v>
      </c>
      <c r="Y1278" t="s">
        <v>204</v>
      </c>
      <c r="AM1278" s="105"/>
      <c r="AO1278" s="105"/>
    </row>
    <row r="1279" spans="1:41" ht="14.25" customHeight="1">
      <c r="A1279" t="s">
        <v>1863</v>
      </c>
      <c r="B1279" t="s">
        <v>200</v>
      </c>
      <c r="C1279">
        <v>0</v>
      </c>
      <c r="D1279">
        <v>200</v>
      </c>
      <c r="E1279">
        <v>976</v>
      </c>
      <c r="F1279" t="s">
        <v>201</v>
      </c>
      <c r="G1279" s="105">
        <v>2.4631000000000002E-3</v>
      </c>
      <c r="H1279" s="105">
        <v>6.7500000000000001E-5</v>
      </c>
      <c r="I1279" s="105">
        <v>-8.2316999999999995E-6</v>
      </c>
      <c r="J1279" s="105">
        <v>-4.0699999999999998E-7</v>
      </c>
      <c r="K1279" s="105">
        <v>2.4713000000000001E-3</v>
      </c>
      <c r="L1279" s="105">
        <v>6.7899999999999997E-5</v>
      </c>
      <c r="M1279" s="132">
        <v>1.57</v>
      </c>
      <c r="N1279">
        <v>0</v>
      </c>
      <c r="O1279">
        <v>0</v>
      </c>
      <c r="P1279">
        <v>0</v>
      </c>
      <c r="Q1279">
        <v>1</v>
      </c>
      <c r="R1279">
        <v>2.4712999999999999E-5</v>
      </c>
      <c r="S1279">
        <v>6.7950000000000002E-7</v>
      </c>
      <c r="T1279">
        <v>3</v>
      </c>
      <c r="U1279">
        <v>0</v>
      </c>
      <c r="V1279">
        <v>0</v>
      </c>
      <c r="W1279" s="133" t="s">
        <v>1866</v>
      </c>
      <c r="X1279" t="s">
        <v>1508</v>
      </c>
      <c r="Y1279" t="s">
        <v>204</v>
      </c>
      <c r="AM1279" s="105"/>
      <c r="AO1279" s="105"/>
    </row>
    <row r="1280" spans="1:41" ht="14.25" customHeight="1">
      <c r="A1280" t="s">
        <v>1867</v>
      </c>
      <c r="B1280" t="s">
        <v>200</v>
      </c>
      <c r="C1280">
        <v>0</v>
      </c>
      <c r="D1280">
        <v>200</v>
      </c>
      <c r="E1280">
        <v>976</v>
      </c>
      <c r="F1280" t="s">
        <v>201</v>
      </c>
      <c r="G1280" s="105">
        <v>2.8419000000000001E-3</v>
      </c>
      <c r="H1280" s="105">
        <v>5.8400000000000003E-5</v>
      </c>
      <c r="I1280" s="105">
        <v>-8.2316999999999995E-6</v>
      </c>
      <c r="J1280" s="105">
        <v>-4.0699999999999998E-7</v>
      </c>
      <c r="K1280" s="105">
        <v>2.8500999999999999E-3</v>
      </c>
      <c r="L1280" s="105">
        <v>5.8799999999999999E-5</v>
      </c>
      <c r="M1280" s="132">
        <v>1.18</v>
      </c>
      <c r="N1280">
        <v>0</v>
      </c>
      <c r="O1280">
        <v>0</v>
      </c>
      <c r="P1280">
        <v>0</v>
      </c>
      <c r="Q1280">
        <v>1</v>
      </c>
      <c r="R1280">
        <v>2.8501E-5</v>
      </c>
      <c r="S1280">
        <v>5.8830000000000005E-7</v>
      </c>
      <c r="T1280">
        <v>3</v>
      </c>
      <c r="U1280">
        <v>0</v>
      </c>
      <c r="V1280">
        <v>0</v>
      </c>
      <c r="W1280" s="133" t="s">
        <v>1868</v>
      </c>
      <c r="X1280" t="s">
        <v>1508</v>
      </c>
      <c r="Y1280" t="s">
        <v>204</v>
      </c>
      <c r="AM1280" s="105"/>
      <c r="AO1280" s="105"/>
    </row>
    <row r="1281" spans="1:41" ht="14.25" customHeight="1">
      <c r="A1281" t="s">
        <v>1867</v>
      </c>
      <c r="B1281" t="s">
        <v>200</v>
      </c>
      <c r="C1281">
        <v>0</v>
      </c>
      <c r="D1281">
        <v>200</v>
      </c>
      <c r="E1281">
        <v>976</v>
      </c>
      <c r="F1281" t="s">
        <v>201</v>
      </c>
      <c r="G1281" s="105">
        <v>2.8410000000000002E-3</v>
      </c>
      <c r="H1281" s="105">
        <v>5.8199999999999998E-5</v>
      </c>
      <c r="I1281" s="105">
        <v>-8.2316999999999995E-6</v>
      </c>
      <c r="J1281" s="105">
        <v>-4.0699999999999998E-7</v>
      </c>
      <c r="K1281" s="105">
        <v>2.8492999999999999E-3</v>
      </c>
      <c r="L1281" s="105">
        <v>5.8600000000000001E-5</v>
      </c>
      <c r="M1281" s="132">
        <v>1.18</v>
      </c>
      <c r="N1281">
        <v>0</v>
      </c>
      <c r="O1281">
        <v>0</v>
      </c>
      <c r="P1281">
        <v>0</v>
      </c>
      <c r="Q1281">
        <v>1</v>
      </c>
      <c r="R1281">
        <v>2.8493E-5</v>
      </c>
      <c r="S1281">
        <v>5.8640000000000001E-7</v>
      </c>
      <c r="T1281">
        <v>3</v>
      </c>
      <c r="U1281">
        <v>0</v>
      </c>
      <c r="V1281">
        <v>0</v>
      </c>
      <c r="W1281" s="133" t="s">
        <v>1869</v>
      </c>
      <c r="X1281" t="s">
        <v>1508</v>
      </c>
      <c r="Y1281" t="s">
        <v>204</v>
      </c>
      <c r="AM1281" s="105"/>
      <c r="AO1281" s="105"/>
    </row>
    <row r="1282" spans="1:41" ht="14.25" customHeight="1">
      <c r="A1282" t="s">
        <v>1867</v>
      </c>
      <c r="B1282" t="s">
        <v>200</v>
      </c>
      <c r="C1282">
        <v>0</v>
      </c>
      <c r="D1282">
        <v>200</v>
      </c>
      <c r="E1282">
        <v>976</v>
      </c>
      <c r="F1282" t="s">
        <v>201</v>
      </c>
      <c r="G1282" s="105">
        <v>2.8395E-3</v>
      </c>
      <c r="H1282" s="105">
        <v>5.8600000000000001E-5</v>
      </c>
      <c r="I1282" s="105">
        <v>-8.2316999999999995E-6</v>
      </c>
      <c r="J1282" s="105">
        <v>-4.0699999999999998E-7</v>
      </c>
      <c r="K1282" s="105">
        <v>2.8476999999999999E-3</v>
      </c>
      <c r="L1282" s="105">
        <v>5.8999999999999998E-5</v>
      </c>
      <c r="M1282" s="132">
        <v>1.19</v>
      </c>
      <c r="N1282">
        <v>0</v>
      </c>
      <c r="O1282">
        <v>0</v>
      </c>
      <c r="P1282">
        <v>0</v>
      </c>
      <c r="Q1282">
        <v>1</v>
      </c>
      <c r="R1282">
        <v>2.8476999999999999E-5</v>
      </c>
      <c r="S1282">
        <v>5.8970000000000005E-7</v>
      </c>
      <c r="T1282">
        <v>3</v>
      </c>
      <c r="U1282">
        <v>0</v>
      </c>
      <c r="V1282">
        <v>0</v>
      </c>
      <c r="W1282" s="133" t="s">
        <v>1870</v>
      </c>
      <c r="X1282" t="s">
        <v>1508</v>
      </c>
      <c r="Y1282" t="s">
        <v>204</v>
      </c>
      <c r="AM1282" s="105"/>
      <c r="AO1282" s="105"/>
    </row>
    <row r="1283" spans="1:41" ht="14.25" customHeight="1">
      <c r="A1283" t="s">
        <v>1871</v>
      </c>
      <c r="B1283" t="s">
        <v>200</v>
      </c>
      <c r="C1283">
        <v>0</v>
      </c>
      <c r="D1283">
        <v>200</v>
      </c>
      <c r="E1283">
        <v>976</v>
      </c>
      <c r="F1283" t="s">
        <v>201</v>
      </c>
      <c r="G1283" s="105">
        <v>2.9895999999999998E-3</v>
      </c>
      <c r="H1283" s="105">
        <v>6.3999999999999997E-5</v>
      </c>
      <c r="I1283" s="105">
        <v>-8.2316999999999995E-6</v>
      </c>
      <c r="J1283" s="105">
        <v>-4.0699999999999998E-7</v>
      </c>
      <c r="K1283" s="105">
        <v>2.9979E-3</v>
      </c>
      <c r="L1283" s="105">
        <v>6.4399999999999993E-5</v>
      </c>
      <c r="M1283" s="132">
        <v>1.23</v>
      </c>
      <c r="N1283">
        <v>0</v>
      </c>
      <c r="O1283">
        <v>0</v>
      </c>
      <c r="P1283">
        <v>0</v>
      </c>
      <c r="Q1283">
        <v>1</v>
      </c>
      <c r="R1283">
        <v>2.9978999999999999E-5</v>
      </c>
      <c r="S1283">
        <v>6.4420000000000001E-7</v>
      </c>
      <c r="T1283">
        <v>4</v>
      </c>
      <c r="U1283">
        <v>0</v>
      </c>
      <c r="V1283">
        <v>0</v>
      </c>
      <c r="W1283" s="133" t="s">
        <v>1872</v>
      </c>
      <c r="X1283" t="s">
        <v>1508</v>
      </c>
      <c r="Y1283" t="s">
        <v>204</v>
      </c>
      <c r="AM1283" s="105"/>
      <c r="AO1283" s="105"/>
    </row>
    <row r="1284" spans="1:41" ht="14.25" customHeight="1">
      <c r="A1284" t="s">
        <v>1871</v>
      </c>
      <c r="B1284" t="s">
        <v>200</v>
      </c>
      <c r="C1284">
        <v>0</v>
      </c>
      <c r="D1284">
        <v>200</v>
      </c>
      <c r="E1284">
        <v>976</v>
      </c>
      <c r="F1284" t="s">
        <v>201</v>
      </c>
      <c r="G1284" s="105">
        <v>2.9881E-3</v>
      </c>
      <c r="H1284" s="105">
        <v>6.4599999999999998E-5</v>
      </c>
      <c r="I1284" s="105">
        <v>-8.2316999999999995E-6</v>
      </c>
      <c r="J1284" s="105">
        <v>-4.0699999999999998E-7</v>
      </c>
      <c r="K1284" s="105">
        <v>2.9962999999999999E-3</v>
      </c>
      <c r="L1284" s="105">
        <v>6.4999999999999994E-5</v>
      </c>
      <c r="M1284" s="132">
        <v>1.24</v>
      </c>
      <c r="N1284">
        <v>0</v>
      </c>
      <c r="O1284">
        <v>0</v>
      </c>
      <c r="P1284">
        <v>0</v>
      </c>
      <c r="Q1284">
        <v>1</v>
      </c>
      <c r="R1284">
        <v>2.9963000000000001E-5</v>
      </c>
      <c r="S1284">
        <v>6.4990000000000002E-7</v>
      </c>
      <c r="T1284">
        <v>4</v>
      </c>
      <c r="U1284">
        <v>0</v>
      </c>
      <c r="V1284">
        <v>0</v>
      </c>
      <c r="W1284" s="133" t="s">
        <v>1873</v>
      </c>
      <c r="X1284" t="s">
        <v>1508</v>
      </c>
      <c r="Y1284" t="s">
        <v>204</v>
      </c>
      <c r="AM1284" s="105"/>
      <c r="AO1284" s="105"/>
    </row>
    <row r="1285" spans="1:41" ht="14.25" customHeight="1">
      <c r="A1285" t="s">
        <v>1871</v>
      </c>
      <c r="B1285" t="s">
        <v>200</v>
      </c>
      <c r="C1285">
        <v>0</v>
      </c>
      <c r="D1285">
        <v>200</v>
      </c>
      <c r="E1285">
        <v>976</v>
      </c>
      <c r="F1285" t="s">
        <v>201</v>
      </c>
      <c r="G1285" s="105">
        <v>2.9840999999999999E-3</v>
      </c>
      <c r="H1285" s="105">
        <v>6.1099999999999994E-5</v>
      </c>
      <c r="I1285" s="105">
        <v>-8.2316999999999995E-6</v>
      </c>
      <c r="J1285" s="105">
        <v>-4.0699999999999998E-7</v>
      </c>
      <c r="K1285" s="105">
        <v>2.9924000000000001E-3</v>
      </c>
      <c r="L1285" s="105">
        <v>6.1500000000000004E-5</v>
      </c>
      <c r="M1285" s="132">
        <v>1.18</v>
      </c>
      <c r="N1285">
        <v>0</v>
      </c>
      <c r="O1285">
        <v>0</v>
      </c>
      <c r="P1285">
        <v>0</v>
      </c>
      <c r="Q1285">
        <v>1</v>
      </c>
      <c r="R1285">
        <v>2.9924E-5</v>
      </c>
      <c r="S1285">
        <v>6.1460000000000001E-7</v>
      </c>
      <c r="T1285">
        <v>4</v>
      </c>
      <c r="U1285">
        <v>0</v>
      </c>
      <c r="V1285">
        <v>0</v>
      </c>
      <c r="W1285" s="133" t="s">
        <v>1874</v>
      </c>
      <c r="X1285" t="s">
        <v>1508</v>
      </c>
      <c r="Y1285" t="s">
        <v>204</v>
      </c>
      <c r="AM1285" s="105"/>
      <c r="AO1285" s="105"/>
    </row>
    <row r="1286" spans="1:41" ht="14.25" customHeight="1">
      <c r="A1286" t="s">
        <v>1875</v>
      </c>
      <c r="B1286" t="s">
        <v>200</v>
      </c>
      <c r="C1286">
        <v>0</v>
      </c>
      <c r="D1286">
        <v>200</v>
      </c>
      <c r="E1286">
        <v>976</v>
      </c>
      <c r="F1286" t="s">
        <v>201</v>
      </c>
      <c r="G1286" s="105">
        <v>2.2136999999999999E-3</v>
      </c>
      <c r="H1286" s="105">
        <v>5.6100000000000002E-5</v>
      </c>
      <c r="I1286" s="105">
        <v>-8.2316999999999995E-6</v>
      </c>
      <c r="J1286" s="105">
        <v>-4.0699999999999998E-7</v>
      </c>
      <c r="K1286" s="105">
        <v>2.2219000000000002E-3</v>
      </c>
      <c r="L1286" s="105">
        <v>5.6499999999999998E-5</v>
      </c>
      <c r="M1286" s="132">
        <v>1.46</v>
      </c>
      <c r="N1286">
        <v>0</v>
      </c>
      <c r="O1286">
        <v>0</v>
      </c>
      <c r="P1286">
        <v>0</v>
      </c>
      <c r="Q1286">
        <v>1</v>
      </c>
      <c r="R1286">
        <v>2.2218999999999999E-5</v>
      </c>
      <c r="S1286">
        <v>5.6489999999999998E-7</v>
      </c>
      <c r="T1286">
        <v>3</v>
      </c>
      <c r="U1286">
        <v>0</v>
      </c>
      <c r="V1286">
        <v>0</v>
      </c>
      <c r="W1286" s="133" t="s">
        <v>1876</v>
      </c>
      <c r="X1286" t="s">
        <v>1508</v>
      </c>
      <c r="Y1286" t="s">
        <v>204</v>
      </c>
      <c r="AM1286" s="105"/>
      <c r="AO1286" s="105"/>
    </row>
    <row r="1287" spans="1:41" ht="14.25" customHeight="1">
      <c r="A1287" t="s">
        <v>1875</v>
      </c>
      <c r="B1287" t="s">
        <v>200</v>
      </c>
      <c r="C1287">
        <v>0</v>
      </c>
      <c r="D1287">
        <v>200</v>
      </c>
      <c r="E1287">
        <v>976</v>
      </c>
      <c r="F1287" t="s">
        <v>201</v>
      </c>
      <c r="G1287" s="105">
        <v>2.2139999999999998E-3</v>
      </c>
      <c r="H1287" s="105">
        <v>5.6100000000000002E-5</v>
      </c>
      <c r="I1287" s="105">
        <v>-8.2316999999999995E-6</v>
      </c>
      <c r="J1287" s="105">
        <v>-4.0699999999999998E-7</v>
      </c>
      <c r="K1287" s="105">
        <v>2.2222000000000001E-3</v>
      </c>
      <c r="L1287" s="105">
        <v>5.6499999999999998E-5</v>
      </c>
      <c r="M1287" s="132">
        <v>1.46</v>
      </c>
      <c r="N1287">
        <v>0</v>
      </c>
      <c r="O1287">
        <v>0</v>
      </c>
      <c r="P1287">
        <v>0</v>
      </c>
      <c r="Q1287">
        <v>1</v>
      </c>
      <c r="R1287">
        <v>2.2221999999999998E-5</v>
      </c>
      <c r="S1287">
        <v>5.6530000000000001E-7</v>
      </c>
      <c r="T1287">
        <v>3</v>
      </c>
      <c r="U1287">
        <v>0</v>
      </c>
      <c r="V1287">
        <v>0</v>
      </c>
      <c r="W1287" s="133" t="s">
        <v>1877</v>
      </c>
      <c r="X1287" t="s">
        <v>1508</v>
      </c>
      <c r="Y1287" t="s">
        <v>204</v>
      </c>
      <c r="AM1287" s="105"/>
      <c r="AO1287" s="105"/>
    </row>
    <row r="1288" spans="1:41" ht="14.25" customHeight="1">
      <c r="A1288" t="s">
        <v>1875</v>
      </c>
      <c r="B1288" t="s">
        <v>200</v>
      </c>
      <c r="C1288">
        <v>0</v>
      </c>
      <c r="D1288">
        <v>200</v>
      </c>
      <c r="E1288">
        <v>976</v>
      </c>
      <c r="F1288" t="s">
        <v>201</v>
      </c>
      <c r="G1288" s="105">
        <v>2.2147E-3</v>
      </c>
      <c r="H1288" s="105">
        <v>5.5899999999999997E-5</v>
      </c>
      <c r="I1288" s="105">
        <v>-8.2316999999999995E-6</v>
      </c>
      <c r="J1288" s="105">
        <v>-4.0699999999999998E-7</v>
      </c>
      <c r="K1288" s="105">
        <v>2.2228999999999999E-3</v>
      </c>
      <c r="L1288" s="105">
        <v>5.63E-5</v>
      </c>
      <c r="M1288" s="132">
        <v>1.45</v>
      </c>
      <c r="N1288">
        <v>0</v>
      </c>
      <c r="O1288">
        <v>0</v>
      </c>
      <c r="P1288">
        <v>0</v>
      </c>
      <c r="Q1288">
        <v>1</v>
      </c>
      <c r="R1288">
        <v>2.2229E-5</v>
      </c>
      <c r="S1288">
        <v>5.6300000000000005E-7</v>
      </c>
      <c r="T1288">
        <v>3</v>
      </c>
      <c r="U1288">
        <v>0</v>
      </c>
      <c r="V1288">
        <v>0</v>
      </c>
      <c r="W1288" s="133" t="s">
        <v>1878</v>
      </c>
      <c r="X1288" t="s">
        <v>1508</v>
      </c>
      <c r="Y1288" t="s">
        <v>204</v>
      </c>
      <c r="AM1288" s="105"/>
      <c r="AO1288" s="105"/>
    </row>
    <row r="1289" spans="1:41" ht="14.25" customHeight="1">
      <c r="A1289" t="s">
        <v>1879</v>
      </c>
      <c r="B1289" t="s">
        <v>200</v>
      </c>
      <c r="C1289">
        <v>0</v>
      </c>
      <c r="D1289">
        <v>200</v>
      </c>
      <c r="E1289">
        <v>976</v>
      </c>
      <c r="F1289" t="s">
        <v>201</v>
      </c>
      <c r="G1289" s="105">
        <v>1.6835999999999999E-3</v>
      </c>
      <c r="H1289" s="105">
        <v>4.0299999999999997E-5</v>
      </c>
      <c r="I1289" s="105">
        <v>-8.2316999999999995E-6</v>
      </c>
      <c r="J1289" s="105">
        <v>-4.0699999999999998E-7</v>
      </c>
      <c r="K1289" s="105">
        <v>1.6918E-3</v>
      </c>
      <c r="L1289" s="105">
        <v>4.07E-5</v>
      </c>
      <c r="M1289" s="132">
        <v>1.38</v>
      </c>
      <c r="N1289">
        <v>0</v>
      </c>
      <c r="O1289">
        <v>0</v>
      </c>
      <c r="P1289">
        <v>0</v>
      </c>
      <c r="Q1289">
        <v>1</v>
      </c>
      <c r="R1289">
        <v>1.6918E-5</v>
      </c>
      <c r="S1289">
        <v>4.0740000000000001E-7</v>
      </c>
      <c r="T1289">
        <v>3</v>
      </c>
      <c r="U1289">
        <v>0</v>
      </c>
      <c r="V1289">
        <v>0</v>
      </c>
      <c r="W1289" s="133" t="s">
        <v>1880</v>
      </c>
      <c r="X1289" t="s">
        <v>1508</v>
      </c>
      <c r="Y1289" t="s">
        <v>204</v>
      </c>
      <c r="AM1289" s="105"/>
      <c r="AO1289" s="105"/>
    </row>
    <row r="1290" spans="1:41" ht="14.25" customHeight="1">
      <c r="A1290" t="s">
        <v>1879</v>
      </c>
      <c r="B1290" t="s">
        <v>200</v>
      </c>
      <c r="C1290">
        <v>0</v>
      </c>
      <c r="D1290">
        <v>200</v>
      </c>
      <c r="E1290">
        <v>976</v>
      </c>
      <c r="F1290" t="s">
        <v>201</v>
      </c>
      <c r="G1290" s="105">
        <v>1.6838000000000001E-3</v>
      </c>
      <c r="H1290" s="105">
        <v>4.0399999999999999E-5</v>
      </c>
      <c r="I1290" s="105">
        <v>-8.2316999999999995E-6</v>
      </c>
      <c r="J1290" s="105">
        <v>-4.0699999999999998E-7</v>
      </c>
      <c r="K1290" s="105">
        <v>1.6919999999999999E-3</v>
      </c>
      <c r="L1290" s="105">
        <v>4.0800000000000002E-5</v>
      </c>
      <c r="M1290" s="132">
        <v>1.38</v>
      </c>
      <c r="N1290">
        <v>0</v>
      </c>
      <c r="O1290">
        <v>0</v>
      </c>
      <c r="P1290">
        <v>0</v>
      </c>
      <c r="Q1290">
        <v>1</v>
      </c>
      <c r="R1290">
        <v>1.6920000000000001E-5</v>
      </c>
      <c r="S1290">
        <v>4.0760000000000002E-7</v>
      </c>
      <c r="T1290">
        <v>3</v>
      </c>
      <c r="U1290">
        <v>0</v>
      </c>
      <c r="V1290">
        <v>0</v>
      </c>
      <c r="W1290" s="133" t="s">
        <v>1881</v>
      </c>
      <c r="X1290" t="s">
        <v>1508</v>
      </c>
      <c r="Y1290" t="s">
        <v>204</v>
      </c>
      <c r="AM1290" s="105"/>
      <c r="AO1290" s="105"/>
    </row>
    <row r="1291" spans="1:41" ht="14.25" customHeight="1">
      <c r="A1291" t="s">
        <v>1879</v>
      </c>
      <c r="B1291" t="s">
        <v>200</v>
      </c>
      <c r="C1291">
        <v>0</v>
      </c>
      <c r="D1291">
        <v>200</v>
      </c>
      <c r="E1291">
        <v>976</v>
      </c>
      <c r="F1291" t="s">
        <v>201</v>
      </c>
      <c r="G1291" s="105">
        <v>1.683E-3</v>
      </c>
      <c r="H1291" s="105">
        <v>4.0500000000000002E-5</v>
      </c>
      <c r="I1291" s="105">
        <v>-8.2316999999999995E-6</v>
      </c>
      <c r="J1291" s="105">
        <v>-4.0699999999999998E-7</v>
      </c>
      <c r="K1291" s="105">
        <v>1.6911999999999999E-3</v>
      </c>
      <c r="L1291" s="105">
        <v>4.0899999999999998E-5</v>
      </c>
      <c r="M1291" s="132">
        <v>1.38</v>
      </c>
      <c r="N1291">
        <v>0</v>
      </c>
      <c r="O1291">
        <v>0</v>
      </c>
      <c r="P1291">
        <v>0</v>
      </c>
      <c r="Q1291">
        <v>1</v>
      </c>
      <c r="R1291">
        <v>1.6912E-5</v>
      </c>
      <c r="S1291">
        <v>4.0859999999999999E-7</v>
      </c>
      <c r="T1291">
        <v>3</v>
      </c>
      <c r="U1291">
        <v>0</v>
      </c>
      <c r="V1291">
        <v>0</v>
      </c>
      <c r="W1291" s="133" t="s">
        <v>1882</v>
      </c>
      <c r="X1291" t="s">
        <v>1508</v>
      </c>
      <c r="Y1291" t="s">
        <v>204</v>
      </c>
      <c r="AM1291" s="105"/>
      <c r="AO1291" s="105"/>
    </row>
    <row r="1292" spans="1:41" ht="14.25" customHeight="1">
      <c r="A1292" t="s">
        <v>1883</v>
      </c>
      <c r="B1292" t="s">
        <v>200</v>
      </c>
      <c r="C1292">
        <v>0</v>
      </c>
      <c r="D1292">
        <v>200</v>
      </c>
      <c r="E1292">
        <v>976</v>
      </c>
      <c r="F1292" t="s">
        <v>201</v>
      </c>
      <c r="G1292" s="105">
        <v>2.3151999999999999E-3</v>
      </c>
      <c r="H1292" s="105">
        <v>5.0000000000000002E-5</v>
      </c>
      <c r="I1292" s="105">
        <v>-8.2316999999999995E-6</v>
      </c>
      <c r="J1292" s="105">
        <v>-4.0699999999999998E-7</v>
      </c>
      <c r="K1292" s="105">
        <v>2.3234000000000002E-3</v>
      </c>
      <c r="L1292" s="105">
        <v>5.0399999999999999E-5</v>
      </c>
      <c r="M1292" s="132">
        <v>1.24</v>
      </c>
      <c r="N1292">
        <v>0</v>
      </c>
      <c r="O1292">
        <v>0</v>
      </c>
      <c r="P1292">
        <v>0</v>
      </c>
      <c r="Q1292">
        <v>1</v>
      </c>
      <c r="R1292">
        <v>2.3234000000000002E-5</v>
      </c>
      <c r="S1292">
        <v>5.045E-7</v>
      </c>
      <c r="T1292">
        <v>3</v>
      </c>
      <c r="U1292">
        <v>0</v>
      </c>
      <c r="V1292">
        <v>0</v>
      </c>
      <c r="W1292" s="133" t="s">
        <v>1884</v>
      </c>
      <c r="X1292" t="s">
        <v>1508</v>
      </c>
      <c r="Y1292" t="s">
        <v>204</v>
      </c>
      <c r="AM1292" s="105"/>
      <c r="AO1292" s="105"/>
    </row>
    <row r="1293" spans="1:41" ht="14.25" customHeight="1">
      <c r="A1293" t="s">
        <v>1883</v>
      </c>
      <c r="B1293" t="s">
        <v>200</v>
      </c>
      <c r="C1293">
        <v>0</v>
      </c>
      <c r="D1293">
        <v>200</v>
      </c>
      <c r="E1293">
        <v>976</v>
      </c>
      <c r="F1293" t="s">
        <v>201</v>
      </c>
      <c r="G1293" s="105">
        <v>2.3138E-3</v>
      </c>
      <c r="H1293" s="105">
        <v>4.9700000000000002E-5</v>
      </c>
      <c r="I1293" s="105">
        <v>-8.2316999999999995E-6</v>
      </c>
      <c r="J1293" s="105">
        <v>-4.0699999999999998E-7</v>
      </c>
      <c r="K1293" s="105">
        <v>2.3219999999999998E-3</v>
      </c>
      <c r="L1293" s="105">
        <v>5.0099999999999998E-5</v>
      </c>
      <c r="M1293" s="132">
        <v>1.24</v>
      </c>
      <c r="N1293">
        <v>0</v>
      </c>
      <c r="O1293">
        <v>0</v>
      </c>
      <c r="P1293">
        <v>0</v>
      </c>
      <c r="Q1293">
        <v>1</v>
      </c>
      <c r="R1293">
        <v>2.3220000000000001E-5</v>
      </c>
      <c r="S1293">
        <v>5.0060000000000002E-7</v>
      </c>
      <c r="T1293">
        <v>3</v>
      </c>
      <c r="U1293">
        <v>0</v>
      </c>
      <c r="V1293">
        <v>0</v>
      </c>
      <c r="W1293" s="133" t="s">
        <v>1885</v>
      </c>
      <c r="X1293" t="s">
        <v>1508</v>
      </c>
      <c r="Y1293" t="s">
        <v>204</v>
      </c>
      <c r="AM1293" s="105"/>
      <c r="AO1293" s="105"/>
    </row>
    <row r="1294" spans="1:41" ht="14.25" customHeight="1">
      <c r="A1294" t="s">
        <v>1883</v>
      </c>
      <c r="B1294" t="s">
        <v>200</v>
      </c>
      <c r="C1294">
        <v>0</v>
      </c>
      <c r="D1294">
        <v>200</v>
      </c>
      <c r="E1294">
        <v>976</v>
      </c>
      <c r="F1294" t="s">
        <v>201</v>
      </c>
      <c r="G1294" s="105">
        <v>2.3132000000000001E-3</v>
      </c>
      <c r="H1294" s="105">
        <v>4.9700000000000002E-5</v>
      </c>
      <c r="I1294" s="105">
        <v>-8.2316999999999995E-6</v>
      </c>
      <c r="J1294" s="105">
        <v>-4.0699999999999998E-7</v>
      </c>
      <c r="K1294" s="105">
        <v>2.3213999999999999E-3</v>
      </c>
      <c r="L1294" s="105">
        <v>5.0099999999999998E-5</v>
      </c>
      <c r="M1294" s="132">
        <v>1.24</v>
      </c>
      <c r="N1294">
        <v>0</v>
      </c>
      <c r="O1294">
        <v>0</v>
      </c>
      <c r="P1294">
        <v>0</v>
      </c>
      <c r="Q1294">
        <v>1</v>
      </c>
      <c r="R1294">
        <v>2.3213999999999998E-5</v>
      </c>
      <c r="S1294">
        <v>5.0080000000000004E-7</v>
      </c>
      <c r="T1294">
        <v>3</v>
      </c>
      <c r="U1294">
        <v>0</v>
      </c>
      <c r="V1294">
        <v>0</v>
      </c>
      <c r="W1294" s="133" t="s">
        <v>1886</v>
      </c>
      <c r="X1294" t="s">
        <v>1508</v>
      </c>
      <c r="Y1294" t="s">
        <v>204</v>
      </c>
      <c r="AM1294" s="105"/>
      <c r="AO1294" s="105"/>
    </row>
    <row r="1295" spans="1:41" ht="14.25" customHeight="1">
      <c r="A1295" t="s">
        <v>1887</v>
      </c>
      <c r="B1295" t="s">
        <v>200</v>
      </c>
      <c r="C1295">
        <v>0</v>
      </c>
      <c r="D1295">
        <v>200</v>
      </c>
      <c r="E1295">
        <v>976</v>
      </c>
      <c r="F1295" t="s">
        <v>201</v>
      </c>
      <c r="G1295" s="105">
        <v>5.5732000000000004E-3</v>
      </c>
      <c r="H1295" s="105">
        <v>9.8099999999999999E-5</v>
      </c>
      <c r="I1295" s="105">
        <v>-8.2316999999999995E-6</v>
      </c>
      <c r="J1295" s="105">
        <v>-4.0699999999999998E-7</v>
      </c>
      <c r="K1295" s="105">
        <v>5.5814000000000002E-3</v>
      </c>
      <c r="L1295" s="105">
        <v>9.8499999999999995E-5</v>
      </c>
      <c r="M1295" s="132">
        <v>1.01</v>
      </c>
      <c r="N1295">
        <v>0</v>
      </c>
      <c r="O1295">
        <v>0</v>
      </c>
      <c r="P1295">
        <v>0</v>
      </c>
      <c r="Q1295">
        <v>1</v>
      </c>
      <c r="R1295">
        <v>5.5813999999999998E-5</v>
      </c>
      <c r="S1295">
        <v>9.8510000000000011E-7</v>
      </c>
      <c r="T1295">
        <v>4</v>
      </c>
      <c r="U1295">
        <v>0</v>
      </c>
      <c r="V1295">
        <v>0</v>
      </c>
      <c r="W1295" s="133" t="s">
        <v>1888</v>
      </c>
      <c r="X1295" t="s">
        <v>1508</v>
      </c>
      <c r="Y1295" t="s">
        <v>204</v>
      </c>
      <c r="AM1295" s="105"/>
      <c r="AO1295" s="105"/>
    </row>
    <row r="1296" spans="1:41" ht="14.25" customHeight="1">
      <c r="A1296" t="s">
        <v>1887</v>
      </c>
      <c r="B1296" t="s">
        <v>200</v>
      </c>
      <c r="C1296">
        <v>0</v>
      </c>
      <c r="D1296">
        <v>200</v>
      </c>
      <c r="E1296">
        <v>976</v>
      </c>
      <c r="F1296" t="s">
        <v>201</v>
      </c>
      <c r="G1296" s="105">
        <v>5.5748000000000004E-3</v>
      </c>
      <c r="H1296" s="105">
        <v>9.8300000000000004E-5</v>
      </c>
      <c r="I1296" s="105">
        <v>-8.2316999999999995E-6</v>
      </c>
      <c r="J1296" s="105">
        <v>-4.0699999999999998E-7</v>
      </c>
      <c r="K1296" s="105">
        <v>5.5830000000000003E-3</v>
      </c>
      <c r="L1296" s="105">
        <v>9.87E-5</v>
      </c>
      <c r="M1296" s="132">
        <v>1.01</v>
      </c>
      <c r="N1296">
        <v>0</v>
      </c>
      <c r="O1296">
        <v>0</v>
      </c>
      <c r="P1296">
        <v>0</v>
      </c>
      <c r="Q1296">
        <v>1</v>
      </c>
      <c r="R1296">
        <v>5.5829999999999999E-5</v>
      </c>
      <c r="S1296">
        <v>9.8730000000000006E-7</v>
      </c>
      <c r="T1296">
        <v>4</v>
      </c>
      <c r="U1296">
        <v>0</v>
      </c>
      <c r="V1296">
        <v>0</v>
      </c>
      <c r="W1296" s="133" t="s">
        <v>1889</v>
      </c>
      <c r="X1296" t="s">
        <v>1508</v>
      </c>
      <c r="Y1296" t="s">
        <v>204</v>
      </c>
      <c r="AM1296" s="105"/>
      <c r="AO1296" s="105"/>
    </row>
    <row r="1297" spans="1:41" ht="14.25" customHeight="1">
      <c r="A1297" t="s">
        <v>1887</v>
      </c>
      <c r="B1297" t="s">
        <v>200</v>
      </c>
      <c r="C1297">
        <v>0</v>
      </c>
      <c r="D1297">
        <v>200</v>
      </c>
      <c r="E1297">
        <v>976</v>
      </c>
      <c r="F1297" t="s">
        <v>201</v>
      </c>
      <c r="G1297" s="105">
        <v>5.5713000000000004E-3</v>
      </c>
      <c r="H1297" s="105">
        <v>9.7399999999999996E-5</v>
      </c>
      <c r="I1297" s="105">
        <v>-8.2316999999999995E-6</v>
      </c>
      <c r="J1297" s="105">
        <v>-4.0699999999999998E-7</v>
      </c>
      <c r="K1297" s="105">
        <v>5.5795999999999997E-3</v>
      </c>
      <c r="L1297" s="105">
        <v>9.7800000000000006E-5</v>
      </c>
      <c r="M1297" s="132">
        <v>1</v>
      </c>
      <c r="N1297">
        <v>0</v>
      </c>
      <c r="O1297">
        <v>0</v>
      </c>
      <c r="P1297">
        <v>0</v>
      </c>
      <c r="Q1297">
        <v>1</v>
      </c>
      <c r="R1297">
        <v>5.5795999999999999E-5</v>
      </c>
      <c r="S1297">
        <v>9.7789999999999999E-7</v>
      </c>
      <c r="T1297">
        <v>4</v>
      </c>
      <c r="U1297">
        <v>0</v>
      </c>
      <c r="V1297">
        <v>0</v>
      </c>
      <c r="W1297" s="133" t="s">
        <v>1890</v>
      </c>
      <c r="X1297" t="s">
        <v>1508</v>
      </c>
      <c r="Y1297" t="s">
        <v>204</v>
      </c>
      <c r="AM1297" s="105"/>
      <c r="AO1297" s="105"/>
    </row>
    <row r="1298" spans="1:41" ht="14.25" customHeight="1">
      <c r="A1298" t="s">
        <v>1891</v>
      </c>
      <c r="B1298" t="s">
        <v>200</v>
      </c>
      <c r="C1298">
        <v>0</v>
      </c>
      <c r="D1298">
        <v>200</v>
      </c>
      <c r="E1298">
        <v>976</v>
      </c>
      <c r="F1298" t="s">
        <v>201</v>
      </c>
      <c r="G1298" s="105">
        <v>1.4038E-3</v>
      </c>
      <c r="H1298" s="105">
        <v>3.9499999999999998E-5</v>
      </c>
      <c r="I1298" s="105">
        <v>-8.2316999999999995E-6</v>
      </c>
      <c r="J1298" s="105">
        <v>-4.0699999999999998E-7</v>
      </c>
      <c r="K1298" s="105">
        <v>1.4120999999999999E-3</v>
      </c>
      <c r="L1298" s="105">
        <v>3.9900000000000001E-5</v>
      </c>
      <c r="M1298" s="132">
        <v>1.62</v>
      </c>
      <c r="N1298">
        <v>0</v>
      </c>
      <c r="O1298">
        <v>0</v>
      </c>
      <c r="P1298">
        <v>0</v>
      </c>
      <c r="Q1298">
        <v>1</v>
      </c>
      <c r="R1298">
        <v>1.4121000000000001E-5</v>
      </c>
      <c r="S1298">
        <v>3.9929999999999998E-7</v>
      </c>
      <c r="T1298">
        <v>3</v>
      </c>
      <c r="U1298">
        <v>0</v>
      </c>
      <c r="V1298">
        <v>0</v>
      </c>
      <c r="W1298" s="133" t="s">
        <v>1892</v>
      </c>
      <c r="X1298" t="s">
        <v>1508</v>
      </c>
      <c r="Y1298" t="s">
        <v>204</v>
      </c>
      <c r="AM1298" s="105"/>
      <c r="AO1298" s="105"/>
    </row>
    <row r="1299" spans="1:41" ht="14.25" customHeight="1">
      <c r="A1299" t="s">
        <v>1891</v>
      </c>
      <c r="B1299" t="s">
        <v>200</v>
      </c>
      <c r="C1299">
        <v>0</v>
      </c>
      <c r="D1299">
        <v>200</v>
      </c>
      <c r="E1299">
        <v>976</v>
      </c>
      <c r="F1299" t="s">
        <v>201</v>
      </c>
      <c r="G1299" s="105">
        <v>1.4038E-3</v>
      </c>
      <c r="H1299" s="105">
        <v>3.9400000000000002E-5</v>
      </c>
      <c r="I1299" s="105">
        <v>-8.2316999999999995E-6</v>
      </c>
      <c r="J1299" s="105">
        <v>-4.0699999999999998E-7</v>
      </c>
      <c r="K1299" s="105">
        <v>1.4120000000000001E-3</v>
      </c>
      <c r="L1299" s="105">
        <v>3.9799999999999998E-5</v>
      </c>
      <c r="M1299" s="132">
        <v>1.62</v>
      </c>
      <c r="N1299">
        <v>0</v>
      </c>
      <c r="O1299">
        <v>0</v>
      </c>
      <c r="P1299">
        <v>0</v>
      </c>
      <c r="Q1299">
        <v>1</v>
      </c>
      <c r="R1299">
        <v>1.412E-5</v>
      </c>
      <c r="S1299">
        <v>3.9840000000000002E-7</v>
      </c>
      <c r="T1299">
        <v>3</v>
      </c>
      <c r="U1299">
        <v>0</v>
      </c>
      <c r="V1299">
        <v>0</v>
      </c>
      <c r="W1299" s="133" t="s">
        <v>1893</v>
      </c>
      <c r="X1299" t="s">
        <v>1508</v>
      </c>
      <c r="Y1299" t="s">
        <v>204</v>
      </c>
      <c r="AM1299" s="105"/>
      <c r="AO1299" s="105"/>
    </row>
    <row r="1300" spans="1:41" ht="14.25" customHeight="1">
      <c r="A1300" t="s">
        <v>1891</v>
      </c>
      <c r="B1300" t="s">
        <v>200</v>
      </c>
      <c r="C1300">
        <v>0</v>
      </c>
      <c r="D1300">
        <v>200</v>
      </c>
      <c r="E1300">
        <v>976</v>
      </c>
      <c r="F1300" t="s">
        <v>201</v>
      </c>
      <c r="G1300" s="105">
        <v>1.4038E-3</v>
      </c>
      <c r="H1300" s="105">
        <v>3.9700000000000003E-5</v>
      </c>
      <c r="I1300" s="105">
        <v>-8.2316999999999995E-6</v>
      </c>
      <c r="J1300" s="105">
        <v>-4.0699999999999998E-7</v>
      </c>
      <c r="K1300" s="105">
        <v>1.4120999999999999E-3</v>
      </c>
      <c r="L1300" s="105">
        <v>4.0099999999999999E-5</v>
      </c>
      <c r="M1300" s="132">
        <v>1.63</v>
      </c>
      <c r="N1300">
        <v>0</v>
      </c>
      <c r="O1300">
        <v>0</v>
      </c>
      <c r="P1300">
        <v>0</v>
      </c>
      <c r="Q1300">
        <v>1</v>
      </c>
      <c r="R1300">
        <v>1.4121000000000001E-5</v>
      </c>
      <c r="S1300">
        <v>4.0069999999999998E-7</v>
      </c>
      <c r="T1300">
        <v>3</v>
      </c>
      <c r="U1300">
        <v>0</v>
      </c>
      <c r="V1300">
        <v>0</v>
      </c>
      <c r="W1300" s="133" t="s">
        <v>1894</v>
      </c>
      <c r="X1300" t="s">
        <v>1508</v>
      </c>
      <c r="Y1300" t="s">
        <v>204</v>
      </c>
      <c r="AM1300" s="105"/>
      <c r="AO1300" s="105"/>
    </row>
    <row r="1301" spans="1:41" ht="14.25" customHeight="1">
      <c r="A1301" t="s">
        <v>1895</v>
      </c>
      <c r="B1301" t="s">
        <v>200</v>
      </c>
      <c r="C1301">
        <v>0</v>
      </c>
      <c r="D1301">
        <v>200</v>
      </c>
      <c r="E1301">
        <v>976</v>
      </c>
      <c r="F1301" t="s">
        <v>201</v>
      </c>
      <c r="G1301" s="105">
        <v>1.6023000000000001E-3</v>
      </c>
      <c r="H1301" s="105">
        <v>4.4700000000000002E-5</v>
      </c>
      <c r="I1301" s="105">
        <v>-8.2316999999999995E-6</v>
      </c>
      <c r="J1301" s="105">
        <v>-4.0699999999999998E-7</v>
      </c>
      <c r="K1301" s="105">
        <v>1.6105E-3</v>
      </c>
      <c r="L1301" s="105">
        <v>4.5099999999999998E-5</v>
      </c>
      <c r="M1301" s="132">
        <v>1.61</v>
      </c>
      <c r="N1301">
        <v>0</v>
      </c>
      <c r="O1301">
        <v>0</v>
      </c>
      <c r="P1301">
        <v>0</v>
      </c>
      <c r="Q1301">
        <v>1</v>
      </c>
      <c r="R1301">
        <v>1.6104999999999999E-5</v>
      </c>
      <c r="S1301">
        <v>4.5149999999999999E-7</v>
      </c>
      <c r="T1301">
        <v>3</v>
      </c>
      <c r="U1301">
        <v>0</v>
      </c>
      <c r="V1301">
        <v>0</v>
      </c>
      <c r="W1301" s="133" t="s">
        <v>1896</v>
      </c>
      <c r="X1301" t="s">
        <v>1508</v>
      </c>
      <c r="Y1301" t="s">
        <v>204</v>
      </c>
      <c r="AM1301" s="105"/>
      <c r="AO1301" s="105"/>
    </row>
    <row r="1302" spans="1:41" ht="14.25" customHeight="1">
      <c r="A1302" t="s">
        <v>1895</v>
      </c>
      <c r="B1302" t="s">
        <v>200</v>
      </c>
      <c r="C1302">
        <v>0</v>
      </c>
      <c r="D1302">
        <v>200</v>
      </c>
      <c r="E1302">
        <v>976</v>
      </c>
      <c r="F1302" t="s">
        <v>201</v>
      </c>
      <c r="G1302" s="105">
        <v>1.6025E-3</v>
      </c>
      <c r="H1302" s="105">
        <v>4.4700000000000002E-5</v>
      </c>
      <c r="I1302" s="105">
        <v>-8.2316999999999995E-6</v>
      </c>
      <c r="J1302" s="105">
        <v>-4.0699999999999998E-7</v>
      </c>
      <c r="K1302" s="105">
        <v>1.6107999999999999E-3</v>
      </c>
      <c r="L1302" s="105">
        <v>4.5099999999999998E-5</v>
      </c>
      <c r="M1302" s="132">
        <v>1.6</v>
      </c>
      <c r="N1302">
        <v>0</v>
      </c>
      <c r="O1302">
        <v>0</v>
      </c>
      <c r="P1302">
        <v>0</v>
      </c>
      <c r="Q1302">
        <v>1</v>
      </c>
      <c r="R1302">
        <v>1.6107999999999999E-5</v>
      </c>
      <c r="S1302">
        <v>4.51E-7</v>
      </c>
      <c r="T1302">
        <v>3</v>
      </c>
      <c r="U1302">
        <v>0</v>
      </c>
      <c r="V1302">
        <v>0</v>
      </c>
      <c r="W1302" s="133" t="s">
        <v>1897</v>
      </c>
      <c r="X1302" t="s">
        <v>1508</v>
      </c>
      <c r="Y1302" t="s">
        <v>204</v>
      </c>
      <c r="AM1302" s="105"/>
      <c r="AO1302" s="105"/>
    </row>
    <row r="1303" spans="1:41" ht="14.25" customHeight="1">
      <c r="A1303" t="s">
        <v>1895</v>
      </c>
      <c r="B1303" t="s">
        <v>200</v>
      </c>
      <c r="C1303">
        <v>0</v>
      </c>
      <c r="D1303">
        <v>200</v>
      </c>
      <c r="E1303">
        <v>976</v>
      </c>
      <c r="F1303" t="s">
        <v>201</v>
      </c>
      <c r="G1303" s="105">
        <v>1.6035999999999999E-3</v>
      </c>
      <c r="H1303" s="105">
        <v>4.5300000000000003E-5</v>
      </c>
      <c r="I1303" s="105">
        <v>-8.2316999999999995E-6</v>
      </c>
      <c r="J1303" s="105">
        <v>-4.0699999999999998E-7</v>
      </c>
      <c r="K1303" s="105">
        <v>1.6118E-3</v>
      </c>
      <c r="L1303" s="105">
        <v>4.57E-5</v>
      </c>
      <c r="M1303" s="132">
        <v>1.63</v>
      </c>
      <c r="N1303">
        <v>0</v>
      </c>
      <c r="O1303">
        <v>0</v>
      </c>
      <c r="P1303">
        <v>0</v>
      </c>
      <c r="Q1303">
        <v>1</v>
      </c>
      <c r="R1303">
        <v>1.6118000000000001E-5</v>
      </c>
      <c r="S1303">
        <v>4.5740000000000001E-7</v>
      </c>
      <c r="T1303">
        <v>3</v>
      </c>
      <c r="U1303">
        <v>0</v>
      </c>
      <c r="V1303">
        <v>0</v>
      </c>
      <c r="W1303" s="133" t="s">
        <v>1898</v>
      </c>
      <c r="X1303" t="s">
        <v>1508</v>
      </c>
      <c r="Y1303" t="s">
        <v>204</v>
      </c>
      <c r="AM1303" s="105"/>
      <c r="AO1303" s="105"/>
    </row>
    <row r="1304" spans="1:41" ht="14.25" customHeight="1">
      <c r="A1304" t="s">
        <v>1899</v>
      </c>
      <c r="B1304" t="s">
        <v>200</v>
      </c>
      <c r="C1304">
        <v>0</v>
      </c>
      <c r="D1304">
        <v>200</v>
      </c>
      <c r="E1304">
        <v>976</v>
      </c>
      <c r="F1304" t="s">
        <v>201</v>
      </c>
      <c r="G1304" s="105">
        <v>1.1639E-3</v>
      </c>
      <c r="H1304" s="105">
        <v>3.2400000000000001E-5</v>
      </c>
      <c r="I1304" s="105">
        <v>-8.2316999999999995E-6</v>
      </c>
      <c r="J1304" s="105">
        <v>-4.0699999999999998E-7</v>
      </c>
      <c r="K1304" s="105">
        <v>1.1722E-3</v>
      </c>
      <c r="L1304" s="105">
        <v>3.2799999999999998E-5</v>
      </c>
      <c r="M1304" s="132">
        <v>1.6</v>
      </c>
      <c r="N1304">
        <v>0</v>
      </c>
      <c r="O1304">
        <v>0</v>
      </c>
      <c r="P1304">
        <v>0</v>
      </c>
      <c r="Q1304">
        <v>1</v>
      </c>
      <c r="R1304">
        <v>1.1722000000000001E-5</v>
      </c>
      <c r="S1304">
        <v>3.2829999999999999E-7</v>
      </c>
      <c r="T1304">
        <v>3</v>
      </c>
      <c r="U1304">
        <v>0</v>
      </c>
      <c r="V1304">
        <v>0</v>
      </c>
      <c r="W1304" s="133" t="s">
        <v>1900</v>
      </c>
      <c r="X1304" t="s">
        <v>1508</v>
      </c>
      <c r="Y1304" t="s">
        <v>204</v>
      </c>
      <c r="AM1304" s="105"/>
      <c r="AO1304" s="105"/>
    </row>
    <row r="1305" spans="1:41" ht="14.25" customHeight="1">
      <c r="A1305" t="s">
        <v>1899</v>
      </c>
      <c r="B1305" t="s">
        <v>200</v>
      </c>
      <c r="C1305">
        <v>0</v>
      </c>
      <c r="D1305">
        <v>200</v>
      </c>
      <c r="E1305">
        <v>976</v>
      </c>
      <c r="F1305" t="s">
        <v>201</v>
      </c>
      <c r="G1305" s="105">
        <v>1.1632999999999999E-3</v>
      </c>
      <c r="H1305" s="105">
        <v>3.1699999999999998E-5</v>
      </c>
      <c r="I1305" s="105">
        <v>-8.2316999999999995E-6</v>
      </c>
      <c r="J1305" s="105">
        <v>-4.0699999999999998E-7</v>
      </c>
      <c r="K1305" s="105">
        <v>1.1715E-3</v>
      </c>
      <c r="L1305" s="105">
        <v>3.2100000000000001E-5</v>
      </c>
      <c r="M1305" s="132">
        <v>1.57</v>
      </c>
      <c r="N1305">
        <v>0</v>
      </c>
      <c r="O1305">
        <v>0</v>
      </c>
      <c r="P1305">
        <v>0</v>
      </c>
      <c r="Q1305">
        <v>1</v>
      </c>
      <c r="R1305">
        <v>1.1715E-5</v>
      </c>
      <c r="S1305">
        <v>3.213E-7</v>
      </c>
      <c r="T1305">
        <v>3</v>
      </c>
      <c r="U1305">
        <v>0</v>
      </c>
      <c r="V1305">
        <v>0</v>
      </c>
      <c r="W1305" s="133" t="s">
        <v>1901</v>
      </c>
      <c r="X1305" t="s">
        <v>1508</v>
      </c>
      <c r="Y1305" t="s">
        <v>204</v>
      </c>
      <c r="AM1305" s="105"/>
      <c r="AO1305" s="105"/>
    </row>
    <row r="1306" spans="1:41" ht="14.25" customHeight="1">
      <c r="A1306" t="s">
        <v>1899</v>
      </c>
      <c r="B1306" t="s">
        <v>200</v>
      </c>
      <c r="C1306">
        <v>0</v>
      </c>
      <c r="D1306">
        <v>200</v>
      </c>
      <c r="E1306">
        <v>976</v>
      </c>
      <c r="F1306" t="s">
        <v>201</v>
      </c>
      <c r="G1306" s="105">
        <v>1.1631E-3</v>
      </c>
      <c r="H1306" s="105">
        <v>3.1699999999999998E-5</v>
      </c>
      <c r="I1306" s="105">
        <v>-8.2316999999999995E-6</v>
      </c>
      <c r="J1306" s="105">
        <v>-4.0699999999999998E-7</v>
      </c>
      <c r="K1306" s="105">
        <v>1.1714E-3</v>
      </c>
      <c r="L1306" s="105">
        <v>3.2100000000000001E-5</v>
      </c>
      <c r="M1306" s="132">
        <v>1.57</v>
      </c>
      <c r="N1306">
        <v>0</v>
      </c>
      <c r="O1306">
        <v>0</v>
      </c>
      <c r="P1306">
        <v>0</v>
      </c>
      <c r="Q1306">
        <v>1</v>
      </c>
      <c r="R1306">
        <v>1.1714E-5</v>
      </c>
      <c r="S1306">
        <v>3.2080000000000001E-7</v>
      </c>
      <c r="T1306">
        <v>3</v>
      </c>
      <c r="U1306">
        <v>0</v>
      </c>
      <c r="V1306">
        <v>0</v>
      </c>
      <c r="W1306" s="133" t="s">
        <v>1902</v>
      </c>
      <c r="X1306" t="s">
        <v>1508</v>
      </c>
      <c r="Y1306" t="s">
        <v>204</v>
      </c>
      <c r="AM1306" s="105"/>
      <c r="AO1306" s="105"/>
    </row>
    <row r="1307" spans="1:41" ht="14.25" customHeight="1">
      <c r="A1307" t="s">
        <v>1903</v>
      </c>
      <c r="B1307" t="s">
        <v>200</v>
      </c>
      <c r="C1307">
        <v>0</v>
      </c>
      <c r="D1307">
        <v>200</v>
      </c>
      <c r="E1307">
        <v>976</v>
      </c>
      <c r="F1307" t="s">
        <v>201</v>
      </c>
      <c r="G1307" s="105">
        <v>6.8813000000000001E-4</v>
      </c>
      <c r="H1307" s="105">
        <v>1.9409999999999999E-5</v>
      </c>
      <c r="I1307" s="105">
        <v>-8.2316999999999995E-6</v>
      </c>
      <c r="J1307" s="105">
        <v>-4.0699999999999998E-7</v>
      </c>
      <c r="K1307" s="105">
        <v>6.9636000000000003E-4</v>
      </c>
      <c r="L1307" s="105">
        <v>1.9817E-5</v>
      </c>
      <c r="M1307" s="132">
        <v>1.63</v>
      </c>
      <c r="N1307">
        <v>0</v>
      </c>
      <c r="O1307">
        <v>0</v>
      </c>
      <c r="P1307">
        <v>0</v>
      </c>
      <c r="Q1307">
        <v>1</v>
      </c>
      <c r="R1307">
        <v>6.9635999999999997E-6</v>
      </c>
      <c r="S1307">
        <v>1.9819999999999999E-7</v>
      </c>
      <c r="T1307">
        <v>3</v>
      </c>
      <c r="U1307">
        <v>0</v>
      </c>
      <c r="V1307">
        <v>0</v>
      </c>
      <c r="W1307" s="133" t="s">
        <v>1904</v>
      </c>
      <c r="X1307" t="s">
        <v>1508</v>
      </c>
      <c r="Y1307" t="s">
        <v>204</v>
      </c>
      <c r="AM1307" s="105"/>
      <c r="AO1307" s="105"/>
    </row>
    <row r="1308" spans="1:41" ht="14.25" customHeight="1">
      <c r="A1308" t="s">
        <v>1903</v>
      </c>
      <c r="B1308" t="s">
        <v>200</v>
      </c>
      <c r="C1308">
        <v>0</v>
      </c>
      <c r="D1308">
        <v>200</v>
      </c>
      <c r="E1308">
        <v>976</v>
      </c>
      <c r="F1308" t="s">
        <v>201</v>
      </c>
      <c r="G1308" s="105">
        <v>6.8835999999999995E-4</v>
      </c>
      <c r="H1308" s="105">
        <v>1.9403999999999999E-5</v>
      </c>
      <c r="I1308" s="105">
        <v>-8.2316999999999995E-6</v>
      </c>
      <c r="J1308" s="105">
        <v>-4.0699999999999998E-7</v>
      </c>
      <c r="K1308" s="105">
        <v>6.9658999999999997E-4</v>
      </c>
      <c r="L1308" s="105">
        <v>1.9811000000000001E-5</v>
      </c>
      <c r="M1308" s="132">
        <v>1.63</v>
      </c>
      <c r="N1308">
        <v>0</v>
      </c>
      <c r="O1308">
        <v>0</v>
      </c>
      <c r="P1308">
        <v>0</v>
      </c>
      <c r="Q1308">
        <v>1</v>
      </c>
      <c r="R1308">
        <v>6.9658999999999997E-6</v>
      </c>
      <c r="S1308">
        <v>1.9810000000000001E-7</v>
      </c>
      <c r="T1308">
        <v>3</v>
      </c>
      <c r="U1308">
        <v>0</v>
      </c>
      <c r="V1308">
        <v>0</v>
      </c>
      <c r="W1308" s="133" t="s">
        <v>1905</v>
      </c>
      <c r="X1308" t="s">
        <v>1508</v>
      </c>
      <c r="Y1308" t="s">
        <v>204</v>
      </c>
      <c r="AM1308" s="105"/>
      <c r="AO1308" s="105"/>
    </row>
    <row r="1309" spans="1:41" ht="14.25" customHeight="1">
      <c r="A1309" t="s">
        <v>1903</v>
      </c>
      <c r="B1309" t="s">
        <v>200</v>
      </c>
      <c r="C1309">
        <v>0</v>
      </c>
      <c r="D1309">
        <v>200</v>
      </c>
      <c r="E1309">
        <v>976</v>
      </c>
      <c r="F1309" t="s">
        <v>201</v>
      </c>
      <c r="G1309" s="105">
        <v>6.8782999999999995E-4</v>
      </c>
      <c r="H1309" s="105">
        <v>1.9400000000000001E-5</v>
      </c>
      <c r="I1309" s="105">
        <v>-8.2316999999999995E-6</v>
      </c>
      <c r="J1309" s="105">
        <v>-4.0699999999999998E-7</v>
      </c>
      <c r="K1309" s="105">
        <v>6.9605999999999997E-4</v>
      </c>
      <c r="L1309" s="105">
        <v>1.9806999999999999E-5</v>
      </c>
      <c r="M1309" s="132">
        <v>1.63</v>
      </c>
      <c r="N1309">
        <v>0</v>
      </c>
      <c r="O1309">
        <v>0</v>
      </c>
      <c r="P1309">
        <v>0</v>
      </c>
      <c r="Q1309">
        <v>1</v>
      </c>
      <c r="R1309">
        <v>6.9605999999999999E-6</v>
      </c>
      <c r="S1309">
        <v>1.9810000000000001E-7</v>
      </c>
      <c r="T1309">
        <v>3</v>
      </c>
      <c r="U1309">
        <v>0</v>
      </c>
      <c r="V1309">
        <v>0</v>
      </c>
      <c r="W1309" s="133" t="s">
        <v>1906</v>
      </c>
      <c r="X1309" t="s">
        <v>1508</v>
      </c>
      <c r="Y1309" t="s">
        <v>204</v>
      </c>
      <c r="AM1309" s="105"/>
      <c r="AO1309" s="105"/>
    </row>
    <row r="1310" spans="1:41" ht="14.25" customHeight="1">
      <c r="A1310" t="s">
        <v>1907</v>
      </c>
      <c r="B1310" t="s">
        <v>200</v>
      </c>
      <c r="C1310">
        <v>0</v>
      </c>
      <c r="D1310">
        <v>200</v>
      </c>
      <c r="E1310">
        <v>976</v>
      </c>
      <c r="F1310" t="s">
        <v>201</v>
      </c>
      <c r="G1310" s="105">
        <v>9.0740999999999999E-4</v>
      </c>
      <c r="H1310" s="105">
        <v>2.5054000000000001E-5</v>
      </c>
      <c r="I1310" s="105">
        <v>-8.2316999999999995E-6</v>
      </c>
      <c r="J1310" s="105">
        <v>-4.0699999999999998E-7</v>
      </c>
      <c r="K1310" s="105">
        <v>9.1564000000000001E-4</v>
      </c>
      <c r="L1310" s="105">
        <v>2.5460999999999999E-5</v>
      </c>
      <c r="M1310" s="132">
        <v>1.59</v>
      </c>
      <c r="N1310">
        <v>0</v>
      </c>
      <c r="O1310">
        <v>0</v>
      </c>
      <c r="P1310">
        <v>0</v>
      </c>
      <c r="Q1310">
        <v>1</v>
      </c>
      <c r="R1310">
        <v>9.1563999999999993E-6</v>
      </c>
      <c r="S1310">
        <v>2.5460000000000002E-7</v>
      </c>
      <c r="T1310">
        <v>3</v>
      </c>
      <c r="U1310">
        <v>0</v>
      </c>
      <c r="V1310">
        <v>0</v>
      </c>
      <c r="W1310" s="133" t="s">
        <v>1908</v>
      </c>
      <c r="X1310" t="s">
        <v>1508</v>
      </c>
      <c r="Y1310" t="s">
        <v>204</v>
      </c>
      <c r="AM1310" s="105"/>
      <c r="AO1310" s="105"/>
    </row>
    <row r="1311" spans="1:41" ht="14.25" customHeight="1">
      <c r="A1311" t="s">
        <v>1907</v>
      </c>
      <c r="B1311" t="s">
        <v>200</v>
      </c>
      <c r="C1311">
        <v>0</v>
      </c>
      <c r="D1311">
        <v>200</v>
      </c>
      <c r="E1311">
        <v>976</v>
      </c>
      <c r="F1311" t="s">
        <v>201</v>
      </c>
      <c r="G1311" s="105">
        <v>9.0755000000000002E-4</v>
      </c>
      <c r="H1311" s="105">
        <v>2.4828E-5</v>
      </c>
      <c r="I1311" s="105">
        <v>-8.2316999999999995E-6</v>
      </c>
      <c r="J1311" s="105">
        <v>-4.0699999999999998E-7</v>
      </c>
      <c r="K1311" s="105">
        <v>9.1578000000000004E-4</v>
      </c>
      <c r="L1311" s="105">
        <v>2.5235000000000001E-5</v>
      </c>
      <c r="M1311" s="132">
        <v>1.58</v>
      </c>
      <c r="N1311">
        <v>0</v>
      </c>
      <c r="O1311">
        <v>0</v>
      </c>
      <c r="P1311">
        <v>0</v>
      </c>
      <c r="Q1311">
        <v>1</v>
      </c>
      <c r="R1311">
        <v>9.1578000000000006E-6</v>
      </c>
      <c r="S1311">
        <v>2.5240000000000001E-7</v>
      </c>
      <c r="T1311">
        <v>3</v>
      </c>
      <c r="U1311">
        <v>0</v>
      </c>
      <c r="V1311">
        <v>0</v>
      </c>
      <c r="W1311" s="133" t="s">
        <v>1909</v>
      </c>
      <c r="X1311" t="s">
        <v>1508</v>
      </c>
      <c r="Y1311" t="s">
        <v>204</v>
      </c>
      <c r="AM1311" s="105"/>
      <c r="AO1311" s="105"/>
    </row>
    <row r="1312" spans="1:41" ht="14.25" customHeight="1">
      <c r="A1312" t="s">
        <v>1907</v>
      </c>
      <c r="B1312" t="s">
        <v>200</v>
      </c>
      <c r="C1312">
        <v>0</v>
      </c>
      <c r="D1312">
        <v>200</v>
      </c>
      <c r="E1312">
        <v>976</v>
      </c>
      <c r="F1312" t="s">
        <v>201</v>
      </c>
      <c r="G1312" s="105">
        <v>9.0757999999999995E-4</v>
      </c>
      <c r="H1312" s="105">
        <v>2.5116000000000001E-5</v>
      </c>
      <c r="I1312" s="105">
        <v>-8.2316999999999995E-6</v>
      </c>
      <c r="J1312" s="105">
        <v>-4.0699999999999998E-7</v>
      </c>
      <c r="K1312" s="105">
        <v>9.1580999999999997E-4</v>
      </c>
      <c r="L1312" s="105">
        <v>2.5522999999999999E-5</v>
      </c>
      <c r="M1312" s="132">
        <v>1.6</v>
      </c>
      <c r="N1312">
        <v>0</v>
      </c>
      <c r="O1312">
        <v>0</v>
      </c>
      <c r="P1312">
        <v>0</v>
      </c>
      <c r="Q1312">
        <v>1</v>
      </c>
      <c r="R1312">
        <v>9.1580999999999996E-6</v>
      </c>
      <c r="S1312">
        <v>2.5520000000000001E-7</v>
      </c>
      <c r="T1312">
        <v>3</v>
      </c>
      <c r="U1312">
        <v>0</v>
      </c>
      <c r="V1312">
        <v>0</v>
      </c>
      <c r="W1312" s="133" t="s">
        <v>1910</v>
      </c>
      <c r="X1312" t="s">
        <v>1508</v>
      </c>
      <c r="Y1312" t="s">
        <v>204</v>
      </c>
      <c r="AM1312" s="105"/>
      <c r="AO1312" s="105"/>
    </row>
    <row r="1313" spans="1:41" ht="14.25" customHeight="1">
      <c r="A1313" t="s">
        <v>1911</v>
      </c>
      <c r="B1313" t="s">
        <v>200</v>
      </c>
      <c r="C1313">
        <v>0</v>
      </c>
      <c r="D1313">
        <v>200</v>
      </c>
      <c r="E1313">
        <v>976</v>
      </c>
      <c r="F1313" t="s">
        <v>201</v>
      </c>
      <c r="G1313" s="105">
        <v>1.9639000000000002E-3</v>
      </c>
      <c r="H1313" s="105">
        <v>5.3999999999999998E-5</v>
      </c>
      <c r="I1313" s="105">
        <v>-8.2316999999999995E-6</v>
      </c>
      <c r="J1313" s="105">
        <v>-4.0699999999999998E-7</v>
      </c>
      <c r="K1313" s="105">
        <v>1.9721000000000001E-3</v>
      </c>
      <c r="L1313" s="105">
        <v>5.4400000000000001E-5</v>
      </c>
      <c r="M1313" s="132">
        <v>1.58</v>
      </c>
      <c r="N1313">
        <v>0</v>
      </c>
      <c r="O1313">
        <v>0</v>
      </c>
      <c r="P1313">
        <v>0</v>
      </c>
      <c r="Q1313">
        <v>1</v>
      </c>
      <c r="R1313">
        <v>1.9721E-5</v>
      </c>
      <c r="S1313">
        <v>5.4440000000000003E-7</v>
      </c>
      <c r="T1313">
        <v>3</v>
      </c>
      <c r="U1313">
        <v>0</v>
      </c>
      <c r="V1313">
        <v>0</v>
      </c>
      <c r="W1313" s="133" t="s">
        <v>1912</v>
      </c>
      <c r="X1313" t="s">
        <v>1508</v>
      </c>
      <c r="Y1313" t="s">
        <v>204</v>
      </c>
      <c r="AM1313" s="105"/>
      <c r="AO1313" s="105"/>
    </row>
    <row r="1314" spans="1:41" ht="14.25" customHeight="1">
      <c r="A1314" t="s">
        <v>1911</v>
      </c>
      <c r="B1314" t="s">
        <v>200</v>
      </c>
      <c r="C1314">
        <v>0</v>
      </c>
      <c r="D1314">
        <v>200</v>
      </c>
      <c r="E1314">
        <v>976</v>
      </c>
      <c r="F1314" t="s">
        <v>201</v>
      </c>
      <c r="G1314" s="105">
        <v>1.9637000000000001E-3</v>
      </c>
      <c r="H1314" s="105">
        <v>5.4200000000000003E-5</v>
      </c>
      <c r="I1314" s="105">
        <v>-8.2316999999999995E-6</v>
      </c>
      <c r="J1314" s="105">
        <v>-4.0699999999999998E-7</v>
      </c>
      <c r="K1314" s="105">
        <v>1.9719E-3</v>
      </c>
      <c r="L1314" s="105">
        <v>5.4599999999999999E-5</v>
      </c>
      <c r="M1314" s="132">
        <v>1.59</v>
      </c>
      <c r="N1314">
        <v>0</v>
      </c>
      <c r="O1314">
        <v>0</v>
      </c>
      <c r="P1314">
        <v>0</v>
      </c>
      <c r="Q1314">
        <v>1</v>
      </c>
      <c r="R1314">
        <v>1.9718999999999999E-5</v>
      </c>
      <c r="S1314">
        <v>5.4610000000000005E-7</v>
      </c>
      <c r="T1314">
        <v>3</v>
      </c>
      <c r="U1314">
        <v>0</v>
      </c>
      <c r="V1314">
        <v>0</v>
      </c>
      <c r="W1314" s="133" t="s">
        <v>1913</v>
      </c>
      <c r="X1314" t="s">
        <v>1508</v>
      </c>
      <c r="Y1314" t="s">
        <v>204</v>
      </c>
      <c r="AM1314" s="105"/>
      <c r="AO1314" s="105"/>
    </row>
    <row r="1315" spans="1:41" ht="14.25" customHeight="1">
      <c r="A1315" t="s">
        <v>1911</v>
      </c>
      <c r="B1315" t="s">
        <v>200</v>
      </c>
      <c r="C1315">
        <v>0</v>
      </c>
      <c r="D1315">
        <v>200</v>
      </c>
      <c r="E1315">
        <v>976</v>
      </c>
      <c r="F1315" t="s">
        <v>201</v>
      </c>
      <c r="G1315" s="105">
        <v>1.9637999999999999E-3</v>
      </c>
      <c r="H1315" s="105">
        <v>5.4200000000000003E-5</v>
      </c>
      <c r="I1315" s="105">
        <v>-8.2316999999999995E-6</v>
      </c>
      <c r="J1315" s="105">
        <v>-4.0699999999999998E-7</v>
      </c>
      <c r="K1315" s="105">
        <v>1.9719999999999998E-3</v>
      </c>
      <c r="L1315" s="105">
        <v>5.4599999999999999E-5</v>
      </c>
      <c r="M1315" s="132">
        <v>1.59</v>
      </c>
      <c r="N1315">
        <v>0</v>
      </c>
      <c r="O1315">
        <v>0</v>
      </c>
      <c r="P1315">
        <v>0</v>
      </c>
      <c r="Q1315">
        <v>1</v>
      </c>
      <c r="R1315">
        <v>1.9720000000000001E-5</v>
      </c>
      <c r="S1315">
        <v>5.4610000000000005E-7</v>
      </c>
      <c r="T1315">
        <v>3</v>
      </c>
      <c r="U1315">
        <v>0</v>
      </c>
      <c r="V1315">
        <v>0</v>
      </c>
      <c r="W1315" s="133" t="s">
        <v>1914</v>
      </c>
      <c r="X1315" t="s">
        <v>1508</v>
      </c>
      <c r="Y1315" t="s">
        <v>204</v>
      </c>
      <c r="AM1315" s="105"/>
      <c r="AO1315" s="105"/>
    </row>
    <row r="1316" spans="1:41" ht="14.25" customHeight="1">
      <c r="A1316" t="s">
        <v>1915</v>
      </c>
      <c r="B1316" t="s">
        <v>200</v>
      </c>
      <c r="C1316">
        <v>0</v>
      </c>
      <c r="D1316">
        <v>200</v>
      </c>
      <c r="E1316">
        <v>976</v>
      </c>
      <c r="F1316" t="s">
        <v>201</v>
      </c>
      <c r="G1316" s="105">
        <v>2.3192E-3</v>
      </c>
      <c r="H1316" s="105">
        <v>6.2299999999999996E-5</v>
      </c>
      <c r="I1316" s="105">
        <v>-8.2316999999999995E-6</v>
      </c>
      <c r="J1316" s="105">
        <v>-4.0699999999999998E-7</v>
      </c>
      <c r="K1316" s="105">
        <v>2.3273999999999999E-3</v>
      </c>
      <c r="L1316" s="105">
        <v>6.2700000000000006E-5</v>
      </c>
      <c r="M1316" s="132">
        <v>1.54</v>
      </c>
      <c r="N1316">
        <v>0</v>
      </c>
      <c r="O1316">
        <v>0</v>
      </c>
      <c r="P1316">
        <v>0</v>
      </c>
      <c r="Q1316">
        <v>1</v>
      </c>
      <c r="R1316">
        <v>2.3274000000000001E-5</v>
      </c>
      <c r="S1316">
        <v>6.272E-7</v>
      </c>
      <c r="T1316">
        <v>3</v>
      </c>
      <c r="U1316">
        <v>0</v>
      </c>
      <c r="V1316">
        <v>0</v>
      </c>
      <c r="W1316" s="133" t="s">
        <v>1916</v>
      </c>
      <c r="X1316" t="s">
        <v>1508</v>
      </c>
      <c r="Y1316" t="s">
        <v>204</v>
      </c>
      <c r="AM1316" s="105"/>
      <c r="AO1316" s="105"/>
    </row>
    <row r="1317" spans="1:41" ht="14.25" customHeight="1">
      <c r="A1317" t="s">
        <v>1915</v>
      </c>
      <c r="B1317" t="s">
        <v>200</v>
      </c>
      <c r="C1317">
        <v>0</v>
      </c>
      <c r="D1317">
        <v>200</v>
      </c>
      <c r="E1317">
        <v>976</v>
      </c>
      <c r="F1317" t="s">
        <v>201</v>
      </c>
      <c r="G1317" s="105">
        <v>2.3191000000000002E-3</v>
      </c>
      <c r="H1317" s="105">
        <v>6.2399999999999999E-5</v>
      </c>
      <c r="I1317" s="105">
        <v>-8.2316999999999995E-6</v>
      </c>
      <c r="J1317" s="105">
        <v>-4.0699999999999998E-7</v>
      </c>
      <c r="K1317" s="105">
        <v>2.3273E-3</v>
      </c>
      <c r="L1317" s="105">
        <v>6.2799999999999995E-5</v>
      </c>
      <c r="M1317" s="132">
        <v>1.55</v>
      </c>
      <c r="N1317">
        <v>0</v>
      </c>
      <c r="O1317">
        <v>0</v>
      </c>
      <c r="P1317">
        <v>0</v>
      </c>
      <c r="Q1317">
        <v>1</v>
      </c>
      <c r="R1317">
        <v>2.3272999999999999E-5</v>
      </c>
      <c r="S1317">
        <v>6.2819999999999997E-7</v>
      </c>
      <c r="T1317">
        <v>3</v>
      </c>
      <c r="U1317">
        <v>0</v>
      </c>
      <c r="V1317">
        <v>0</v>
      </c>
      <c r="W1317" s="133" t="s">
        <v>1917</v>
      </c>
      <c r="X1317" t="s">
        <v>1508</v>
      </c>
      <c r="Y1317" t="s">
        <v>204</v>
      </c>
      <c r="AM1317" s="105"/>
      <c r="AO1317" s="105"/>
    </row>
    <row r="1318" spans="1:41" ht="14.25" customHeight="1">
      <c r="A1318" t="s">
        <v>1915</v>
      </c>
      <c r="B1318" t="s">
        <v>200</v>
      </c>
      <c r="C1318">
        <v>0</v>
      </c>
      <c r="D1318">
        <v>200</v>
      </c>
      <c r="E1318">
        <v>976</v>
      </c>
      <c r="F1318" t="s">
        <v>201</v>
      </c>
      <c r="G1318" s="105">
        <v>2.3189E-3</v>
      </c>
      <c r="H1318" s="105">
        <v>6.2299999999999996E-5</v>
      </c>
      <c r="I1318" s="105">
        <v>-8.2316999999999995E-6</v>
      </c>
      <c r="J1318" s="105">
        <v>-4.0699999999999998E-7</v>
      </c>
      <c r="K1318" s="105">
        <v>2.3270999999999999E-3</v>
      </c>
      <c r="L1318" s="105">
        <v>6.2799999999999995E-5</v>
      </c>
      <c r="M1318" s="132">
        <v>1.54</v>
      </c>
      <c r="N1318">
        <v>0</v>
      </c>
      <c r="O1318">
        <v>0</v>
      </c>
      <c r="P1318">
        <v>0</v>
      </c>
      <c r="Q1318">
        <v>1</v>
      </c>
      <c r="R1318">
        <v>2.3271000000000001E-5</v>
      </c>
      <c r="S1318">
        <v>6.2750000000000003E-7</v>
      </c>
      <c r="T1318">
        <v>3</v>
      </c>
      <c r="U1318">
        <v>0</v>
      </c>
      <c r="V1318">
        <v>0</v>
      </c>
      <c r="W1318" s="133" t="s">
        <v>1368</v>
      </c>
      <c r="X1318" t="s">
        <v>1508</v>
      </c>
      <c r="Y1318" t="s">
        <v>204</v>
      </c>
      <c r="AM1318" s="105"/>
      <c r="AO1318" s="105"/>
    </row>
    <row r="1319" spans="1:41" ht="14.25" customHeight="1">
      <c r="A1319" t="s">
        <v>1918</v>
      </c>
      <c r="B1319" t="s">
        <v>200</v>
      </c>
      <c r="C1319">
        <v>0</v>
      </c>
      <c r="D1319">
        <v>200</v>
      </c>
      <c r="E1319">
        <v>976</v>
      </c>
      <c r="F1319" t="s">
        <v>201</v>
      </c>
      <c r="G1319" s="105">
        <v>1.5847000000000001E-3</v>
      </c>
      <c r="H1319" s="105">
        <v>5.8100000000000003E-5</v>
      </c>
      <c r="I1319" s="105">
        <v>-8.2316999999999995E-6</v>
      </c>
      <c r="J1319" s="105">
        <v>-4.0699999999999998E-7</v>
      </c>
      <c r="K1319" s="105">
        <v>1.5929E-3</v>
      </c>
      <c r="L1319" s="105">
        <v>5.8499999999999999E-5</v>
      </c>
      <c r="M1319" s="132">
        <v>2.1</v>
      </c>
      <c r="N1319">
        <v>0</v>
      </c>
      <c r="O1319">
        <v>0</v>
      </c>
      <c r="P1319">
        <v>0</v>
      </c>
      <c r="Q1319">
        <v>1</v>
      </c>
      <c r="R1319">
        <v>1.5928999999999999E-5</v>
      </c>
      <c r="S1319">
        <v>5.8530000000000003E-7</v>
      </c>
      <c r="T1319">
        <v>3</v>
      </c>
      <c r="U1319">
        <v>0</v>
      </c>
      <c r="V1319">
        <v>0</v>
      </c>
      <c r="W1319" s="133" t="s">
        <v>1919</v>
      </c>
      <c r="X1319" t="s">
        <v>1508</v>
      </c>
      <c r="Y1319" t="s">
        <v>204</v>
      </c>
      <c r="AM1319" s="105"/>
      <c r="AO1319" s="105"/>
    </row>
    <row r="1320" spans="1:41" ht="14.25" customHeight="1">
      <c r="A1320" t="s">
        <v>1918</v>
      </c>
      <c r="B1320" t="s">
        <v>200</v>
      </c>
      <c r="C1320">
        <v>0</v>
      </c>
      <c r="D1320">
        <v>200</v>
      </c>
      <c r="E1320">
        <v>976</v>
      </c>
      <c r="F1320" t="s">
        <v>201</v>
      </c>
      <c r="G1320" s="105">
        <v>1.5846E-3</v>
      </c>
      <c r="H1320" s="105">
        <v>5.7899999999999998E-5</v>
      </c>
      <c r="I1320" s="105">
        <v>-8.2316999999999995E-6</v>
      </c>
      <c r="J1320" s="105">
        <v>-4.0699999999999998E-7</v>
      </c>
      <c r="K1320" s="105">
        <v>1.5927999999999999E-3</v>
      </c>
      <c r="L1320" s="105">
        <v>5.8300000000000001E-5</v>
      </c>
      <c r="M1320" s="132">
        <v>2.1</v>
      </c>
      <c r="N1320">
        <v>0</v>
      </c>
      <c r="O1320">
        <v>0</v>
      </c>
      <c r="P1320">
        <v>0</v>
      </c>
      <c r="Q1320">
        <v>1</v>
      </c>
      <c r="R1320">
        <v>1.5928000000000001E-5</v>
      </c>
      <c r="S1320">
        <v>5.8289999999999996E-7</v>
      </c>
      <c r="T1320">
        <v>3</v>
      </c>
      <c r="U1320">
        <v>0</v>
      </c>
      <c r="V1320">
        <v>0</v>
      </c>
      <c r="W1320" s="133" t="s">
        <v>1920</v>
      </c>
      <c r="X1320" t="s">
        <v>1508</v>
      </c>
      <c r="Y1320" t="s">
        <v>204</v>
      </c>
      <c r="AM1320" s="105"/>
      <c r="AO1320" s="105"/>
    </row>
    <row r="1321" spans="1:41" ht="14.25" customHeight="1">
      <c r="A1321" t="s">
        <v>1918</v>
      </c>
      <c r="B1321" t="s">
        <v>200</v>
      </c>
      <c r="C1321">
        <v>0</v>
      </c>
      <c r="D1321">
        <v>200</v>
      </c>
      <c r="E1321">
        <v>976</v>
      </c>
      <c r="F1321" t="s">
        <v>201</v>
      </c>
      <c r="G1321" s="105">
        <v>1.5862000000000001E-3</v>
      </c>
      <c r="H1321" s="105">
        <v>5.9700000000000001E-5</v>
      </c>
      <c r="I1321" s="105">
        <v>-8.2316999999999995E-6</v>
      </c>
      <c r="J1321" s="105">
        <v>-4.0699999999999998E-7</v>
      </c>
      <c r="K1321" s="105">
        <v>1.5943999999999999E-3</v>
      </c>
      <c r="L1321" s="105">
        <v>6.0099999999999997E-5</v>
      </c>
      <c r="M1321" s="132">
        <v>2.16</v>
      </c>
      <c r="N1321">
        <v>0</v>
      </c>
      <c r="O1321">
        <v>0</v>
      </c>
      <c r="P1321">
        <v>0</v>
      </c>
      <c r="Q1321">
        <v>1</v>
      </c>
      <c r="R1321">
        <v>1.5943999999999998E-5</v>
      </c>
      <c r="S1321">
        <v>6.0109999999999995E-7</v>
      </c>
      <c r="T1321">
        <v>3</v>
      </c>
      <c r="U1321">
        <v>0</v>
      </c>
      <c r="V1321">
        <v>0</v>
      </c>
      <c r="W1321" s="133" t="s">
        <v>1921</v>
      </c>
      <c r="X1321" t="s">
        <v>1508</v>
      </c>
      <c r="Y1321" t="s">
        <v>204</v>
      </c>
      <c r="AM1321" s="105"/>
      <c r="AO1321" s="105"/>
    </row>
    <row r="1322" spans="1:41" ht="14.25" customHeight="1">
      <c r="A1322" t="s">
        <v>1922</v>
      </c>
      <c r="B1322" t="s">
        <v>200</v>
      </c>
      <c r="C1322">
        <v>0</v>
      </c>
      <c r="D1322">
        <v>200</v>
      </c>
      <c r="E1322">
        <v>976</v>
      </c>
      <c r="F1322" t="s">
        <v>201</v>
      </c>
      <c r="G1322" s="105">
        <v>1.4157E-3</v>
      </c>
      <c r="H1322" s="105">
        <v>4.71E-5</v>
      </c>
      <c r="I1322" s="105">
        <v>-8.2316999999999995E-6</v>
      </c>
      <c r="J1322" s="105">
        <v>-4.0699999999999998E-7</v>
      </c>
      <c r="K1322" s="105">
        <v>1.4239999999999999E-3</v>
      </c>
      <c r="L1322" s="105">
        <v>4.7599999999999998E-5</v>
      </c>
      <c r="M1322" s="132">
        <v>1.91</v>
      </c>
      <c r="N1322">
        <v>0</v>
      </c>
      <c r="O1322">
        <v>0</v>
      </c>
      <c r="P1322">
        <v>0</v>
      </c>
      <c r="Q1322">
        <v>1</v>
      </c>
      <c r="R1322">
        <v>1.4239999999999999E-5</v>
      </c>
      <c r="S1322">
        <v>4.7549999999999999E-7</v>
      </c>
      <c r="T1322">
        <v>3</v>
      </c>
      <c r="U1322">
        <v>0</v>
      </c>
      <c r="V1322">
        <v>0</v>
      </c>
      <c r="W1322" s="133" t="s">
        <v>1373</v>
      </c>
      <c r="X1322" t="s">
        <v>1508</v>
      </c>
      <c r="Y1322" t="s">
        <v>204</v>
      </c>
      <c r="AM1322" s="105"/>
      <c r="AO1322" s="105"/>
    </row>
    <row r="1323" spans="1:41" ht="14.25" customHeight="1">
      <c r="A1323" t="s">
        <v>1922</v>
      </c>
      <c r="B1323" t="s">
        <v>200</v>
      </c>
      <c r="C1323">
        <v>0</v>
      </c>
      <c r="D1323">
        <v>200</v>
      </c>
      <c r="E1323">
        <v>976</v>
      </c>
      <c r="F1323" t="s">
        <v>201</v>
      </c>
      <c r="G1323" s="105">
        <v>1.4162000000000001E-3</v>
      </c>
      <c r="H1323" s="105">
        <v>4.6300000000000001E-5</v>
      </c>
      <c r="I1323" s="105">
        <v>-8.2316999999999995E-6</v>
      </c>
      <c r="J1323" s="105">
        <v>-4.0699999999999998E-7</v>
      </c>
      <c r="K1323" s="105">
        <v>1.4243999999999999E-3</v>
      </c>
      <c r="L1323" s="105">
        <v>4.6699999999999997E-5</v>
      </c>
      <c r="M1323" s="132">
        <v>1.88</v>
      </c>
      <c r="N1323">
        <v>0</v>
      </c>
      <c r="O1323">
        <v>0</v>
      </c>
      <c r="P1323">
        <v>0</v>
      </c>
      <c r="Q1323">
        <v>1</v>
      </c>
      <c r="R1323">
        <v>1.4243999999999999E-5</v>
      </c>
      <c r="S1323">
        <v>4.6699999999999999E-7</v>
      </c>
      <c r="T1323">
        <v>3</v>
      </c>
      <c r="U1323">
        <v>0</v>
      </c>
      <c r="V1323">
        <v>0</v>
      </c>
      <c r="W1323" s="133" t="s">
        <v>1923</v>
      </c>
      <c r="X1323" t="s">
        <v>1508</v>
      </c>
      <c r="Y1323" t="s">
        <v>204</v>
      </c>
      <c r="AM1323" s="105"/>
      <c r="AO1323" s="105"/>
    </row>
    <row r="1324" spans="1:41" ht="14.25" customHeight="1">
      <c r="A1324" t="s">
        <v>1922</v>
      </c>
      <c r="B1324" t="s">
        <v>200</v>
      </c>
      <c r="C1324">
        <v>0</v>
      </c>
      <c r="D1324">
        <v>200</v>
      </c>
      <c r="E1324">
        <v>976</v>
      </c>
      <c r="F1324" t="s">
        <v>201</v>
      </c>
      <c r="G1324" s="105">
        <v>1.4159999999999999E-3</v>
      </c>
      <c r="H1324" s="105">
        <v>4.6699999999999997E-5</v>
      </c>
      <c r="I1324" s="105">
        <v>-8.2316999999999995E-6</v>
      </c>
      <c r="J1324" s="105">
        <v>-4.0699999999999998E-7</v>
      </c>
      <c r="K1324" s="105">
        <v>1.4243000000000001E-3</v>
      </c>
      <c r="L1324" s="105">
        <v>4.71E-5</v>
      </c>
      <c r="M1324" s="132">
        <v>1.89</v>
      </c>
      <c r="N1324">
        <v>0</v>
      </c>
      <c r="O1324">
        <v>0</v>
      </c>
      <c r="P1324">
        <v>0</v>
      </c>
      <c r="Q1324">
        <v>1</v>
      </c>
      <c r="R1324">
        <v>1.4243000000000001E-5</v>
      </c>
      <c r="S1324">
        <v>4.7109999999999998E-7</v>
      </c>
      <c r="T1324">
        <v>3</v>
      </c>
      <c r="U1324">
        <v>0</v>
      </c>
      <c r="V1324">
        <v>0</v>
      </c>
      <c r="W1324" s="133" t="s">
        <v>1924</v>
      </c>
      <c r="X1324" t="s">
        <v>1508</v>
      </c>
      <c r="Y1324" t="s">
        <v>204</v>
      </c>
      <c r="AM1324" s="105"/>
      <c r="AO1324" s="105"/>
    </row>
    <row r="1325" spans="1:41" ht="14.25" customHeight="1">
      <c r="A1325" t="s">
        <v>1925</v>
      </c>
      <c r="B1325" t="s">
        <v>200</v>
      </c>
      <c r="C1325">
        <v>0</v>
      </c>
      <c r="D1325">
        <v>200</v>
      </c>
      <c r="E1325">
        <v>976</v>
      </c>
      <c r="F1325" t="s">
        <v>201</v>
      </c>
      <c r="G1325" s="105">
        <v>1.0204000000000001E-3</v>
      </c>
      <c r="H1325" s="105">
        <v>3.1099999999999997E-5</v>
      </c>
      <c r="I1325" s="105">
        <v>-8.2316999999999995E-6</v>
      </c>
      <c r="J1325" s="105">
        <v>-4.0699999999999998E-7</v>
      </c>
      <c r="K1325" s="105">
        <v>1.0286E-3</v>
      </c>
      <c r="L1325" s="105">
        <v>3.15E-5</v>
      </c>
      <c r="M1325" s="132">
        <v>1.75</v>
      </c>
      <c r="N1325">
        <v>0</v>
      </c>
      <c r="O1325">
        <v>0</v>
      </c>
      <c r="P1325">
        <v>0</v>
      </c>
      <c r="Q1325">
        <v>1</v>
      </c>
      <c r="R1325">
        <v>1.0285999999999999E-5</v>
      </c>
      <c r="S1325">
        <v>3.15E-7</v>
      </c>
      <c r="T1325">
        <v>3</v>
      </c>
      <c r="U1325">
        <v>0</v>
      </c>
      <c r="V1325">
        <v>0</v>
      </c>
      <c r="W1325" s="133" t="s">
        <v>1377</v>
      </c>
      <c r="X1325" t="s">
        <v>1508</v>
      </c>
      <c r="Y1325" t="s">
        <v>204</v>
      </c>
      <c r="AM1325" s="105"/>
      <c r="AO1325" s="105"/>
    </row>
    <row r="1326" spans="1:41" ht="14.25" customHeight="1">
      <c r="A1326" t="s">
        <v>1925</v>
      </c>
      <c r="B1326" t="s">
        <v>200</v>
      </c>
      <c r="C1326">
        <v>0</v>
      </c>
      <c r="D1326">
        <v>200</v>
      </c>
      <c r="E1326">
        <v>976</v>
      </c>
      <c r="F1326" t="s">
        <v>201</v>
      </c>
      <c r="G1326" s="105">
        <v>1.0203E-3</v>
      </c>
      <c r="H1326" s="105">
        <v>3.1300000000000002E-5</v>
      </c>
      <c r="I1326" s="105">
        <v>-8.2316999999999995E-6</v>
      </c>
      <c r="J1326" s="105">
        <v>-4.0699999999999998E-7</v>
      </c>
      <c r="K1326" s="105">
        <v>1.0284999999999999E-3</v>
      </c>
      <c r="L1326" s="105">
        <v>3.1699999999999998E-5</v>
      </c>
      <c r="M1326" s="132">
        <v>1.77</v>
      </c>
      <c r="N1326">
        <v>0</v>
      </c>
      <c r="O1326">
        <v>0</v>
      </c>
      <c r="P1326">
        <v>0</v>
      </c>
      <c r="Q1326">
        <v>1</v>
      </c>
      <c r="R1326">
        <v>1.0285000000000001E-5</v>
      </c>
      <c r="S1326">
        <v>3.1720000000000001E-7</v>
      </c>
      <c r="T1326">
        <v>3</v>
      </c>
      <c r="U1326">
        <v>0</v>
      </c>
      <c r="V1326">
        <v>0</v>
      </c>
      <c r="W1326" s="133" t="s">
        <v>1926</v>
      </c>
      <c r="X1326" t="s">
        <v>1508</v>
      </c>
      <c r="Y1326" t="s">
        <v>204</v>
      </c>
      <c r="AM1326" s="105"/>
      <c r="AO1326" s="105"/>
    </row>
    <row r="1327" spans="1:41" ht="14.25" customHeight="1">
      <c r="A1327" t="s">
        <v>1925</v>
      </c>
      <c r="B1327" t="s">
        <v>200</v>
      </c>
      <c r="C1327">
        <v>0</v>
      </c>
      <c r="D1327">
        <v>200</v>
      </c>
      <c r="E1327">
        <v>976</v>
      </c>
      <c r="F1327" t="s">
        <v>201</v>
      </c>
      <c r="G1327" s="105">
        <v>1.0203E-3</v>
      </c>
      <c r="H1327" s="105">
        <v>3.1000000000000001E-5</v>
      </c>
      <c r="I1327" s="105">
        <v>-8.2316999999999995E-6</v>
      </c>
      <c r="J1327" s="105">
        <v>-4.0699999999999998E-7</v>
      </c>
      <c r="K1327" s="105">
        <v>1.0284999999999999E-3</v>
      </c>
      <c r="L1327" s="105">
        <v>3.1399999999999998E-5</v>
      </c>
      <c r="M1327" s="132">
        <v>1.75</v>
      </c>
      <c r="N1327">
        <v>0</v>
      </c>
      <c r="O1327">
        <v>0</v>
      </c>
      <c r="P1327">
        <v>0</v>
      </c>
      <c r="Q1327">
        <v>1</v>
      </c>
      <c r="R1327">
        <v>1.0285000000000001E-5</v>
      </c>
      <c r="S1327">
        <v>3.143E-7</v>
      </c>
      <c r="T1327">
        <v>3</v>
      </c>
      <c r="U1327">
        <v>0</v>
      </c>
      <c r="V1327">
        <v>0</v>
      </c>
      <c r="W1327" s="133" t="s">
        <v>1927</v>
      </c>
      <c r="X1327" t="s">
        <v>1508</v>
      </c>
      <c r="Y1327" t="s">
        <v>204</v>
      </c>
      <c r="AM1327" s="105"/>
      <c r="AO1327" s="105"/>
    </row>
    <row r="1328" spans="1:41" ht="14.25" customHeight="1">
      <c r="A1328" t="s">
        <v>1928</v>
      </c>
      <c r="B1328" t="s">
        <v>200</v>
      </c>
      <c r="C1328">
        <v>0</v>
      </c>
      <c r="D1328">
        <v>200</v>
      </c>
      <c r="E1328">
        <v>976</v>
      </c>
      <c r="F1328" t="s">
        <v>201</v>
      </c>
      <c r="G1328" s="105">
        <v>1.5007E-3</v>
      </c>
      <c r="H1328" s="105">
        <v>4.2700000000000001E-5</v>
      </c>
      <c r="I1328" s="105">
        <v>-8.2316999999999995E-6</v>
      </c>
      <c r="J1328" s="105">
        <v>-4.0699999999999998E-7</v>
      </c>
      <c r="K1328" s="105">
        <v>1.5089000000000001E-3</v>
      </c>
      <c r="L1328" s="105">
        <v>4.3099999999999997E-5</v>
      </c>
      <c r="M1328" s="132">
        <v>1.64</v>
      </c>
      <c r="N1328">
        <v>0</v>
      </c>
      <c r="O1328">
        <v>0</v>
      </c>
      <c r="P1328">
        <v>0</v>
      </c>
      <c r="Q1328">
        <v>1</v>
      </c>
      <c r="R1328">
        <v>1.5089000000000001E-5</v>
      </c>
      <c r="S1328">
        <v>4.3099999999999998E-7</v>
      </c>
      <c r="T1328">
        <v>3</v>
      </c>
      <c r="U1328">
        <v>0</v>
      </c>
      <c r="V1328">
        <v>0</v>
      </c>
      <c r="W1328" s="133" t="s">
        <v>1929</v>
      </c>
      <c r="X1328" t="s">
        <v>1508</v>
      </c>
      <c r="Y1328" t="s">
        <v>204</v>
      </c>
      <c r="AM1328" s="105"/>
      <c r="AO1328" s="105"/>
    </row>
    <row r="1329" spans="1:41" ht="14.25" customHeight="1">
      <c r="A1329" t="s">
        <v>1928</v>
      </c>
      <c r="B1329" t="s">
        <v>200</v>
      </c>
      <c r="C1329">
        <v>0</v>
      </c>
      <c r="D1329">
        <v>200</v>
      </c>
      <c r="E1329">
        <v>976</v>
      </c>
      <c r="F1329" t="s">
        <v>201</v>
      </c>
      <c r="G1329" s="105">
        <v>1.5009000000000001E-3</v>
      </c>
      <c r="H1329" s="105">
        <v>4.1999999999999998E-5</v>
      </c>
      <c r="I1329" s="105">
        <v>-8.2316999999999995E-6</v>
      </c>
      <c r="J1329" s="105">
        <v>-4.0699999999999998E-7</v>
      </c>
      <c r="K1329" s="105">
        <v>1.5091E-3</v>
      </c>
      <c r="L1329" s="105">
        <v>4.2400000000000001E-5</v>
      </c>
      <c r="M1329" s="132">
        <v>1.61</v>
      </c>
      <c r="N1329">
        <v>0</v>
      </c>
      <c r="O1329">
        <v>0</v>
      </c>
      <c r="P1329">
        <v>0</v>
      </c>
      <c r="Q1329">
        <v>1</v>
      </c>
      <c r="R1329">
        <v>1.5091E-5</v>
      </c>
      <c r="S1329">
        <v>4.2389999999999998E-7</v>
      </c>
      <c r="T1329">
        <v>3</v>
      </c>
      <c r="U1329">
        <v>0</v>
      </c>
      <c r="V1329">
        <v>0</v>
      </c>
      <c r="W1329" s="133" t="s">
        <v>572</v>
      </c>
      <c r="X1329" t="s">
        <v>1508</v>
      </c>
      <c r="Y1329" t="s">
        <v>204</v>
      </c>
      <c r="AM1329" s="105"/>
      <c r="AO1329" s="105"/>
    </row>
    <row r="1330" spans="1:41" ht="14.25" customHeight="1">
      <c r="A1330" t="s">
        <v>1928</v>
      </c>
      <c r="B1330" t="s">
        <v>200</v>
      </c>
      <c r="C1330">
        <v>0</v>
      </c>
      <c r="D1330">
        <v>200</v>
      </c>
      <c r="E1330">
        <v>976</v>
      </c>
      <c r="F1330" t="s">
        <v>201</v>
      </c>
      <c r="G1330" s="105">
        <v>1.5009999999999999E-3</v>
      </c>
      <c r="H1330" s="105">
        <v>4.21E-5</v>
      </c>
      <c r="I1330" s="105">
        <v>-8.2316999999999995E-6</v>
      </c>
      <c r="J1330" s="105">
        <v>-4.0699999999999998E-7</v>
      </c>
      <c r="K1330" s="105">
        <v>1.5092E-3</v>
      </c>
      <c r="L1330" s="105">
        <v>4.2599999999999999E-5</v>
      </c>
      <c r="M1330" s="132">
        <v>1.61</v>
      </c>
      <c r="N1330">
        <v>0</v>
      </c>
      <c r="O1330">
        <v>0</v>
      </c>
      <c r="P1330">
        <v>0</v>
      </c>
      <c r="Q1330">
        <v>1</v>
      </c>
      <c r="R1330">
        <v>1.5092000000000001E-5</v>
      </c>
      <c r="S1330">
        <v>4.2549999999999999E-7</v>
      </c>
      <c r="T1330">
        <v>3</v>
      </c>
      <c r="U1330">
        <v>0</v>
      </c>
      <c r="V1330">
        <v>0</v>
      </c>
      <c r="W1330" s="133" t="s">
        <v>573</v>
      </c>
      <c r="X1330" t="s">
        <v>1508</v>
      </c>
      <c r="Y1330" t="s">
        <v>204</v>
      </c>
      <c r="AM1330" s="105"/>
      <c r="AO1330" s="105"/>
    </row>
    <row r="1331" spans="1:41" ht="14.25" customHeight="1">
      <c r="A1331" t="s">
        <v>1930</v>
      </c>
      <c r="B1331" t="s">
        <v>200</v>
      </c>
      <c r="C1331">
        <v>0</v>
      </c>
      <c r="D1331">
        <v>200</v>
      </c>
      <c r="E1331">
        <v>976</v>
      </c>
      <c r="F1331" t="s">
        <v>201</v>
      </c>
      <c r="G1331" s="105">
        <v>3.483E-3</v>
      </c>
      <c r="H1331" s="105">
        <v>8.5900000000000001E-5</v>
      </c>
      <c r="I1331" s="105">
        <v>-8.2316999999999995E-6</v>
      </c>
      <c r="J1331" s="105">
        <v>-4.0699999999999998E-7</v>
      </c>
      <c r="K1331" s="105">
        <v>3.4911999999999999E-3</v>
      </c>
      <c r="L1331" s="105">
        <v>8.6299999999999997E-5</v>
      </c>
      <c r="M1331" s="132">
        <v>1.42</v>
      </c>
      <c r="N1331">
        <v>0</v>
      </c>
      <c r="O1331">
        <v>0</v>
      </c>
      <c r="P1331">
        <v>0</v>
      </c>
      <c r="Q1331">
        <v>1</v>
      </c>
      <c r="R1331">
        <v>3.4912E-5</v>
      </c>
      <c r="S1331">
        <v>8.6319999999999995E-7</v>
      </c>
      <c r="T1331">
        <v>4</v>
      </c>
      <c r="U1331">
        <v>0</v>
      </c>
      <c r="V1331">
        <v>0</v>
      </c>
      <c r="W1331" s="133" t="s">
        <v>1931</v>
      </c>
      <c r="X1331" t="s">
        <v>1508</v>
      </c>
      <c r="Y1331" t="s">
        <v>204</v>
      </c>
      <c r="AM1331" s="105"/>
      <c r="AO1331" s="105"/>
    </row>
    <row r="1332" spans="1:41" ht="14.25" customHeight="1">
      <c r="A1332" t="s">
        <v>1930</v>
      </c>
      <c r="B1332" t="s">
        <v>200</v>
      </c>
      <c r="C1332">
        <v>0</v>
      </c>
      <c r="D1332">
        <v>200</v>
      </c>
      <c r="E1332">
        <v>976</v>
      </c>
      <c r="F1332" t="s">
        <v>201</v>
      </c>
      <c r="G1332" s="105">
        <v>3.4824999999999999E-3</v>
      </c>
      <c r="H1332" s="105">
        <v>8.5599999999999994E-5</v>
      </c>
      <c r="I1332" s="105">
        <v>-8.2316999999999995E-6</v>
      </c>
      <c r="J1332" s="105">
        <v>-4.0699999999999998E-7</v>
      </c>
      <c r="K1332" s="105">
        <v>3.4908000000000001E-3</v>
      </c>
      <c r="L1332" s="105">
        <v>8.6000000000000003E-5</v>
      </c>
      <c r="M1332" s="132">
        <v>1.41</v>
      </c>
      <c r="N1332">
        <v>0</v>
      </c>
      <c r="O1332">
        <v>0</v>
      </c>
      <c r="P1332">
        <v>0</v>
      </c>
      <c r="Q1332">
        <v>1</v>
      </c>
      <c r="R1332">
        <v>3.4907999999999998E-5</v>
      </c>
      <c r="S1332">
        <v>8.6030000000000005E-7</v>
      </c>
      <c r="T1332">
        <v>4</v>
      </c>
      <c r="U1332">
        <v>0</v>
      </c>
      <c r="V1332">
        <v>0</v>
      </c>
      <c r="W1332" s="133" t="s">
        <v>1932</v>
      </c>
      <c r="X1332" t="s">
        <v>1508</v>
      </c>
      <c r="Y1332" t="s">
        <v>204</v>
      </c>
      <c r="AM1332" s="105"/>
      <c r="AO1332" s="105"/>
    </row>
    <row r="1333" spans="1:41" ht="14.25" customHeight="1">
      <c r="A1333" t="s">
        <v>1930</v>
      </c>
      <c r="B1333" t="s">
        <v>200</v>
      </c>
      <c r="C1333">
        <v>0</v>
      </c>
      <c r="D1333">
        <v>200</v>
      </c>
      <c r="E1333">
        <v>976</v>
      </c>
      <c r="F1333" t="s">
        <v>201</v>
      </c>
      <c r="G1333" s="105">
        <v>3.4822E-3</v>
      </c>
      <c r="H1333" s="105">
        <v>8.6000000000000003E-5</v>
      </c>
      <c r="I1333" s="105">
        <v>-8.2316999999999995E-6</v>
      </c>
      <c r="J1333" s="105">
        <v>-4.0699999999999998E-7</v>
      </c>
      <c r="K1333" s="105">
        <v>3.4905000000000001E-3</v>
      </c>
      <c r="L1333" s="105">
        <v>8.6399999999999999E-5</v>
      </c>
      <c r="M1333" s="132">
        <v>1.42</v>
      </c>
      <c r="N1333">
        <v>0</v>
      </c>
      <c r="O1333">
        <v>0</v>
      </c>
      <c r="P1333">
        <v>0</v>
      </c>
      <c r="Q1333">
        <v>1</v>
      </c>
      <c r="R1333">
        <v>3.4904999999999999E-5</v>
      </c>
      <c r="S1333">
        <v>8.639E-7</v>
      </c>
      <c r="T1333">
        <v>4</v>
      </c>
      <c r="U1333">
        <v>0</v>
      </c>
      <c r="V1333">
        <v>0</v>
      </c>
      <c r="W1333" s="133" t="s">
        <v>1933</v>
      </c>
      <c r="X1333" t="s">
        <v>1508</v>
      </c>
      <c r="Y1333" t="s">
        <v>204</v>
      </c>
      <c r="AM1333" s="105"/>
      <c r="AO1333" s="105"/>
    </row>
    <row r="1334" spans="1:41" ht="14.25" customHeight="1">
      <c r="A1334" t="s">
        <v>1934</v>
      </c>
      <c r="B1334" t="s">
        <v>200</v>
      </c>
      <c r="C1334">
        <v>0</v>
      </c>
      <c r="D1334">
        <v>200</v>
      </c>
      <c r="E1334">
        <v>976</v>
      </c>
      <c r="F1334" t="s">
        <v>201</v>
      </c>
      <c r="G1334" s="105">
        <v>2.5240000000000002E-3</v>
      </c>
      <c r="H1334" s="105">
        <v>5.4700000000000001E-5</v>
      </c>
      <c r="I1334" s="105">
        <v>-8.2316999999999995E-6</v>
      </c>
      <c r="J1334" s="105">
        <v>-4.0699999999999998E-7</v>
      </c>
      <c r="K1334" s="105">
        <v>2.5322000000000001E-3</v>
      </c>
      <c r="L1334" s="105">
        <v>5.5099999999999998E-5</v>
      </c>
      <c r="M1334" s="132">
        <v>1.25</v>
      </c>
      <c r="N1334">
        <v>0</v>
      </c>
      <c r="O1334">
        <v>0</v>
      </c>
      <c r="P1334">
        <v>0</v>
      </c>
      <c r="Q1334">
        <v>1</v>
      </c>
      <c r="R1334">
        <v>2.5321999999999999E-5</v>
      </c>
      <c r="S1334">
        <v>5.5089999999999999E-7</v>
      </c>
      <c r="T1334">
        <v>3</v>
      </c>
      <c r="U1334">
        <v>0</v>
      </c>
      <c r="V1334">
        <v>0</v>
      </c>
      <c r="W1334" s="133" t="s">
        <v>1935</v>
      </c>
      <c r="X1334" t="s">
        <v>1508</v>
      </c>
      <c r="Y1334" t="s">
        <v>204</v>
      </c>
      <c r="AM1334" s="105"/>
      <c r="AO1334" s="105"/>
    </row>
    <row r="1335" spans="1:41" ht="14.25" customHeight="1">
      <c r="A1335" t="s">
        <v>1934</v>
      </c>
      <c r="B1335" t="s">
        <v>200</v>
      </c>
      <c r="C1335">
        <v>0</v>
      </c>
      <c r="D1335">
        <v>200</v>
      </c>
      <c r="E1335">
        <v>976</v>
      </c>
      <c r="F1335" t="s">
        <v>201</v>
      </c>
      <c r="G1335" s="105">
        <v>2.5233E-3</v>
      </c>
      <c r="H1335" s="105">
        <v>5.4299999999999998E-5</v>
      </c>
      <c r="I1335" s="105">
        <v>-8.2316999999999995E-6</v>
      </c>
      <c r="J1335" s="105">
        <v>-4.0699999999999998E-7</v>
      </c>
      <c r="K1335" s="105">
        <v>2.5314999999999999E-3</v>
      </c>
      <c r="L1335" s="105">
        <v>5.4700000000000001E-5</v>
      </c>
      <c r="M1335" s="132">
        <v>1.24</v>
      </c>
      <c r="N1335">
        <v>0</v>
      </c>
      <c r="O1335">
        <v>0</v>
      </c>
      <c r="P1335">
        <v>0</v>
      </c>
      <c r="Q1335">
        <v>1</v>
      </c>
      <c r="R1335">
        <v>2.5315000000000001E-5</v>
      </c>
      <c r="S1335">
        <v>5.468E-7</v>
      </c>
      <c r="T1335">
        <v>3</v>
      </c>
      <c r="U1335">
        <v>0</v>
      </c>
      <c r="V1335">
        <v>0</v>
      </c>
      <c r="W1335" s="133" t="s">
        <v>1936</v>
      </c>
      <c r="X1335" t="s">
        <v>1508</v>
      </c>
      <c r="Y1335" t="s">
        <v>204</v>
      </c>
      <c r="AM1335" s="105"/>
      <c r="AO1335" s="105"/>
    </row>
    <row r="1336" spans="1:41" ht="14.25" customHeight="1">
      <c r="A1336" t="s">
        <v>1934</v>
      </c>
      <c r="B1336" t="s">
        <v>200</v>
      </c>
      <c r="C1336">
        <v>0</v>
      </c>
      <c r="D1336">
        <v>200</v>
      </c>
      <c r="E1336">
        <v>976</v>
      </c>
      <c r="F1336" t="s">
        <v>201</v>
      </c>
      <c r="G1336" s="105">
        <v>2.5233E-3</v>
      </c>
      <c r="H1336" s="105">
        <v>5.5099999999999998E-5</v>
      </c>
      <c r="I1336" s="105">
        <v>-8.2316999999999995E-6</v>
      </c>
      <c r="J1336" s="105">
        <v>-4.0699999999999998E-7</v>
      </c>
      <c r="K1336" s="105">
        <v>2.5314999999999999E-3</v>
      </c>
      <c r="L1336" s="105">
        <v>5.5500000000000001E-5</v>
      </c>
      <c r="M1336" s="132">
        <v>1.26</v>
      </c>
      <c r="N1336">
        <v>0</v>
      </c>
      <c r="O1336">
        <v>0</v>
      </c>
      <c r="P1336">
        <v>0</v>
      </c>
      <c r="Q1336">
        <v>1</v>
      </c>
      <c r="R1336">
        <v>2.5315000000000001E-5</v>
      </c>
      <c r="S1336">
        <v>5.5540000000000001E-7</v>
      </c>
      <c r="T1336">
        <v>3</v>
      </c>
      <c r="U1336">
        <v>0</v>
      </c>
      <c r="V1336">
        <v>0</v>
      </c>
      <c r="W1336" s="133" t="s">
        <v>1937</v>
      </c>
      <c r="X1336" t="s">
        <v>1508</v>
      </c>
      <c r="Y1336" t="s">
        <v>204</v>
      </c>
      <c r="AM1336" s="105"/>
      <c r="AO1336" s="105"/>
    </row>
    <row r="1337" spans="1:41" ht="14.25" customHeight="1">
      <c r="A1337" t="s">
        <v>1938</v>
      </c>
      <c r="B1337" t="s">
        <v>200</v>
      </c>
      <c r="C1337">
        <v>0</v>
      </c>
      <c r="D1337">
        <v>200</v>
      </c>
      <c r="E1337">
        <v>976</v>
      </c>
      <c r="F1337" t="s">
        <v>201</v>
      </c>
      <c r="G1337" s="105">
        <v>2.4792E-3</v>
      </c>
      <c r="H1337" s="105">
        <v>5.6499999999999998E-5</v>
      </c>
      <c r="I1337" s="105">
        <v>-8.2316999999999995E-6</v>
      </c>
      <c r="J1337" s="105">
        <v>-4.0699999999999998E-7</v>
      </c>
      <c r="K1337" s="105">
        <v>2.4875000000000001E-3</v>
      </c>
      <c r="L1337" s="105">
        <v>5.6900000000000001E-5</v>
      </c>
      <c r="M1337" s="132">
        <v>1.31</v>
      </c>
      <c r="N1337">
        <v>0</v>
      </c>
      <c r="O1337">
        <v>0</v>
      </c>
      <c r="P1337">
        <v>0</v>
      </c>
      <c r="Q1337">
        <v>1</v>
      </c>
      <c r="R1337">
        <v>2.4875000000000002E-5</v>
      </c>
      <c r="S1337">
        <v>5.6909999999999998E-7</v>
      </c>
      <c r="T1337">
        <v>3</v>
      </c>
      <c r="U1337">
        <v>0</v>
      </c>
      <c r="V1337">
        <v>0</v>
      </c>
      <c r="W1337" s="133" t="s">
        <v>1939</v>
      </c>
      <c r="X1337" t="s">
        <v>1508</v>
      </c>
      <c r="Y1337" t="s">
        <v>204</v>
      </c>
      <c r="AM1337" s="105"/>
      <c r="AO1337" s="105"/>
    </row>
    <row r="1338" spans="1:41" ht="14.25" customHeight="1">
      <c r="A1338" t="s">
        <v>1938</v>
      </c>
      <c r="B1338" t="s">
        <v>200</v>
      </c>
      <c r="C1338">
        <v>0</v>
      </c>
      <c r="D1338">
        <v>200</v>
      </c>
      <c r="E1338">
        <v>976</v>
      </c>
      <c r="F1338" t="s">
        <v>201</v>
      </c>
      <c r="G1338" s="105">
        <v>2.4796000000000002E-3</v>
      </c>
      <c r="H1338" s="105">
        <v>5.6900000000000001E-5</v>
      </c>
      <c r="I1338" s="105">
        <v>-8.2316999999999995E-6</v>
      </c>
      <c r="J1338" s="105">
        <v>-4.0699999999999998E-7</v>
      </c>
      <c r="K1338" s="105">
        <v>2.4878000000000001E-3</v>
      </c>
      <c r="L1338" s="105">
        <v>5.7299999999999997E-5</v>
      </c>
      <c r="M1338" s="132">
        <v>1.32</v>
      </c>
      <c r="N1338">
        <v>0</v>
      </c>
      <c r="O1338">
        <v>0</v>
      </c>
      <c r="P1338">
        <v>0</v>
      </c>
      <c r="Q1338">
        <v>1</v>
      </c>
      <c r="R1338">
        <v>2.4878000000000001E-5</v>
      </c>
      <c r="S1338">
        <v>5.7260000000000003E-7</v>
      </c>
      <c r="T1338">
        <v>3</v>
      </c>
      <c r="U1338">
        <v>0</v>
      </c>
      <c r="V1338">
        <v>0</v>
      </c>
      <c r="W1338" s="133" t="s">
        <v>1940</v>
      </c>
      <c r="X1338" t="s">
        <v>1508</v>
      </c>
      <c r="Y1338" t="s">
        <v>204</v>
      </c>
      <c r="AM1338" s="105"/>
      <c r="AO1338" s="105"/>
    </row>
    <row r="1339" spans="1:41" ht="14.25" customHeight="1">
      <c r="A1339" t="s">
        <v>1938</v>
      </c>
      <c r="B1339" t="s">
        <v>200</v>
      </c>
      <c r="C1339">
        <v>0</v>
      </c>
      <c r="D1339">
        <v>200</v>
      </c>
      <c r="E1339">
        <v>976</v>
      </c>
      <c r="F1339" t="s">
        <v>201</v>
      </c>
      <c r="G1339" s="105">
        <v>2.4819E-3</v>
      </c>
      <c r="H1339" s="105">
        <v>5.6199999999999997E-5</v>
      </c>
      <c r="I1339" s="105">
        <v>-8.2316999999999995E-6</v>
      </c>
      <c r="J1339" s="105">
        <v>-4.0699999999999998E-7</v>
      </c>
      <c r="K1339" s="105">
        <v>2.4902000000000001E-3</v>
      </c>
      <c r="L1339" s="105">
        <v>5.66E-5</v>
      </c>
      <c r="M1339" s="132">
        <v>1.3</v>
      </c>
      <c r="N1339">
        <v>0</v>
      </c>
      <c r="O1339">
        <v>0</v>
      </c>
      <c r="P1339">
        <v>0</v>
      </c>
      <c r="Q1339">
        <v>1</v>
      </c>
      <c r="R1339">
        <v>2.4902E-5</v>
      </c>
      <c r="S1339">
        <v>5.6570000000000004E-7</v>
      </c>
      <c r="T1339">
        <v>3</v>
      </c>
      <c r="U1339">
        <v>0</v>
      </c>
      <c r="V1339">
        <v>0</v>
      </c>
      <c r="W1339" s="133" t="s">
        <v>1941</v>
      </c>
      <c r="X1339" t="s">
        <v>1508</v>
      </c>
      <c r="Y1339" t="s">
        <v>204</v>
      </c>
      <c r="AM1339" s="105"/>
      <c r="AO1339" s="105"/>
    </row>
    <row r="1340" spans="1:41" ht="14.25" customHeight="1">
      <c r="A1340" t="s">
        <v>1942</v>
      </c>
      <c r="B1340" t="s">
        <v>200</v>
      </c>
      <c r="C1340">
        <v>0</v>
      </c>
      <c r="D1340">
        <v>200</v>
      </c>
      <c r="E1340">
        <v>976</v>
      </c>
      <c r="F1340" t="s">
        <v>201</v>
      </c>
      <c r="G1340" s="105">
        <v>1.7038999999999999E-3</v>
      </c>
      <c r="H1340" s="105">
        <v>4.1199999999999999E-5</v>
      </c>
      <c r="I1340" s="105">
        <v>-8.2316999999999995E-6</v>
      </c>
      <c r="J1340" s="105">
        <v>-4.0699999999999998E-7</v>
      </c>
      <c r="K1340" s="105">
        <v>1.7121E-3</v>
      </c>
      <c r="L1340" s="105">
        <v>4.1600000000000002E-5</v>
      </c>
      <c r="M1340" s="132">
        <v>1.39</v>
      </c>
      <c r="N1340">
        <v>0</v>
      </c>
      <c r="O1340">
        <v>0</v>
      </c>
      <c r="P1340">
        <v>0</v>
      </c>
      <c r="Q1340">
        <v>1</v>
      </c>
      <c r="R1340">
        <v>1.7121000000000001E-5</v>
      </c>
      <c r="S1340">
        <v>4.1609999999999997E-7</v>
      </c>
      <c r="T1340">
        <v>3</v>
      </c>
      <c r="U1340">
        <v>0</v>
      </c>
      <c r="V1340">
        <v>0</v>
      </c>
      <c r="W1340" s="133" t="s">
        <v>1943</v>
      </c>
      <c r="X1340" t="s">
        <v>1508</v>
      </c>
      <c r="Y1340" t="s">
        <v>204</v>
      </c>
      <c r="AM1340" s="105"/>
      <c r="AO1340" s="105"/>
    </row>
    <row r="1341" spans="1:41" ht="14.25" customHeight="1">
      <c r="A1341" t="s">
        <v>1942</v>
      </c>
      <c r="B1341" t="s">
        <v>200</v>
      </c>
      <c r="C1341">
        <v>0</v>
      </c>
      <c r="D1341">
        <v>200</v>
      </c>
      <c r="E1341">
        <v>976</v>
      </c>
      <c r="F1341" t="s">
        <v>201</v>
      </c>
      <c r="G1341" s="105">
        <v>1.7037E-3</v>
      </c>
      <c r="H1341" s="105">
        <v>4.1199999999999999E-5</v>
      </c>
      <c r="I1341" s="105">
        <v>-8.2316999999999995E-6</v>
      </c>
      <c r="J1341" s="105">
        <v>-4.0699999999999998E-7</v>
      </c>
      <c r="K1341" s="105">
        <v>1.7118999999999999E-3</v>
      </c>
      <c r="L1341" s="105">
        <v>4.1600000000000002E-5</v>
      </c>
      <c r="M1341" s="132">
        <v>1.39</v>
      </c>
      <c r="N1341">
        <v>0</v>
      </c>
      <c r="O1341">
        <v>0</v>
      </c>
      <c r="P1341">
        <v>0</v>
      </c>
      <c r="Q1341">
        <v>1</v>
      </c>
      <c r="R1341">
        <v>1.7119E-5</v>
      </c>
      <c r="S1341">
        <v>4.158E-7</v>
      </c>
      <c r="T1341">
        <v>3</v>
      </c>
      <c r="U1341">
        <v>0</v>
      </c>
      <c r="V1341">
        <v>0</v>
      </c>
      <c r="W1341" s="133" t="s">
        <v>1944</v>
      </c>
      <c r="X1341" t="s">
        <v>1508</v>
      </c>
      <c r="Y1341" t="s">
        <v>204</v>
      </c>
      <c r="AM1341" s="105"/>
      <c r="AO1341" s="105"/>
    </row>
    <row r="1342" spans="1:41" ht="14.25" customHeight="1">
      <c r="A1342" t="s">
        <v>1942</v>
      </c>
      <c r="B1342" t="s">
        <v>200</v>
      </c>
      <c r="C1342">
        <v>0</v>
      </c>
      <c r="D1342">
        <v>200</v>
      </c>
      <c r="E1342">
        <v>976</v>
      </c>
      <c r="F1342" t="s">
        <v>201</v>
      </c>
      <c r="G1342" s="105">
        <v>1.7036E-3</v>
      </c>
      <c r="H1342" s="105">
        <v>4.1199999999999999E-5</v>
      </c>
      <c r="I1342" s="105">
        <v>-8.2316999999999995E-6</v>
      </c>
      <c r="J1342" s="105">
        <v>-4.0699999999999998E-7</v>
      </c>
      <c r="K1342" s="105">
        <v>1.7118000000000001E-3</v>
      </c>
      <c r="L1342" s="105">
        <v>4.1600000000000002E-5</v>
      </c>
      <c r="M1342" s="132">
        <v>1.39</v>
      </c>
      <c r="N1342">
        <v>0</v>
      </c>
      <c r="O1342">
        <v>0</v>
      </c>
      <c r="P1342">
        <v>0</v>
      </c>
      <c r="Q1342">
        <v>1</v>
      </c>
      <c r="R1342">
        <v>1.7118000000000001E-5</v>
      </c>
      <c r="S1342">
        <v>4.1609999999999997E-7</v>
      </c>
      <c r="T1342">
        <v>3</v>
      </c>
      <c r="U1342">
        <v>0</v>
      </c>
      <c r="V1342">
        <v>0</v>
      </c>
      <c r="W1342" s="133" t="s">
        <v>1945</v>
      </c>
      <c r="X1342" t="s">
        <v>1508</v>
      </c>
      <c r="Y1342" t="s">
        <v>204</v>
      </c>
      <c r="AM1342" s="105"/>
      <c r="AO1342" s="105"/>
    </row>
    <row r="1343" spans="1:41" ht="14.25" customHeight="1">
      <c r="A1343" t="s">
        <v>1946</v>
      </c>
      <c r="B1343" t="s">
        <v>200</v>
      </c>
      <c r="C1343">
        <v>0</v>
      </c>
      <c r="D1343">
        <v>200</v>
      </c>
      <c r="E1343">
        <v>976</v>
      </c>
      <c r="F1343" t="s">
        <v>201</v>
      </c>
      <c r="G1343" s="105">
        <v>1.3221000000000001E-3</v>
      </c>
      <c r="H1343" s="105">
        <v>3.1000000000000001E-5</v>
      </c>
      <c r="I1343" s="105">
        <v>-8.2316999999999995E-6</v>
      </c>
      <c r="J1343" s="105">
        <v>-4.0699999999999998E-7</v>
      </c>
      <c r="K1343" s="105">
        <v>1.3303E-3</v>
      </c>
      <c r="L1343" s="105">
        <v>3.15E-5</v>
      </c>
      <c r="M1343" s="132">
        <v>1.35</v>
      </c>
      <c r="N1343">
        <v>0</v>
      </c>
      <c r="O1343">
        <v>0</v>
      </c>
      <c r="P1343">
        <v>0</v>
      </c>
      <c r="Q1343">
        <v>1</v>
      </c>
      <c r="R1343">
        <v>1.3303E-5</v>
      </c>
      <c r="S1343">
        <v>3.1450000000000002E-7</v>
      </c>
      <c r="T1343">
        <v>3</v>
      </c>
      <c r="U1343">
        <v>0</v>
      </c>
      <c r="V1343">
        <v>0</v>
      </c>
      <c r="W1343" s="133" t="s">
        <v>1947</v>
      </c>
      <c r="X1343" t="s">
        <v>1508</v>
      </c>
      <c r="Y1343" t="s">
        <v>204</v>
      </c>
      <c r="AM1343" s="105"/>
      <c r="AO1343" s="105"/>
    </row>
    <row r="1344" spans="1:41" ht="14.25" customHeight="1">
      <c r="A1344" t="s">
        <v>1946</v>
      </c>
      <c r="B1344" t="s">
        <v>200</v>
      </c>
      <c r="C1344">
        <v>0</v>
      </c>
      <c r="D1344">
        <v>200</v>
      </c>
      <c r="E1344">
        <v>976</v>
      </c>
      <c r="F1344" t="s">
        <v>201</v>
      </c>
      <c r="G1344" s="105">
        <v>1.3223E-3</v>
      </c>
      <c r="H1344" s="105">
        <v>3.1199999999999999E-5</v>
      </c>
      <c r="I1344" s="105">
        <v>-8.2316999999999995E-6</v>
      </c>
      <c r="J1344" s="105">
        <v>-4.0699999999999998E-7</v>
      </c>
      <c r="K1344" s="105">
        <v>1.3305999999999999E-3</v>
      </c>
      <c r="L1344" s="105">
        <v>3.1600000000000002E-5</v>
      </c>
      <c r="M1344" s="132">
        <v>1.36</v>
      </c>
      <c r="N1344">
        <v>0</v>
      </c>
      <c r="O1344">
        <v>0</v>
      </c>
      <c r="P1344">
        <v>0</v>
      </c>
      <c r="Q1344">
        <v>1</v>
      </c>
      <c r="R1344">
        <v>1.3305999999999999E-5</v>
      </c>
      <c r="S1344">
        <v>3.1619999999999999E-7</v>
      </c>
      <c r="T1344">
        <v>3</v>
      </c>
      <c r="U1344">
        <v>0</v>
      </c>
      <c r="V1344">
        <v>0</v>
      </c>
      <c r="W1344" s="133" t="s">
        <v>1948</v>
      </c>
      <c r="X1344" t="s">
        <v>1508</v>
      </c>
      <c r="Y1344" t="s">
        <v>204</v>
      </c>
      <c r="AM1344" s="105"/>
      <c r="AO1344" s="105"/>
    </row>
    <row r="1345" spans="1:41" ht="14.25" customHeight="1">
      <c r="A1345" t="s">
        <v>1946</v>
      </c>
      <c r="B1345" t="s">
        <v>200</v>
      </c>
      <c r="C1345">
        <v>0</v>
      </c>
      <c r="D1345">
        <v>200</v>
      </c>
      <c r="E1345">
        <v>976</v>
      </c>
      <c r="F1345" t="s">
        <v>201</v>
      </c>
      <c r="G1345" s="105">
        <v>1.3240999999999999E-3</v>
      </c>
      <c r="H1345" s="105">
        <v>3.0800000000000003E-5</v>
      </c>
      <c r="I1345" s="105">
        <v>-8.2316999999999995E-6</v>
      </c>
      <c r="J1345" s="105">
        <v>-4.0699999999999998E-7</v>
      </c>
      <c r="K1345" s="105">
        <v>1.3324000000000001E-3</v>
      </c>
      <c r="L1345" s="105">
        <v>3.1199999999999999E-5</v>
      </c>
      <c r="M1345" s="132">
        <v>1.34</v>
      </c>
      <c r="N1345">
        <v>0</v>
      </c>
      <c r="O1345">
        <v>0</v>
      </c>
      <c r="P1345">
        <v>0</v>
      </c>
      <c r="Q1345">
        <v>1</v>
      </c>
      <c r="R1345">
        <v>1.3324E-5</v>
      </c>
      <c r="S1345">
        <v>3.1180000000000003E-7</v>
      </c>
      <c r="T1345">
        <v>3</v>
      </c>
      <c r="U1345">
        <v>0</v>
      </c>
      <c r="V1345">
        <v>0</v>
      </c>
      <c r="W1345" s="133" t="s">
        <v>1949</v>
      </c>
      <c r="X1345" t="s">
        <v>1508</v>
      </c>
      <c r="Y1345" t="s">
        <v>204</v>
      </c>
      <c r="AM1345" s="105"/>
      <c r="AO1345" s="105"/>
    </row>
    <row r="1346" spans="1:41" ht="14.25" customHeight="1">
      <c r="A1346" t="s">
        <v>1950</v>
      </c>
      <c r="B1346" t="s">
        <v>200</v>
      </c>
      <c r="C1346">
        <v>0</v>
      </c>
      <c r="D1346">
        <v>200</v>
      </c>
      <c r="E1346">
        <v>976</v>
      </c>
      <c r="F1346" t="s">
        <v>201</v>
      </c>
      <c r="G1346" s="105">
        <v>1.4109000000000001E-3</v>
      </c>
      <c r="H1346" s="105">
        <v>3.1699999999999998E-5</v>
      </c>
      <c r="I1346" s="105">
        <v>-8.2316999999999995E-6</v>
      </c>
      <c r="J1346" s="105">
        <v>-4.0699999999999998E-7</v>
      </c>
      <c r="K1346" s="105">
        <v>1.4191E-3</v>
      </c>
      <c r="L1346" s="105">
        <v>3.2100000000000001E-5</v>
      </c>
      <c r="M1346" s="132">
        <v>1.3</v>
      </c>
      <c r="N1346">
        <v>0</v>
      </c>
      <c r="O1346">
        <v>0</v>
      </c>
      <c r="P1346">
        <v>0</v>
      </c>
      <c r="Q1346">
        <v>1</v>
      </c>
      <c r="R1346">
        <v>1.4191E-5</v>
      </c>
      <c r="S1346">
        <v>3.2109999999999998E-7</v>
      </c>
      <c r="T1346">
        <v>3</v>
      </c>
      <c r="U1346">
        <v>0</v>
      </c>
      <c r="V1346">
        <v>0</v>
      </c>
      <c r="W1346" s="133" t="s">
        <v>1951</v>
      </c>
      <c r="X1346" t="s">
        <v>1508</v>
      </c>
      <c r="Y1346" t="s">
        <v>204</v>
      </c>
      <c r="AM1346" s="105"/>
      <c r="AO1346" s="105"/>
    </row>
    <row r="1347" spans="1:41" ht="14.25" customHeight="1">
      <c r="A1347" t="s">
        <v>1950</v>
      </c>
      <c r="B1347" t="s">
        <v>200</v>
      </c>
      <c r="C1347">
        <v>0</v>
      </c>
      <c r="D1347">
        <v>200</v>
      </c>
      <c r="E1347">
        <v>976</v>
      </c>
      <c r="F1347" t="s">
        <v>201</v>
      </c>
      <c r="G1347" s="105">
        <v>1.4113999999999999E-3</v>
      </c>
      <c r="H1347" s="105">
        <v>3.1900000000000003E-5</v>
      </c>
      <c r="I1347" s="105">
        <v>-8.2316999999999995E-6</v>
      </c>
      <c r="J1347" s="105">
        <v>-4.0699999999999998E-7</v>
      </c>
      <c r="K1347" s="105">
        <v>1.4196E-3</v>
      </c>
      <c r="L1347" s="105">
        <v>3.2299999999999999E-5</v>
      </c>
      <c r="M1347" s="132">
        <v>1.3</v>
      </c>
      <c r="N1347">
        <v>0</v>
      </c>
      <c r="O1347">
        <v>0</v>
      </c>
      <c r="P1347">
        <v>0</v>
      </c>
      <c r="Q1347">
        <v>1</v>
      </c>
      <c r="R1347">
        <v>1.4195999999999999E-5</v>
      </c>
      <c r="S1347">
        <v>3.2309999999999997E-7</v>
      </c>
      <c r="T1347">
        <v>3</v>
      </c>
      <c r="U1347">
        <v>0</v>
      </c>
      <c r="V1347">
        <v>0</v>
      </c>
      <c r="W1347" s="133" t="s">
        <v>1952</v>
      </c>
      <c r="X1347" t="s">
        <v>1508</v>
      </c>
      <c r="Y1347" t="s">
        <v>204</v>
      </c>
      <c r="AM1347" s="105"/>
      <c r="AO1347" s="105"/>
    </row>
    <row r="1348" spans="1:41" ht="14.25" customHeight="1">
      <c r="A1348" t="s">
        <v>1950</v>
      </c>
      <c r="B1348" t="s">
        <v>200</v>
      </c>
      <c r="C1348">
        <v>0</v>
      </c>
      <c r="D1348">
        <v>200</v>
      </c>
      <c r="E1348">
        <v>976</v>
      </c>
      <c r="F1348" t="s">
        <v>201</v>
      </c>
      <c r="G1348" s="105">
        <v>1.4109000000000001E-3</v>
      </c>
      <c r="H1348" s="105">
        <v>3.2299999999999999E-5</v>
      </c>
      <c r="I1348" s="105">
        <v>-8.2316999999999995E-6</v>
      </c>
      <c r="J1348" s="105">
        <v>-4.0699999999999998E-7</v>
      </c>
      <c r="K1348" s="105">
        <v>1.4191E-3</v>
      </c>
      <c r="L1348" s="105">
        <v>3.2799999999999998E-5</v>
      </c>
      <c r="M1348" s="132">
        <v>1.32</v>
      </c>
      <c r="N1348">
        <v>0</v>
      </c>
      <c r="O1348">
        <v>0</v>
      </c>
      <c r="P1348">
        <v>0</v>
      </c>
      <c r="Q1348">
        <v>1</v>
      </c>
      <c r="R1348">
        <v>1.4191E-5</v>
      </c>
      <c r="S1348">
        <v>3.276E-7</v>
      </c>
      <c r="T1348">
        <v>3</v>
      </c>
      <c r="U1348">
        <v>0</v>
      </c>
      <c r="V1348">
        <v>0</v>
      </c>
      <c r="W1348" s="133" t="s">
        <v>1953</v>
      </c>
      <c r="X1348" t="s">
        <v>1508</v>
      </c>
      <c r="Y1348" t="s">
        <v>204</v>
      </c>
      <c r="AM1348" s="105"/>
      <c r="AO1348" s="105"/>
    </row>
    <row r="1349" spans="1:41" ht="14.25" customHeight="1">
      <c r="A1349" t="s">
        <v>1954</v>
      </c>
      <c r="B1349" t="s">
        <v>200</v>
      </c>
      <c r="C1349">
        <v>0</v>
      </c>
      <c r="D1349">
        <v>200</v>
      </c>
      <c r="E1349">
        <v>976</v>
      </c>
      <c r="F1349" t="s">
        <v>201</v>
      </c>
      <c r="G1349" s="105">
        <v>3.0829E-3</v>
      </c>
      <c r="H1349" s="105">
        <v>6.5400000000000004E-5</v>
      </c>
      <c r="I1349" s="105">
        <v>-8.2316999999999995E-6</v>
      </c>
      <c r="J1349" s="105">
        <v>-4.0699999999999998E-7</v>
      </c>
      <c r="K1349" s="105">
        <v>3.0910999999999998E-3</v>
      </c>
      <c r="L1349" s="105">
        <v>6.58E-5</v>
      </c>
      <c r="M1349" s="132">
        <v>1.22</v>
      </c>
      <c r="N1349">
        <v>0</v>
      </c>
      <c r="O1349">
        <v>0</v>
      </c>
      <c r="P1349">
        <v>0</v>
      </c>
      <c r="Q1349">
        <v>1</v>
      </c>
      <c r="R1349">
        <v>3.0911000000000003E-5</v>
      </c>
      <c r="S1349">
        <v>6.5759999999999996E-7</v>
      </c>
      <c r="T1349">
        <v>4</v>
      </c>
      <c r="U1349">
        <v>0</v>
      </c>
      <c r="V1349">
        <v>0</v>
      </c>
      <c r="W1349" s="133" t="s">
        <v>1955</v>
      </c>
      <c r="X1349" t="s">
        <v>1508</v>
      </c>
      <c r="Y1349" t="s">
        <v>204</v>
      </c>
      <c r="AM1349" s="105"/>
      <c r="AO1349" s="105"/>
    </row>
    <row r="1350" spans="1:41" ht="14.25" customHeight="1">
      <c r="A1350" t="s">
        <v>1954</v>
      </c>
      <c r="B1350" t="s">
        <v>200</v>
      </c>
      <c r="C1350">
        <v>0</v>
      </c>
      <c r="D1350">
        <v>200</v>
      </c>
      <c r="E1350">
        <v>976</v>
      </c>
      <c r="F1350" t="s">
        <v>201</v>
      </c>
      <c r="G1350" s="105">
        <v>3.0825000000000002E-3</v>
      </c>
      <c r="H1350" s="105">
        <v>6.4599999999999998E-5</v>
      </c>
      <c r="I1350" s="105">
        <v>-8.2316999999999995E-6</v>
      </c>
      <c r="J1350" s="105">
        <v>-4.0699999999999998E-7</v>
      </c>
      <c r="K1350" s="105">
        <v>3.0907999999999999E-3</v>
      </c>
      <c r="L1350" s="105">
        <v>6.4999999999999994E-5</v>
      </c>
      <c r="M1350" s="132">
        <v>1.21</v>
      </c>
      <c r="N1350">
        <v>0</v>
      </c>
      <c r="O1350">
        <v>0</v>
      </c>
      <c r="P1350">
        <v>0</v>
      </c>
      <c r="Q1350">
        <v>1</v>
      </c>
      <c r="R1350">
        <v>3.0908000000000003E-5</v>
      </c>
      <c r="S1350">
        <v>6.5049999999999996E-7</v>
      </c>
      <c r="T1350">
        <v>4</v>
      </c>
      <c r="U1350">
        <v>0</v>
      </c>
      <c r="V1350">
        <v>0</v>
      </c>
      <c r="W1350" s="133" t="s">
        <v>1956</v>
      </c>
      <c r="X1350" t="s">
        <v>1508</v>
      </c>
      <c r="Y1350" t="s">
        <v>204</v>
      </c>
      <c r="AM1350" s="105"/>
      <c r="AO1350" s="105"/>
    </row>
    <row r="1351" spans="1:41" ht="14.25" customHeight="1">
      <c r="A1351" t="s">
        <v>1954</v>
      </c>
      <c r="B1351" t="s">
        <v>200</v>
      </c>
      <c r="C1351">
        <v>0</v>
      </c>
      <c r="D1351">
        <v>200</v>
      </c>
      <c r="E1351">
        <v>976</v>
      </c>
      <c r="F1351" t="s">
        <v>201</v>
      </c>
      <c r="G1351" s="105">
        <v>3.0806000000000002E-3</v>
      </c>
      <c r="H1351" s="105">
        <v>6.4399999999999993E-5</v>
      </c>
      <c r="I1351" s="105">
        <v>-8.2316999999999995E-6</v>
      </c>
      <c r="J1351" s="105">
        <v>-4.0699999999999998E-7</v>
      </c>
      <c r="K1351" s="105">
        <v>3.0888000000000001E-3</v>
      </c>
      <c r="L1351" s="105">
        <v>6.4800000000000003E-5</v>
      </c>
      <c r="M1351" s="132">
        <v>1.2</v>
      </c>
      <c r="N1351">
        <v>0</v>
      </c>
      <c r="O1351">
        <v>0</v>
      </c>
      <c r="P1351">
        <v>0</v>
      </c>
      <c r="Q1351">
        <v>1</v>
      </c>
      <c r="R1351">
        <v>3.0888E-5</v>
      </c>
      <c r="S1351">
        <v>6.4840000000000001E-7</v>
      </c>
      <c r="T1351">
        <v>4</v>
      </c>
      <c r="U1351">
        <v>0</v>
      </c>
      <c r="V1351">
        <v>0</v>
      </c>
      <c r="W1351" s="133" t="s">
        <v>1957</v>
      </c>
      <c r="X1351" t="s">
        <v>1508</v>
      </c>
      <c r="Y1351" t="s">
        <v>204</v>
      </c>
      <c r="AM1351" s="105"/>
      <c r="AO1351" s="105"/>
    </row>
    <row r="1352" spans="1:41" ht="14.25" customHeight="1">
      <c r="A1352" t="s">
        <v>1958</v>
      </c>
      <c r="B1352" t="s">
        <v>200</v>
      </c>
      <c r="C1352">
        <v>0</v>
      </c>
      <c r="D1352">
        <v>200</v>
      </c>
      <c r="E1352">
        <v>976</v>
      </c>
      <c r="F1352" t="s">
        <v>201</v>
      </c>
      <c r="G1352" s="105">
        <v>2.2734999999999999E-3</v>
      </c>
      <c r="H1352" s="105">
        <v>5.5500000000000001E-5</v>
      </c>
      <c r="I1352" s="105">
        <v>-8.2316999999999995E-6</v>
      </c>
      <c r="J1352" s="105">
        <v>-4.0699999999999998E-7</v>
      </c>
      <c r="K1352" s="105">
        <v>2.2818000000000001E-3</v>
      </c>
      <c r="L1352" s="105">
        <v>5.5899999999999997E-5</v>
      </c>
      <c r="M1352" s="132">
        <v>1.4</v>
      </c>
      <c r="N1352">
        <v>0</v>
      </c>
      <c r="O1352">
        <v>0</v>
      </c>
      <c r="P1352">
        <v>0</v>
      </c>
      <c r="Q1352">
        <v>1</v>
      </c>
      <c r="R1352">
        <v>2.2818000000000001E-5</v>
      </c>
      <c r="S1352">
        <v>5.5879999999999995E-7</v>
      </c>
      <c r="T1352">
        <v>3</v>
      </c>
      <c r="U1352">
        <v>0</v>
      </c>
      <c r="V1352">
        <v>0</v>
      </c>
      <c r="W1352" s="133" t="s">
        <v>1959</v>
      </c>
      <c r="X1352" t="s">
        <v>1508</v>
      </c>
      <c r="Y1352" t="s">
        <v>204</v>
      </c>
      <c r="AM1352" s="105"/>
      <c r="AO1352" s="105"/>
    </row>
    <row r="1353" spans="1:41" ht="14.25" customHeight="1">
      <c r="A1353" t="s">
        <v>1958</v>
      </c>
      <c r="B1353" t="s">
        <v>200</v>
      </c>
      <c r="C1353">
        <v>0</v>
      </c>
      <c r="D1353">
        <v>200</v>
      </c>
      <c r="E1353">
        <v>976</v>
      </c>
      <c r="F1353" t="s">
        <v>201</v>
      </c>
      <c r="G1353" s="105">
        <v>2.2755000000000002E-3</v>
      </c>
      <c r="H1353" s="105">
        <v>5.5699999999999999E-5</v>
      </c>
      <c r="I1353" s="105">
        <v>-8.2316999999999995E-6</v>
      </c>
      <c r="J1353" s="105">
        <v>-4.0699999999999998E-7</v>
      </c>
      <c r="K1353" s="105">
        <v>2.2837000000000001E-3</v>
      </c>
      <c r="L1353" s="105">
        <v>5.6199999999999997E-5</v>
      </c>
      <c r="M1353" s="132">
        <v>1.41</v>
      </c>
      <c r="N1353">
        <v>0</v>
      </c>
      <c r="O1353">
        <v>0</v>
      </c>
      <c r="P1353">
        <v>0</v>
      </c>
      <c r="Q1353">
        <v>1</v>
      </c>
      <c r="R1353">
        <v>2.2836999999999998E-5</v>
      </c>
      <c r="S1353">
        <v>5.6160000000000005E-7</v>
      </c>
      <c r="T1353">
        <v>3</v>
      </c>
      <c r="U1353">
        <v>0</v>
      </c>
      <c r="V1353">
        <v>0</v>
      </c>
      <c r="W1353" s="133" t="s">
        <v>1960</v>
      </c>
      <c r="X1353" t="s">
        <v>1508</v>
      </c>
      <c r="Y1353" t="s">
        <v>204</v>
      </c>
      <c r="AM1353" s="105"/>
      <c r="AO1353" s="105"/>
    </row>
    <row r="1354" spans="1:41" ht="14.25" customHeight="1">
      <c r="A1354" t="s">
        <v>1958</v>
      </c>
      <c r="B1354" t="s">
        <v>200</v>
      </c>
      <c r="C1354">
        <v>0</v>
      </c>
      <c r="D1354">
        <v>200</v>
      </c>
      <c r="E1354">
        <v>976</v>
      </c>
      <c r="F1354" t="s">
        <v>201</v>
      </c>
      <c r="G1354" s="105">
        <v>2.2756999999999999E-3</v>
      </c>
      <c r="H1354" s="105">
        <v>5.5399999999999998E-5</v>
      </c>
      <c r="I1354" s="105">
        <v>-8.2316999999999995E-6</v>
      </c>
      <c r="J1354" s="105">
        <v>-4.0699999999999998E-7</v>
      </c>
      <c r="K1354" s="105">
        <v>2.2839000000000002E-3</v>
      </c>
      <c r="L1354" s="105">
        <v>5.5800000000000001E-5</v>
      </c>
      <c r="M1354" s="132">
        <v>1.4</v>
      </c>
      <c r="N1354">
        <v>0</v>
      </c>
      <c r="O1354">
        <v>0</v>
      </c>
      <c r="P1354">
        <v>0</v>
      </c>
      <c r="Q1354">
        <v>1</v>
      </c>
      <c r="R1354">
        <v>2.2838999999999999E-5</v>
      </c>
      <c r="S1354">
        <v>5.5789999999999999E-7</v>
      </c>
      <c r="T1354">
        <v>3</v>
      </c>
      <c r="U1354">
        <v>0</v>
      </c>
      <c r="V1354">
        <v>0</v>
      </c>
      <c r="W1354" s="133" t="s">
        <v>1961</v>
      </c>
      <c r="X1354" t="s">
        <v>1508</v>
      </c>
      <c r="Y1354" t="s">
        <v>204</v>
      </c>
      <c r="AM1354" s="105"/>
      <c r="AO1354" s="105"/>
    </row>
    <row r="1355" spans="1:41" ht="14.25" customHeight="1">
      <c r="A1355" t="s">
        <v>1962</v>
      </c>
      <c r="B1355" t="s">
        <v>200</v>
      </c>
      <c r="C1355">
        <v>0</v>
      </c>
      <c r="D1355">
        <v>200</v>
      </c>
      <c r="E1355">
        <v>976</v>
      </c>
      <c r="F1355" t="s">
        <v>201</v>
      </c>
      <c r="G1355" s="105">
        <v>4.0368000000000001E-3</v>
      </c>
      <c r="H1355" s="105">
        <v>1.126E-4</v>
      </c>
      <c r="I1355" s="105">
        <v>-8.2316999999999995E-6</v>
      </c>
      <c r="J1355" s="105">
        <v>-4.0699999999999998E-7</v>
      </c>
      <c r="K1355" s="105">
        <v>4.0451000000000003E-3</v>
      </c>
      <c r="L1355" s="105">
        <v>1.13E-4</v>
      </c>
      <c r="M1355" s="132">
        <v>1.6</v>
      </c>
      <c r="N1355">
        <v>0</v>
      </c>
      <c r="O1355">
        <v>0</v>
      </c>
      <c r="P1355">
        <v>0</v>
      </c>
      <c r="Q1355">
        <v>1</v>
      </c>
      <c r="R1355">
        <v>4.0451000000000003E-5</v>
      </c>
      <c r="S1355">
        <v>1.1304E-6</v>
      </c>
      <c r="T1355">
        <v>4</v>
      </c>
      <c r="U1355">
        <v>0</v>
      </c>
      <c r="V1355">
        <v>0</v>
      </c>
      <c r="W1355" s="133" t="s">
        <v>1963</v>
      </c>
      <c r="X1355" t="s">
        <v>1508</v>
      </c>
      <c r="Y1355" t="s">
        <v>204</v>
      </c>
      <c r="AM1355" s="105"/>
      <c r="AO1355" s="105"/>
    </row>
    <row r="1356" spans="1:41" ht="14.25" customHeight="1">
      <c r="A1356" t="s">
        <v>1962</v>
      </c>
      <c r="B1356" t="s">
        <v>200</v>
      </c>
      <c r="C1356">
        <v>0</v>
      </c>
      <c r="D1356">
        <v>200</v>
      </c>
      <c r="E1356">
        <v>976</v>
      </c>
      <c r="F1356" t="s">
        <v>201</v>
      </c>
      <c r="G1356" s="105">
        <v>4.0353000000000003E-3</v>
      </c>
      <c r="H1356" s="105">
        <v>1.117E-4</v>
      </c>
      <c r="I1356" s="105">
        <v>-8.2316999999999995E-6</v>
      </c>
      <c r="J1356" s="105">
        <v>-4.0699999999999998E-7</v>
      </c>
      <c r="K1356" s="105">
        <v>4.0435999999999996E-3</v>
      </c>
      <c r="L1356" s="105">
        <v>1.121E-4</v>
      </c>
      <c r="M1356" s="132">
        <v>1.59</v>
      </c>
      <c r="N1356">
        <v>0</v>
      </c>
      <c r="O1356">
        <v>0</v>
      </c>
      <c r="P1356">
        <v>0</v>
      </c>
      <c r="Q1356">
        <v>1</v>
      </c>
      <c r="R1356">
        <v>4.0435999999999997E-5</v>
      </c>
      <c r="S1356">
        <v>1.1206999999999999E-6</v>
      </c>
      <c r="T1356">
        <v>4</v>
      </c>
      <c r="U1356">
        <v>0</v>
      </c>
      <c r="V1356">
        <v>0</v>
      </c>
      <c r="W1356" s="133" t="s">
        <v>1964</v>
      </c>
      <c r="X1356" t="s">
        <v>1508</v>
      </c>
      <c r="Y1356" t="s">
        <v>204</v>
      </c>
      <c r="AM1356" s="105"/>
      <c r="AO1356" s="105"/>
    </row>
    <row r="1357" spans="1:41" ht="14.25" customHeight="1">
      <c r="A1357" t="s">
        <v>1962</v>
      </c>
      <c r="B1357" t="s">
        <v>200</v>
      </c>
      <c r="C1357">
        <v>0</v>
      </c>
      <c r="D1357">
        <v>200</v>
      </c>
      <c r="E1357">
        <v>976</v>
      </c>
      <c r="F1357" t="s">
        <v>201</v>
      </c>
      <c r="G1357" s="105">
        <v>4.0350000000000004E-3</v>
      </c>
      <c r="H1357" s="105">
        <v>1.1230000000000001E-4</v>
      </c>
      <c r="I1357" s="105">
        <v>-8.2316999999999995E-6</v>
      </c>
      <c r="J1357" s="105">
        <v>-4.0699999999999998E-7</v>
      </c>
      <c r="K1357" s="105">
        <v>4.0432000000000003E-3</v>
      </c>
      <c r="L1357" s="105">
        <v>1.127E-4</v>
      </c>
      <c r="M1357" s="132">
        <v>1.6</v>
      </c>
      <c r="N1357">
        <v>0</v>
      </c>
      <c r="O1357">
        <v>0</v>
      </c>
      <c r="P1357">
        <v>0</v>
      </c>
      <c r="Q1357">
        <v>1</v>
      </c>
      <c r="R1357">
        <v>4.0432000000000002E-5</v>
      </c>
      <c r="S1357">
        <v>1.127E-6</v>
      </c>
      <c r="T1357">
        <v>4</v>
      </c>
      <c r="U1357">
        <v>0</v>
      </c>
      <c r="V1357">
        <v>0</v>
      </c>
      <c r="W1357" s="133" t="s">
        <v>1965</v>
      </c>
      <c r="X1357" t="s">
        <v>1508</v>
      </c>
      <c r="Y1357" t="s">
        <v>204</v>
      </c>
      <c r="AM1357" s="105"/>
      <c r="AO1357" s="105"/>
    </row>
    <row r="1358" spans="1:41" ht="14.25" customHeight="1">
      <c r="A1358" t="s">
        <v>1966</v>
      </c>
      <c r="B1358" t="s">
        <v>200</v>
      </c>
      <c r="C1358">
        <v>0</v>
      </c>
      <c r="D1358">
        <v>200</v>
      </c>
      <c r="E1358">
        <v>976</v>
      </c>
      <c r="F1358" t="s">
        <v>201</v>
      </c>
      <c r="G1358" s="105">
        <v>2.895E-3</v>
      </c>
      <c r="H1358" s="105">
        <v>7.0500000000000006E-5</v>
      </c>
      <c r="I1358" s="105">
        <v>-8.2316999999999995E-6</v>
      </c>
      <c r="J1358" s="105">
        <v>-4.0699999999999998E-7</v>
      </c>
      <c r="K1358" s="105">
        <v>2.9031999999999999E-3</v>
      </c>
      <c r="L1358" s="105">
        <v>7.0900000000000002E-5</v>
      </c>
      <c r="M1358" s="132">
        <v>1.4</v>
      </c>
      <c r="N1358">
        <v>0</v>
      </c>
      <c r="O1358">
        <v>0</v>
      </c>
      <c r="P1358">
        <v>0</v>
      </c>
      <c r="Q1358">
        <v>1</v>
      </c>
      <c r="R1358">
        <v>2.9031999999999999E-5</v>
      </c>
      <c r="S1358">
        <v>7.0879999999999999E-7</v>
      </c>
      <c r="T1358">
        <v>4</v>
      </c>
      <c r="U1358">
        <v>0</v>
      </c>
      <c r="V1358">
        <v>0</v>
      </c>
      <c r="W1358" s="133" t="s">
        <v>1967</v>
      </c>
      <c r="X1358" t="s">
        <v>1508</v>
      </c>
      <c r="Y1358" t="s">
        <v>204</v>
      </c>
      <c r="AM1358" s="105"/>
      <c r="AO1358" s="105"/>
    </row>
    <row r="1359" spans="1:41" ht="14.25" customHeight="1">
      <c r="A1359" t="s">
        <v>1966</v>
      </c>
      <c r="B1359" t="s">
        <v>200</v>
      </c>
      <c r="C1359">
        <v>0</v>
      </c>
      <c r="D1359">
        <v>200</v>
      </c>
      <c r="E1359">
        <v>976</v>
      </c>
      <c r="F1359" t="s">
        <v>201</v>
      </c>
      <c r="G1359" s="105">
        <v>2.895E-3</v>
      </c>
      <c r="H1359" s="105">
        <v>7.0500000000000006E-5</v>
      </c>
      <c r="I1359" s="105">
        <v>-8.2316999999999995E-6</v>
      </c>
      <c r="J1359" s="105">
        <v>-4.0699999999999998E-7</v>
      </c>
      <c r="K1359" s="105">
        <v>2.9033000000000002E-3</v>
      </c>
      <c r="L1359" s="105">
        <v>7.0900000000000002E-5</v>
      </c>
      <c r="M1359" s="132">
        <v>1.4</v>
      </c>
      <c r="N1359">
        <v>0</v>
      </c>
      <c r="O1359">
        <v>0</v>
      </c>
      <c r="P1359">
        <v>0</v>
      </c>
      <c r="Q1359">
        <v>1</v>
      </c>
      <c r="R1359">
        <v>2.9033000000000001E-5</v>
      </c>
      <c r="S1359">
        <v>7.0940000000000004E-7</v>
      </c>
      <c r="T1359">
        <v>4</v>
      </c>
      <c r="U1359">
        <v>0</v>
      </c>
      <c r="V1359">
        <v>0</v>
      </c>
      <c r="W1359" s="133" t="s">
        <v>1968</v>
      </c>
      <c r="X1359" t="s">
        <v>1508</v>
      </c>
      <c r="Y1359" t="s">
        <v>204</v>
      </c>
      <c r="AM1359" s="105"/>
      <c r="AO1359" s="105"/>
    </row>
    <row r="1360" spans="1:41" ht="14.25" customHeight="1">
      <c r="A1360" t="s">
        <v>1966</v>
      </c>
      <c r="B1360" t="s">
        <v>200</v>
      </c>
      <c r="C1360">
        <v>0</v>
      </c>
      <c r="D1360">
        <v>200</v>
      </c>
      <c r="E1360">
        <v>976</v>
      </c>
      <c r="F1360" t="s">
        <v>201</v>
      </c>
      <c r="G1360" s="105">
        <v>2.8947000000000001E-3</v>
      </c>
      <c r="H1360" s="105">
        <v>7.0400000000000004E-5</v>
      </c>
      <c r="I1360" s="105">
        <v>-8.2316999999999995E-6</v>
      </c>
      <c r="J1360" s="105">
        <v>-4.0699999999999998E-7</v>
      </c>
      <c r="K1360" s="105">
        <v>2.9028999999999999E-3</v>
      </c>
      <c r="L1360" s="105">
        <v>7.08E-5</v>
      </c>
      <c r="M1360" s="132">
        <v>1.4</v>
      </c>
      <c r="N1360">
        <v>0</v>
      </c>
      <c r="O1360">
        <v>0</v>
      </c>
      <c r="P1360">
        <v>0</v>
      </c>
      <c r="Q1360">
        <v>1</v>
      </c>
      <c r="R1360">
        <v>2.9028999999999999E-5</v>
      </c>
      <c r="S1360">
        <v>7.0810000000000005E-7</v>
      </c>
      <c r="T1360">
        <v>4</v>
      </c>
      <c r="U1360">
        <v>0</v>
      </c>
      <c r="V1360">
        <v>0</v>
      </c>
      <c r="W1360" s="133" t="s">
        <v>1969</v>
      </c>
      <c r="X1360" t="s">
        <v>1508</v>
      </c>
      <c r="Y1360" t="s">
        <v>204</v>
      </c>
      <c r="AM1360" s="105"/>
      <c r="AO1360" s="105"/>
    </row>
    <row r="1361" spans="1:41" ht="14.25" customHeight="1">
      <c r="A1361" t="s">
        <v>1970</v>
      </c>
      <c r="B1361" t="s">
        <v>200</v>
      </c>
      <c r="C1361">
        <v>0</v>
      </c>
      <c r="D1361">
        <v>200</v>
      </c>
      <c r="E1361">
        <v>976</v>
      </c>
      <c r="F1361" t="s">
        <v>201</v>
      </c>
      <c r="G1361" s="105">
        <v>1.2696000000000001E-3</v>
      </c>
      <c r="H1361" s="105">
        <v>3.2700000000000002E-5</v>
      </c>
      <c r="I1361" s="105">
        <v>-8.2316999999999995E-6</v>
      </c>
      <c r="J1361" s="105">
        <v>-4.0699999999999998E-7</v>
      </c>
      <c r="K1361" s="105">
        <v>1.2777999999999999E-3</v>
      </c>
      <c r="L1361" s="105">
        <v>3.3099999999999998E-5</v>
      </c>
      <c r="M1361" s="132">
        <v>1.48</v>
      </c>
      <c r="N1361">
        <v>0</v>
      </c>
      <c r="O1361">
        <v>0</v>
      </c>
      <c r="P1361">
        <v>0</v>
      </c>
      <c r="Q1361">
        <v>1</v>
      </c>
      <c r="R1361">
        <v>1.2778E-5</v>
      </c>
      <c r="S1361">
        <v>3.3070000000000002E-7</v>
      </c>
      <c r="T1361">
        <v>3</v>
      </c>
      <c r="U1361">
        <v>0</v>
      </c>
      <c r="V1361">
        <v>0</v>
      </c>
      <c r="W1361" s="133" t="s">
        <v>1971</v>
      </c>
      <c r="X1361" t="s">
        <v>1508</v>
      </c>
      <c r="Y1361" t="s">
        <v>204</v>
      </c>
      <c r="AM1361" s="105"/>
      <c r="AO1361" s="105"/>
    </row>
    <row r="1362" spans="1:41" ht="14.25" customHeight="1">
      <c r="A1362" t="s">
        <v>1970</v>
      </c>
      <c r="B1362" t="s">
        <v>200</v>
      </c>
      <c r="C1362">
        <v>0</v>
      </c>
      <c r="D1362">
        <v>200</v>
      </c>
      <c r="E1362">
        <v>976</v>
      </c>
      <c r="F1362" t="s">
        <v>201</v>
      </c>
      <c r="G1362" s="105">
        <v>1.2696000000000001E-3</v>
      </c>
      <c r="H1362" s="105">
        <v>3.2499999999999997E-5</v>
      </c>
      <c r="I1362" s="105">
        <v>-8.2316999999999995E-6</v>
      </c>
      <c r="J1362" s="105">
        <v>-4.0699999999999998E-7</v>
      </c>
      <c r="K1362" s="105">
        <v>1.2777999999999999E-3</v>
      </c>
      <c r="L1362" s="105">
        <v>3.29E-5</v>
      </c>
      <c r="M1362" s="132">
        <v>1.48</v>
      </c>
      <c r="N1362">
        <v>0</v>
      </c>
      <c r="O1362">
        <v>0</v>
      </c>
      <c r="P1362">
        <v>0</v>
      </c>
      <c r="Q1362">
        <v>1</v>
      </c>
      <c r="R1362">
        <v>1.2778E-5</v>
      </c>
      <c r="S1362">
        <v>3.2940000000000002E-7</v>
      </c>
      <c r="T1362">
        <v>3</v>
      </c>
      <c r="U1362">
        <v>0</v>
      </c>
      <c r="V1362">
        <v>0</v>
      </c>
      <c r="W1362" s="133" t="s">
        <v>1972</v>
      </c>
      <c r="X1362" t="s">
        <v>1508</v>
      </c>
      <c r="Y1362" t="s">
        <v>204</v>
      </c>
      <c r="AM1362" s="105"/>
      <c r="AO1362" s="105"/>
    </row>
    <row r="1363" spans="1:41" ht="14.25" customHeight="1">
      <c r="A1363" t="s">
        <v>1970</v>
      </c>
      <c r="B1363" t="s">
        <v>200</v>
      </c>
      <c r="C1363">
        <v>0</v>
      </c>
      <c r="D1363">
        <v>200</v>
      </c>
      <c r="E1363">
        <v>976</v>
      </c>
      <c r="F1363" t="s">
        <v>201</v>
      </c>
      <c r="G1363" s="105">
        <v>1.2695E-3</v>
      </c>
      <c r="H1363" s="105">
        <v>3.2400000000000001E-5</v>
      </c>
      <c r="I1363" s="105">
        <v>-8.2316999999999995E-6</v>
      </c>
      <c r="J1363" s="105">
        <v>-4.0699999999999998E-7</v>
      </c>
      <c r="K1363" s="105">
        <v>1.2777999999999999E-3</v>
      </c>
      <c r="L1363" s="105">
        <v>3.2799999999999998E-5</v>
      </c>
      <c r="M1363" s="132">
        <v>1.47</v>
      </c>
      <c r="N1363">
        <v>0</v>
      </c>
      <c r="O1363">
        <v>0</v>
      </c>
      <c r="P1363">
        <v>0</v>
      </c>
      <c r="Q1363">
        <v>1</v>
      </c>
      <c r="R1363">
        <v>1.2778E-5</v>
      </c>
      <c r="S1363">
        <v>3.2829999999999999E-7</v>
      </c>
      <c r="T1363">
        <v>3</v>
      </c>
      <c r="U1363">
        <v>0</v>
      </c>
      <c r="V1363">
        <v>0</v>
      </c>
      <c r="W1363" s="133" t="s">
        <v>1973</v>
      </c>
      <c r="X1363" t="s">
        <v>1508</v>
      </c>
      <c r="Y1363" t="s">
        <v>204</v>
      </c>
      <c r="AM1363" s="105"/>
      <c r="AO1363" s="105"/>
    </row>
    <row r="1364" spans="1:41" ht="14.25" customHeight="1">
      <c r="A1364" t="s">
        <v>1974</v>
      </c>
      <c r="B1364" t="s">
        <v>200</v>
      </c>
      <c r="C1364">
        <v>0</v>
      </c>
      <c r="D1364">
        <v>200</v>
      </c>
      <c r="E1364">
        <v>976</v>
      </c>
      <c r="F1364" t="s">
        <v>201</v>
      </c>
      <c r="G1364" s="105">
        <v>1.2592E-3</v>
      </c>
      <c r="H1364" s="105">
        <v>3.1999999999999999E-5</v>
      </c>
      <c r="I1364" s="105">
        <v>-8.2316999999999995E-6</v>
      </c>
      <c r="J1364" s="105">
        <v>-4.0699999999999998E-7</v>
      </c>
      <c r="K1364" s="105">
        <v>1.2673999999999999E-3</v>
      </c>
      <c r="L1364" s="105">
        <v>3.2400000000000001E-5</v>
      </c>
      <c r="M1364" s="132">
        <v>1.47</v>
      </c>
      <c r="N1364">
        <v>0</v>
      </c>
      <c r="O1364">
        <v>0</v>
      </c>
      <c r="P1364">
        <v>0</v>
      </c>
      <c r="Q1364">
        <v>1</v>
      </c>
      <c r="R1364">
        <v>1.2673999999999999E-5</v>
      </c>
      <c r="S1364">
        <v>3.2449999999999997E-7</v>
      </c>
      <c r="T1364">
        <v>3</v>
      </c>
      <c r="U1364">
        <v>0</v>
      </c>
      <c r="V1364">
        <v>0</v>
      </c>
      <c r="W1364" s="133" t="s">
        <v>1975</v>
      </c>
      <c r="X1364" t="s">
        <v>1508</v>
      </c>
      <c r="Y1364" t="s">
        <v>204</v>
      </c>
      <c r="AM1364" s="105"/>
      <c r="AO1364" s="105"/>
    </row>
    <row r="1365" spans="1:41" ht="14.25" customHeight="1">
      <c r="A1365" t="s">
        <v>1974</v>
      </c>
      <c r="B1365" t="s">
        <v>200</v>
      </c>
      <c r="C1365">
        <v>0</v>
      </c>
      <c r="D1365">
        <v>200</v>
      </c>
      <c r="E1365">
        <v>976</v>
      </c>
      <c r="F1365" t="s">
        <v>201</v>
      </c>
      <c r="G1365" s="105">
        <v>1.2591E-3</v>
      </c>
      <c r="H1365" s="105">
        <v>3.1999999999999999E-5</v>
      </c>
      <c r="I1365" s="105">
        <v>-8.2316999999999995E-6</v>
      </c>
      <c r="J1365" s="105">
        <v>-4.0699999999999998E-7</v>
      </c>
      <c r="K1365" s="105">
        <v>1.2673999999999999E-3</v>
      </c>
      <c r="L1365" s="105">
        <v>3.2400000000000001E-5</v>
      </c>
      <c r="M1365" s="132">
        <v>1.47</v>
      </c>
      <c r="N1365">
        <v>0</v>
      </c>
      <c r="O1365">
        <v>0</v>
      </c>
      <c r="P1365">
        <v>0</v>
      </c>
      <c r="Q1365">
        <v>1</v>
      </c>
      <c r="R1365">
        <v>1.2673999999999999E-5</v>
      </c>
      <c r="S1365">
        <v>3.2430000000000001E-7</v>
      </c>
      <c r="T1365">
        <v>3</v>
      </c>
      <c r="U1365">
        <v>0</v>
      </c>
      <c r="V1365">
        <v>0</v>
      </c>
      <c r="W1365" s="133" t="s">
        <v>1976</v>
      </c>
      <c r="X1365" t="s">
        <v>1508</v>
      </c>
      <c r="Y1365" t="s">
        <v>204</v>
      </c>
      <c r="AM1365" s="105"/>
      <c r="AO1365" s="105"/>
    </row>
    <row r="1366" spans="1:41" ht="14.25" customHeight="1">
      <c r="A1366" t="s">
        <v>1974</v>
      </c>
      <c r="B1366" t="s">
        <v>200</v>
      </c>
      <c r="C1366">
        <v>0</v>
      </c>
      <c r="D1366">
        <v>200</v>
      </c>
      <c r="E1366">
        <v>976</v>
      </c>
      <c r="F1366" t="s">
        <v>201</v>
      </c>
      <c r="G1366" s="105">
        <v>1.2591E-3</v>
      </c>
      <c r="H1366" s="105">
        <v>3.18E-5</v>
      </c>
      <c r="I1366" s="105">
        <v>-8.2316999999999995E-6</v>
      </c>
      <c r="J1366" s="105">
        <v>-4.0699999999999998E-7</v>
      </c>
      <c r="K1366" s="105">
        <v>1.2673999999999999E-3</v>
      </c>
      <c r="L1366" s="105">
        <v>3.2199999999999997E-5</v>
      </c>
      <c r="M1366" s="132">
        <v>1.46</v>
      </c>
      <c r="N1366">
        <v>0</v>
      </c>
      <c r="O1366">
        <v>0</v>
      </c>
      <c r="P1366">
        <v>0</v>
      </c>
      <c r="Q1366">
        <v>1</v>
      </c>
      <c r="R1366">
        <v>1.2673999999999999E-5</v>
      </c>
      <c r="S1366">
        <v>3.2220000000000001E-7</v>
      </c>
      <c r="T1366">
        <v>3</v>
      </c>
      <c r="U1366">
        <v>0</v>
      </c>
      <c r="V1366">
        <v>0</v>
      </c>
      <c r="W1366" s="133" t="s">
        <v>1977</v>
      </c>
      <c r="X1366" t="s">
        <v>1508</v>
      </c>
      <c r="Y1366" t="s">
        <v>204</v>
      </c>
      <c r="AM1366" s="105"/>
      <c r="AO1366" s="105"/>
    </row>
    <row r="1367" spans="1:41" ht="14.25" customHeight="1">
      <c r="A1367" t="s">
        <v>1978</v>
      </c>
      <c r="B1367" t="s">
        <v>200</v>
      </c>
      <c r="C1367">
        <v>0</v>
      </c>
      <c r="D1367">
        <v>200</v>
      </c>
      <c r="E1367">
        <v>976</v>
      </c>
      <c r="F1367" t="s">
        <v>201</v>
      </c>
      <c r="G1367" s="105">
        <v>2.7095000000000001E-3</v>
      </c>
      <c r="H1367" s="105">
        <v>6.4700000000000001E-5</v>
      </c>
      <c r="I1367" s="105">
        <v>-8.2316999999999995E-6</v>
      </c>
      <c r="J1367" s="105">
        <v>-4.0699999999999998E-7</v>
      </c>
      <c r="K1367" s="105">
        <v>2.7177E-3</v>
      </c>
      <c r="L1367" s="105">
        <v>6.5099999999999997E-5</v>
      </c>
      <c r="M1367" s="132">
        <v>1.37</v>
      </c>
      <c r="N1367">
        <v>0</v>
      </c>
      <c r="O1367">
        <v>0</v>
      </c>
      <c r="P1367">
        <v>0</v>
      </c>
      <c r="Q1367">
        <v>1</v>
      </c>
      <c r="R1367">
        <v>2.7177000000000001E-5</v>
      </c>
      <c r="S1367">
        <v>6.5150000000000003E-7</v>
      </c>
      <c r="T1367">
        <v>3</v>
      </c>
      <c r="U1367">
        <v>0</v>
      </c>
      <c r="V1367">
        <v>0</v>
      </c>
      <c r="W1367" s="133" t="s">
        <v>1979</v>
      </c>
      <c r="X1367" t="s">
        <v>1508</v>
      </c>
      <c r="Y1367" t="s">
        <v>204</v>
      </c>
      <c r="AM1367" s="105"/>
      <c r="AO1367" s="105"/>
    </row>
    <row r="1368" spans="1:41" ht="14.25" customHeight="1">
      <c r="A1368" t="s">
        <v>1978</v>
      </c>
      <c r="B1368" t="s">
        <v>200</v>
      </c>
      <c r="C1368">
        <v>0</v>
      </c>
      <c r="D1368">
        <v>200</v>
      </c>
      <c r="E1368">
        <v>976</v>
      </c>
      <c r="F1368" t="s">
        <v>201</v>
      </c>
      <c r="G1368" s="105">
        <v>2.7093999999999998E-3</v>
      </c>
      <c r="H1368" s="105">
        <v>6.5300000000000002E-5</v>
      </c>
      <c r="I1368" s="105">
        <v>-8.2316999999999995E-6</v>
      </c>
      <c r="J1368" s="105">
        <v>-4.0699999999999998E-7</v>
      </c>
      <c r="K1368" s="105">
        <v>2.7176000000000001E-3</v>
      </c>
      <c r="L1368" s="105">
        <v>6.5699999999999998E-5</v>
      </c>
      <c r="M1368" s="132">
        <v>1.39</v>
      </c>
      <c r="N1368">
        <v>0</v>
      </c>
      <c r="O1368">
        <v>0</v>
      </c>
      <c r="P1368">
        <v>0</v>
      </c>
      <c r="Q1368">
        <v>1</v>
      </c>
      <c r="R1368">
        <v>2.7175999999999999E-5</v>
      </c>
      <c r="S1368">
        <v>6.5740000000000005E-7</v>
      </c>
      <c r="T1368">
        <v>3</v>
      </c>
      <c r="U1368">
        <v>0</v>
      </c>
      <c r="V1368">
        <v>0</v>
      </c>
      <c r="W1368" s="133" t="s">
        <v>1980</v>
      </c>
      <c r="X1368" t="s">
        <v>1508</v>
      </c>
      <c r="Y1368" t="s">
        <v>204</v>
      </c>
      <c r="AM1368" s="105"/>
      <c r="AO1368" s="105"/>
    </row>
    <row r="1369" spans="1:41" ht="14.25" customHeight="1">
      <c r="A1369" t="s">
        <v>1978</v>
      </c>
      <c r="B1369" t="s">
        <v>200</v>
      </c>
      <c r="C1369">
        <v>0</v>
      </c>
      <c r="D1369">
        <v>200</v>
      </c>
      <c r="E1369">
        <v>976</v>
      </c>
      <c r="F1369" t="s">
        <v>201</v>
      </c>
      <c r="G1369" s="105">
        <v>2.7095999999999999E-3</v>
      </c>
      <c r="H1369" s="105">
        <v>6.5300000000000002E-5</v>
      </c>
      <c r="I1369" s="105">
        <v>-8.2316999999999995E-6</v>
      </c>
      <c r="J1369" s="105">
        <v>-4.0699999999999998E-7</v>
      </c>
      <c r="K1369" s="105">
        <v>2.7177999999999998E-3</v>
      </c>
      <c r="L1369" s="105">
        <v>6.5699999999999998E-5</v>
      </c>
      <c r="M1369" s="132">
        <v>1.39</v>
      </c>
      <c r="N1369">
        <v>0</v>
      </c>
      <c r="O1369">
        <v>0</v>
      </c>
      <c r="P1369">
        <v>0</v>
      </c>
      <c r="Q1369">
        <v>1</v>
      </c>
      <c r="R1369">
        <v>2.7178E-5</v>
      </c>
      <c r="S1369">
        <v>6.5749999999999995E-7</v>
      </c>
      <c r="T1369">
        <v>3</v>
      </c>
      <c r="U1369">
        <v>0</v>
      </c>
      <c r="V1369">
        <v>0</v>
      </c>
      <c r="W1369" s="133" t="s">
        <v>1981</v>
      </c>
      <c r="X1369" t="s">
        <v>1508</v>
      </c>
      <c r="Y1369" t="s">
        <v>204</v>
      </c>
      <c r="AM1369" s="105"/>
      <c r="AO1369" s="105"/>
    </row>
    <row r="1370" spans="1:41" ht="14.25" customHeight="1">
      <c r="A1370" t="s">
        <v>1982</v>
      </c>
      <c r="B1370" t="s">
        <v>200</v>
      </c>
      <c r="C1370">
        <v>0</v>
      </c>
      <c r="D1370">
        <v>200</v>
      </c>
      <c r="E1370">
        <v>976</v>
      </c>
      <c r="F1370" t="s">
        <v>201</v>
      </c>
      <c r="G1370" s="105">
        <v>1.5085000000000001E-3</v>
      </c>
      <c r="H1370" s="105">
        <v>3.8899999999999997E-5</v>
      </c>
      <c r="I1370" s="105">
        <v>-8.2316999999999995E-6</v>
      </c>
      <c r="J1370" s="105">
        <v>-4.0699999999999998E-7</v>
      </c>
      <c r="K1370" s="105">
        <v>1.5166999999999999E-3</v>
      </c>
      <c r="L1370" s="105">
        <v>3.93E-5</v>
      </c>
      <c r="M1370" s="132">
        <v>1.48</v>
      </c>
      <c r="N1370">
        <v>0</v>
      </c>
      <c r="O1370">
        <v>0</v>
      </c>
      <c r="P1370">
        <v>0</v>
      </c>
      <c r="Q1370">
        <v>1</v>
      </c>
      <c r="R1370">
        <v>1.5167000000000001E-5</v>
      </c>
      <c r="S1370">
        <v>3.9270000000000002E-7</v>
      </c>
      <c r="T1370">
        <v>3</v>
      </c>
      <c r="U1370">
        <v>0</v>
      </c>
      <c r="V1370">
        <v>0</v>
      </c>
      <c r="W1370" s="133" t="s">
        <v>1983</v>
      </c>
      <c r="X1370" t="s">
        <v>1508</v>
      </c>
      <c r="Y1370" t="s">
        <v>204</v>
      </c>
      <c r="AM1370" s="105"/>
      <c r="AO1370" s="105"/>
    </row>
    <row r="1371" spans="1:41" ht="14.25" customHeight="1">
      <c r="A1371" t="s">
        <v>1982</v>
      </c>
      <c r="B1371" t="s">
        <v>200</v>
      </c>
      <c r="C1371">
        <v>0</v>
      </c>
      <c r="D1371">
        <v>200</v>
      </c>
      <c r="E1371">
        <v>976</v>
      </c>
      <c r="F1371" t="s">
        <v>201</v>
      </c>
      <c r="G1371" s="105">
        <v>1.5084E-3</v>
      </c>
      <c r="H1371" s="105">
        <v>3.8600000000000003E-5</v>
      </c>
      <c r="I1371" s="105">
        <v>-8.2316999999999995E-6</v>
      </c>
      <c r="J1371" s="105">
        <v>-4.0699999999999998E-7</v>
      </c>
      <c r="K1371" s="105">
        <v>1.5165999999999999E-3</v>
      </c>
      <c r="L1371" s="105">
        <v>3.8999999999999999E-5</v>
      </c>
      <c r="M1371" s="132">
        <v>1.47</v>
      </c>
      <c r="N1371">
        <v>0</v>
      </c>
      <c r="O1371">
        <v>0</v>
      </c>
      <c r="P1371">
        <v>0</v>
      </c>
      <c r="Q1371">
        <v>1</v>
      </c>
      <c r="R1371">
        <v>1.5166E-5</v>
      </c>
      <c r="S1371">
        <v>3.9009999999999998E-7</v>
      </c>
      <c r="T1371">
        <v>3</v>
      </c>
      <c r="U1371">
        <v>0</v>
      </c>
      <c r="V1371">
        <v>0</v>
      </c>
      <c r="W1371" s="133" t="s">
        <v>1984</v>
      </c>
      <c r="X1371" t="s">
        <v>1508</v>
      </c>
      <c r="Y1371" t="s">
        <v>204</v>
      </c>
      <c r="AM1371" s="105"/>
      <c r="AO1371" s="105"/>
    </row>
    <row r="1372" spans="1:41" ht="14.25" customHeight="1">
      <c r="A1372" t="s">
        <v>1982</v>
      </c>
      <c r="B1372" t="s">
        <v>200</v>
      </c>
      <c r="C1372">
        <v>0</v>
      </c>
      <c r="D1372">
        <v>200</v>
      </c>
      <c r="E1372">
        <v>976</v>
      </c>
      <c r="F1372" t="s">
        <v>201</v>
      </c>
      <c r="G1372" s="105">
        <v>1.508E-3</v>
      </c>
      <c r="H1372" s="105">
        <v>3.8500000000000001E-5</v>
      </c>
      <c r="I1372" s="105">
        <v>-8.2316999999999995E-6</v>
      </c>
      <c r="J1372" s="105">
        <v>-4.0699999999999998E-7</v>
      </c>
      <c r="K1372" s="105">
        <v>1.5162000000000001E-3</v>
      </c>
      <c r="L1372" s="105">
        <v>3.8899999999999997E-5</v>
      </c>
      <c r="M1372" s="132">
        <v>1.47</v>
      </c>
      <c r="N1372">
        <v>0</v>
      </c>
      <c r="O1372">
        <v>0</v>
      </c>
      <c r="P1372">
        <v>0</v>
      </c>
      <c r="Q1372">
        <v>1</v>
      </c>
      <c r="R1372">
        <v>1.5162E-5</v>
      </c>
      <c r="S1372">
        <v>3.8910000000000001E-7</v>
      </c>
      <c r="T1372">
        <v>3</v>
      </c>
      <c r="U1372">
        <v>0</v>
      </c>
      <c r="V1372">
        <v>0</v>
      </c>
      <c r="W1372" s="133" t="s">
        <v>1985</v>
      </c>
      <c r="X1372" t="s">
        <v>1508</v>
      </c>
      <c r="Y1372" t="s">
        <v>204</v>
      </c>
      <c r="AM1372" s="105"/>
      <c r="AO1372" s="105"/>
    </row>
    <row r="1373" spans="1:41" ht="14.25" customHeight="1">
      <c r="A1373" t="s">
        <v>1986</v>
      </c>
      <c r="B1373" t="s">
        <v>200</v>
      </c>
      <c r="C1373">
        <v>0</v>
      </c>
      <c r="D1373">
        <v>200</v>
      </c>
      <c r="E1373">
        <v>976</v>
      </c>
      <c r="F1373" t="s">
        <v>201</v>
      </c>
      <c r="G1373" s="105">
        <v>1.8253E-3</v>
      </c>
      <c r="H1373" s="105">
        <v>4.9700000000000002E-5</v>
      </c>
      <c r="I1373" s="105">
        <v>-8.2316999999999995E-6</v>
      </c>
      <c r="J1373" s="105">
        <v>-4.0699999999999998E-7</v>
      </c>
      <c r="K1373" s="105">
        <v>1.8335000000000001E-3</v>
      </c>
      <c r="L1373" s="105">
        <v>5.0099999999999998E-5</v>
      </c>
      <c r="M1373" s="132">
        <v>1.57</v>
      </c>
      <c r="N1373">
        <v>0</v>
      </c>
      <c r="O1373">
        <v>0</v>
      </c>
      <c r="P1373">
        <v>0</v>
      </c>
      <c r="Q1373">
        <v>1</v>
      </c>
      <c r="R1373">
        <v>1.8335E-5</v>
      </c>
      <c r="S1373">
        <v>5.0129999999999997E-7</v>
      </c>
      <c r="T1373">
        <v>3</v>
      </c>
      <c r="U1373">
        <v>0</v>
      </c>
      <c r="V1373">
        <v>0</v>
      </c>
      <c r="W1373" s="133" t="s">
        <v>1987</v>
      </c>
      <c r="X1373" t="s">
        <v>1508</v>
      </c>
      <c r="Y1373" t="s">
        <v>204</v>
      </c>
      <c r="AM1373" s="105"/>
      <c r="AO1373" s="105"/>
    </row>
    <row r="1374" spans="1:41" ht="14.25" customHeight="1">
      <c r="A1374" t="s">
        <v>1986</v>
      </c>
      <c r="B1374" t="s">
        <v>200</v>
      </c>
      <c r="C1374">
        <v>0</v>
      </c>
      <c r="D1374">
        <v>200</v>
      </c>
      <c r="E1374">
        <v>976</v>
      </c>
      <c r="F1374" t="s">
        <v>201</v>
      </c>
      <c r="G1374" s="105">
        <v>1.8257E-3</v>
      </c>
      <c r="H1374" s="105">
        <v>5.0500000000000001E-5</v>
      </c>
      <c r="I1374" s="105">
        <v>-8.2316999999999995E-6</v>
      </c>
      <c r="J1374" s="105">
        <v>-4.0699999999999998E-7</v>
      </c>
      <c r="K1374" s="105">
        <v>1.8339999999999999E-3</v>
      </c>
      <c r="L1374" s="105">
        <v>5.0899999999999997E-5</v>
      </c>
      <c r="M1374" s="132">
        <v>1.59</v>
      </c>
      <c r="N1374">
        <v>0</v>
      </c>
      <c r="O1374">
        <v>0</v>
      </c>
      <c r="P1374">
        <v>0</v>
      </c>
      <c r="Q1374">
        <v>1</v>
      </c>
      <c r="R1374">
        <v>1.8340000000000001E-5</v>
      </c>
      <c r="S1374">
        <v>5.0910000000000003E-7</v>
      </c>
      <c r="T1374">
        <v>3</v>
      </c>
      <c r="U1374">
        <v>0</v>
      </c>
      <c r="V1374">
        <v>0</v>
      </c>
      <c r="W1374" s="133" t="s">
        <v>1988</v>
      </c>
      <c r="X1374" t="s">
        <v>1508</v>
      </c>
      <c r="Y1374" t="s">
        <v>204</v>
      </c>
      <c r="AM1374" s="105"/>
      <c r="AO1374" s="105"/>
    </row>
    <row r="1375" spans="1:41" ht="14.25" customHeight="1">
      <c r="A1375" t="s">
        <v>1986</v>
      </c>
      <c r="B1375" t="s">
        <v>200</v>
      </c>
      <c r="C1375">
        <v>0</v>
      </c>
      <c r="D1375">
        <v>200</v>
      </c>
      <c r="E1375">
        <v>976</v>
      </c>
      <c r="F1375" t="s">
        <v>201</v>
      </c>
      <c r="G1375" s="105">
        <v>1.8255999999999999E-3</v>
      </c>
      <c r="H1375" s="105">
        <v>5.0500000000000001E-5</v>
      </c>
      <c r="I1375" s="105">
        <v>-8.2316999999999995E-6</v>
      </c>
      <c r="J1375" s="105">
        <v>-4.0699999999999998E-7</v>
      </c>
      <c r="K1375" s="105">
        <v>1.8338E-3</v>
      </c>
      <c r="L1375" s="105">
        <v>5.0899999999999997E-5</v>
      </c>
      <c r="M1375" s="132">
        <v>1.59</v>
      </c>
      <c r="N1375">
        <v>0</v>
      </c>
      <c r="O1375">
        <v>0</v>
      </c>
      <c r="P1375">
        <v>0</v>
      </c>
      <c r="Q1375">
        <v>1</v>
      </c>
      <c r="R1375">
        <v>1.8338E-5</v>
      </c>
      <c r="S1375">
        <v>5.0920000000000003E-7</v>
      </c>
      <c r="T1375">
        <v>3</v>
      </c>
      <c r="U1375">
        <v>0</v>
      </c>
      <c r="V1375">
        <v>0</v>
      </c>
      <c r="W1375" s="133" t="s">
        <v>1989</v>
      </c>
      <c r="X1375" t="s">
        <v>1508</v>
      </c>
      <c r="Y1375" t="s">
        <v>204</v>
      </c>
      <c r="AM1375" s="105"/>
      <c r="AO1375" s="105"/>
    </row>
    <row r="1376" spans="1:41" ht="14.25" customHeight="1">
      <c r="A1376" t="s">
        <v>1990</v>
      </c>
      <c r="B1376" t="s">
        <v>200</v>
      </c>
      <c r="C1376">
        <v>0</v>
      </c>
      <c r="D1376">
        <v>200</v>
      </c>
      <c r="E1376">
        <v>976</v>
      </c>
      <c r="F1376" t="s">
        <v>201</v>
      </c>
      <c r="G1376" s="105">
        <v>1.0742E-3</v>
      </c>
      <c r="H1376" s="105">
        <v>3.1099999999999997E-5</v>
      </c>
      <c r="I1376" s="105">
        <v>-8.2316999999999995E-6</v>
      </c>
      <c r="J1376" s="105">
        <v>-4.0699999999999998E-7</v>
      </c>
      <c r="K1376" s="105">
        <v>1.0824000000000001E-3</v>
      </c>
      <c r="L1376" s="105">
        <v>3.15E-5</v>
      </c>
      <c r="M1376" s="132">
        <v>1.67</v>
      </c>
      <c r="N1376">
        <v>0</v>
      </c>
      <c r="O1376">
        <v>0</v>
      </c>
      <c r="P1376">
        <v>0</v>
      </c>
      <c r="Q1376">
        <v>1</v>
      </c>
      <c r="R1376">
        <v>1.0824E-5</v>
      </c>
      <c r="S1376">
        <v>3.1479999999999999E-7</v>
      </c>
      <c r="T1376">
        <v>3</v>
      </c>
      <c r="U1376">
        <v>0</v>
      </c>
      <c r="V1376">
        <v>0</v>
      </c>
      <c r="W1376" s="133" t="s">
        <v>1991</v>
      </c>
      <c r="X1376" t="s">
        <v>1508</v>
      </c>
      <c r="Y1376" t="s">
        <v>204</v>
      </c>
      <c r="AM1376" s="105"/>
      <c r="AO1376" s="105"/>
    </row>
    <row r="1377" spans="1:41" ht="14.25" customHeight="1">
      <c r="A1377" t="s">
        <v>1990</v>
      </c>
      <c r="B1377" t="s">
        <v>200</v>
      </c>
      <c r="C1377">
        <v>0</v>
      </c>
      <c r="D1377">
        <v>200</v>
      </c>
      <c r="E1377">
        <v>976</v>
      </c>
      <c r="F1377" t="s">
        <v>201</v>
      </c>
      <c r="G1377" s="105">
        <v>1.0743E-3</v>
      </c>
      <c r="H1377" s="105">
        <v>3.0700000000000001E-5</v>
      </c>
      <c r="I1377" s="105">
        <v>-8.2316999999999995E-6</v>
      </c>
      <c r="J1377" s="105">
        <v>-4.0699999999999998E-7</v>
      </c>
      <c r="K1377" s="105">
        <v>1.0824999999999999E-3</v>
      </c>
      <c r="L1377" s="105">
        <v>3.1099999999999997E-5</v>
      </c>
      <c r="M1377" s="132">
        <v>1.65</v>
      </c>
      <c r="N1377">
        <v>0</v>
      </c>
      <c r="O1377">
        <v>0</v>
      </c>
      <c r="P1377">
        <v>0</v>
      </c>
      <c r="Q1377">
        <v>1</v>
      </c>
      <c r="R1377">
        <v>1.0825000000000001E-5</v>
      </c>
      <c r="S1377">
        <v>3.1110000000000003E-7</v>
      </c>
      <c r="T1377">
        <v>3</v>
      </c>
      <c r="U1377">
        <v>0</v>
      </c>
      <c r="V1377">
        <v>0</v>
      </c>
      <c r="W1377" s="133" t="s">
        <v>1992</v>
      </c>
      <c r="X1377" t="s">
        <v>1508</v>
      </c>
      <c r="Y1377" t="s">
        <v>204</v>
      </c>
      <c r="AM1377" s="105"/>
      <c r="AO1377" s="105"/>
    </row>
    <row r="1378" spans="1:41" ht="14.25" customHeight="1">
      <c r="A1378" t="s">
        <v>1990</v>
      </c>
      <c r="B1378" t="s">
        <v>200</v>
      </c>
      <c r="C1378">
        <v>0</v>
      </c>
      <c r="D1378">
        <v>200</v>
      </c>
      <c r="E1378">
        <v>976</v>
      </c>
      <c r="F1378" t="s">
        <v>201</v>
      </c>
      <c r="G1378" s="105">
        <v>1.0740000000000001E-3</v>
      </c>
      <c r="H1378" s="105">
        <v>3.04E-5</v>
      </c>
      <c r="I1378" s="105">
        <v>-8.2316999999999995E-6</v>
      </c>
      <c r="J1378" s="105">
        <v>-4.0699999999999998E-7</v>
      </c>
      <c r="K1378" s="105">
        <v>1.0823E-3</v>
      </c>
      <c r="L1378" s="105">
        <v>3.0800000000000003E-5</v>
      </c>
      <c r="M1378" s="132">
        <v>1.63</v>
      </c>
      <c r="N1378">
        <v>0</v>
      </c>
      <c r="O1378">
        <v>0</v>
      </c>
      <c r="P1378">
        <v>0</v>
      </c>
      <c r="Q1378">
        <v>1</v>
      </c>
      <c r="R1378">
        <v>1.0823E-5</v>
      </c>
      <c r="S1378">
        <v>3.0779999999999999E-7</v>
      </c>
      <c r="T1378">
        <v>3</v>
      </c>
      <c r="U1378">
        <v>0</v>
      </c>
      <c r="V1378">
        <v>0</v>
      </c>
      <c r="W1378" s="133" t="s">
        <v>1993</v>
      </c>
      <c r="X1378" t="s">
        <v>1508</v>
      </c>
      <c r="Y1378" t="s">
        <v>204</v>
      </c>
      <c r="AM1378" s="105"/>
      <c r="AO1378" s="105"/>
    </row>
    <row r="1379" spans="1:41" ht="14.25" customHeight="1">
      <c r="A1379" t="s">
        <v>1994</v>
      </c>
      <c r="B1379" t="s">
        <v>200</v>
      </c>
      <c r="C1379">
        <v>0</v>
      </c>
      <c r="D1379">
        <v>200</v>
      </c>
      <c r="E1379">
        <v>976</v>
      </c>
      <c r="F1379" t="s">
        <v>201</v>
      </c>
      <c r="G1379" s="105">
        <v>1.0337E-3</v>
      </c>
      <c r="H1379" s="105">
        <v>2.69E-5</v>
      </c>
      <c r="I1379" s="105">
        <v>-8.2316999999999995E-6</v>
      </c>
      <c r="J1379" s="105">
        <v>-4.0699999999999998E-7</v>
      </c>
      <c r="K1379" s="105">
        <v>1.042E-3</v>
      </c>
      <c r="L1379" s="105">
        <v>2.73E-5</v>
      </c>
      <c r="M1379" s="132">
        <v>1.5</v>
      </c>
      <c r="N1379">
        <v>0</v>
      </c>
      <c r="O1379">
        <v>0</v>
      </c>
      <c r="P1379">
        <v>0</v>
      </c>
      <c r="Q1379">
        <v>1</v>
      </c>
      <c r="R1379">
        <v>1.042E-5</v>
      </c>
      <c r="S1379">
        <v>2.7259999999999999E-7</v>
      </c>
      <c r="T1379">
        <v>3</v>
      </c>
      <c r="U1379">
        <v>0</v>
      </c>
      <c r="V1379">
        <v>0</v>
      </c>
      <c r="W1379" s="133" t="s">
        <v>1995</v>
      </c>
      <c r="X1379" t="s">
        <v>1508</v>
      </c>
      <c r="Y1379" t="s">
        <v>204</v>
      </c>
      <c r="AM1379" s="105"/>
      <c r="AO1379" s="105"/>
    </row>
    <row r="1380" spans="1:41" ht="14.25" customHeight="1">
      <c r="A1380" t="s">
        <v>1994</v>
      </c>
      <c r="B1380" t="s">
        <v>200</v>
      </c>
      <c r="C1380">
        <v>0</v>
      </c>
      <c r="D1380">
        <v>200</v>
      </c>
      <c r="E1380">
        <v>976</v>
      </c>
      <c r="F1380" t="s">
        <v>201</v>
      </c>
      <c r="G1380" s="105">
        <v>1.0333E-3</v>
      </c>
      <c r="H1380" s="105">
        <v>2.6699999999999998E-5</v>
      </c>
      <c r="I1380" s="105">
        <v>-8.2316999999999995E-6</v>
      </c>
      <c r="J1380" s="105">
        <v>-4.0699999999999998E-7</v>
      </c>
      <c r="K1380" s="105">
        <v>1.0415999999999999E-3</v>
      </c>
      <c r="L1380" s="105">
        <v>2.7100000000000001E-5</v>
      </c>
      <c r="M1380" s="132">
        <v>1.49</v>
      </c>
      <c r="N1380">
        <v>0</v>
      </c>
      <c r="O1380">
        <v>0</v>
      </c>
      <c r="P1380">
        <v>0</v>
      </c>
      <c r="Q1380">
        <v>1</v>
      </c>
      <c r="R1380">
        <v>1.0416E-5</v>
      </c>
      <c r="S1380">
        <v>2.713E-7</v>
      </c>
      <c r="T1380">
        <v>3</v>
      </c>
      <c r="U1380">
        <v>0</v>
      </c>
      <c r="V1380">
        <v>0</v>
      </c>
      <c r="W1380" s="133" t="s">
        <v>1996</v>
      </c>
      <c r="X1380" t="s">
        <v>1508</v>
      </c>
      <c r="Y1380" t="s">
        <v>204</v>
      </c>
      <c r="AM1380" s="105"/>
      <c r="AO1380" s="105"/>
    </row>
    <row r="1381" spans="1:41" ht="14.25" customHeight="1">
      <c r="A1381" t="s">
        <v>1994</v>
      </c>
      <c r="B1381" t="s">
        <v>200</v>
      </c>
      <c r="C1381">
        <v>0</v>
      </c>
      <c r="D1381">
        <v>200</v>
      </c>
      <c r="E1381">
        <v>976</v>
      </c>
      <c r="F1381" t="s">
        <v>201</v>
      </c>
      <c r="G1381" s="105">
        <v>1.0330999999999999E-3</v>
      </c>
      <c r="H1381" s="105">
        <v>2.6599999999999999E-5</v>
      </c>
      <c r="I1381" s="105">
        <v>-8.2316999999999995E-6</v>
      </c>
      <c r="J1381" s="105">
        <v>-4.0699999999999998E-7</v>
      </c>
      <c r="K1381" s="105">
        <v>1.0413E-3</v>
      </c>
      <c r="L1381" s="105">
        <v>2.6999999999999999E-5</v>
      </c>
      <c r="M1381" s="132">
        <v>1.49</v>
      </c>
      <c r="N1381">
        <v>0</v>
      </c>
      <c r="O1381">
        <v>0</v>
      </c>
      <c r="P1381">
        <v>0</v>
      </c>
      <c r="Q1381">
        <v>1</v>
      </c>
      <c r="R1381">
        <v>1.0413E-5</v>
      </c>
      <c r="S1381">
        <v>2.7049999999999999E-7</v>
      </c>
      <c r="T1381">
        <v>3</v>
      </c>
      <c r="U1381">
        <v>0</v>
      </c>
      <c r="V1381">
        <v>0</v>
      </c>
      <c r="W1381" s="133" t="s">
        <v>1997</v>
      </c>
      <c r="X1381" t="s">
        <v>1508</v>
      </c>
      <c r="Y1381" t="s">
        <v>204</v>
      </c>
      <c r="AM1381" s="105"/>
      <c r="AO1381" s="105"/>
    </row>
    <row r="1382" spans="1:41" ht="14.25" customHeight="1">
      <c r="A1382" t="s">
        <v>1998</v>
      </c>
      <c r="B1382" t="s">
        <v>200</v>
      </c>
      <c r="C1382">
        <v>0</v>
      </c>
      <c r="D1382">
        <v>200</v>
      </c>
      <c r="E1382">
        <v>976</v>
      </c>
      <c r="F1382" t="s">
        <v>201</v>
      </c>
      <c r="G1382" s="105">
        <v>1.2152E-3</v>
      </c>
      <c r="H1382" s="105">
        <v>2.9899999999999998E-5</v>
      </c>
      <c r="I1382" s="105">
        <v>-8.2316999999999995E-6</v>
      </c>
      <c r="J1382" s="105">
        <v>-4.0699999999999998E-7</v>
      </c>
      <c r="K1382" s="105">
        <v>1.2233999999999999E-3</v>
      </c>
      <c r="L1382" s="105">
        <v>3.0300000000000001E-5</v>
      </c>
      <c r="M1382" s="132">
        <v>1.42</v>
      </c>
      <c r="N1382">
        <v>0</v>
      </c>
      <c r="O1382">
        <v>0</v>
      </c>
      <c r="P1382">
        <v>0</v>
      </c>
      <c r="Q1382">
        <v>1</v>
      </c>
      <c r="R1382">
        <v>1.2234E-5</v>
      </c>
      <c r="S1382">
        <v>3.03E-7</v>
      </c>
      <c r="T1382">
        <v>3</v>
      </c>
      <c r="U1382">
        <v>0</v>
      </c>
      <c r="V1382">
        <v>0</v>
      </c>
      <c r="W1382" s="133" t="s">
        <v>1999</v>
      </c>
      <c r="X1382" t="s">
        <v>1508</v>
      </c>
      <c r="Y1382" t="s">
        <v>204</v>
      </c>
      <c r="AM1382" s="105"/>
      <c r="AO1382" s="105"/>
    </row>
    <row r="1383" spans="1:41" ht="14.25" customHeight="1">
      <c r="A1383" t="s">
        <v>1998</v>
      </c>
      <c r="B1383" t="s">
        <v>200</v>
      </c>
      <c r="C1383">
        <v>0</v>
      </c>
      <c r="D1383">
        <v>200</v>
      </c>
      <c r="E1383">
        <v>976</v>
      </c>
      <c r="F1383" t="s">
        <v>201</v>
      </c>
      <c r="G1383" s="105">
        <v>1.2149999999999999E-3</v>
      </c>
      <c r="H1383" s="105">
        <v>2.97E-5</v>
      </c>
      <c r="I1383" s="105">
        <v>-8.2316999999999995E-6</v>
      </c>
      <c r="J1383" s="105">
        <v>-4.0699999999999998E-7</v>
      </c>
      <c r="K1383" s="105">
        <v>1.2233000000000001E-3</v>
      </c>
      <c r="L1383" s="105">
        <v>3.01E-5</v>
      </c>
      <c r="M1383" s="132">
        <v>1.41</v>
      </c>
      <c r="N1383">
        <v>0</v>
      </c>
      <c r="O1383">
        <v>0</v>
      </c>
      <c r="P1383">
        <v>0</v>
      </c>
      <c r="Q1383">
        <v>1</v>
      </c>
      <c r="R1383">
        <v>1.2233E-5</v>
      </c>
      <c r="S1383">
        <v>3.0129999999999998E-7</v>
      </c>
      <c r="T1383">
        <v>3</v>
      </c>
      <c r="U1383">
        <v>0</v>
      </c>
      <c r="V1383">
        <v>0</v>
      </c>
      <c r="W1383" s="133" t="s">
        <v>2000</v>
      </c>
      <c r="X1383" t="s">
        <v>1508</v>
      </c>
      <c r="Y1383" t="s">
        <v>204</v>
      </c>
      <c r="AM1383" s="105"/>
      <c r="AO1383" s="105"/>
    </row>
    <row r="1384" spans="1:41" ht="14.25" customHeight="1">
      <c r="A1384" t="s">
        <v>1998</v>
      </c>
      <c r="B1384" t="s">
        <v>200</v>
      </c>
      <c r="C1384">
        <v>0</v>
      </c>
      <c r="D1384">
        <v>200</v>
      </c>
      <c r="E1384">
        <v>976</v>
      </c>
      <c r="F1384" t="s">
        <v>201</v>
      </c>
      <c r="G1384" s="105">
        <v>1.2148E-3</v>
      </c>
      <c r="H1384" s="105">
        <v>2.9600000000000001E-5</v>
      </c>
      <c r="I1384" s="105">
        <v>-8.2316999999999995E-6</v>
      </c>
      <c r="J1384" s="105">
        <v>-4.0699999999999998E-7</v>
      </c>
      <c r="K1384" s="105">
        <v>1.2229999999999999E-3</v>
      </c>
      <c r="L1384" s="105">
        <v>3.0000000000000001E-5</v>
      </c>
      <c r="M1384" s="132">
        <v>1.41</v>
      </c>
      <c r="N1384">
        <v>0</v>
      </c>
      <c r="O1384">
        <v>0</v>
      </c>
      <c r="P1384">
        <v>0</v>
      </c>
      <c r="Q1384">
        <v>1</v>
      </c>
      <c r="R1384">
        <v>1.223E-5</v>
      </c>
      <c r="S1384">
        <v>3.0030000000000001E-7</v>
      </c>
      <c r="T1384">
        <v>3</v>
      </c>
      <c r="U1384">
        <v>0</v>
      </c>
      <c r="V1384">
        <v>0</v>
      </c>
      <c r="W1384" s="133" t="s">
        <v>1449</v>
      </c>
      <c r="X1384" t="s">
        <v>1508</v>
      </c>
      <c r="Y1384" t="s">
        <v>204</v>
      </c>
      <c r="AM1384" s="105"/>
      <c r="AO1384" s="105"/>
    </row>
    <row r="1385" spans="1:41" ht="14.25" customHeight="1">
      <c r="A1385" t="s">
        <v>2001</v>
      </c>
      <c r="B1385" t="s">
        <v>200</v>
      </c>
      <c r="C1385">
        <v>0</v>
      </c>
      <c r="D1385">
        <v>200</v>
      </c>
      <c r="E1385">
        <v>976</v>
      </c>
      <c r="F1385" t="s">
        <v>201</v>
      </c>
      <c r="G1385" s="105">
        <v>2.3167000000000001E-3</v>
      </c>
      <c r="H1385" s="105">
        <v>5.4799999999999997E-5</v>
      </c>
      <c r="I1385" s="105">
        <v>-8.2316999999999995E-6</v>
      </c>
      <c r="J1385" s="105">
        <v>-4.0699999999999998E-7</v>
      </c>
      <c r="K1385" s="105">
        <v>2.3249E-3</v>
      </c>
      <c r="L1385" s="105">
        <v>5.52E-5</v>
      </c>
      <c r="M1385" s="132">
        <v>1.36</v>
      </c>
      <c r="N1385">
        <v>0</v>
      </c>
      <c r="O1385">
        <v>0</v>
      </c>
      <c r="P1385">
        <v>0</v>
      </c>
      <c r="Q1385">
        <v>1</v>
      </c>
      <c r="R1385">
        <v>2.3249000000000001E-5</v>
      </c>
      <c r="S1385">
        <v>5.5189999999999996E-7</v>
      </c>
      <c r="T1385">
        <v>3</v>
      </c>
      <c r="U1385">
        <v>0</v>
      </c>
      <c r="V1385">
        <v>0</v>
      </c>
      <c r="W1385" s="133" t="s">
        <v>2002</v>
      </c>
      <c r="X1385" t="s">
        <v>1508</v>
      </c>
      <c r="Y1385" t="s">
        <v>204</v>
      </c>
      <c r="AM1385" s="105"/>
      <c r="AO1385" s="105"/>
    </row>
    <row r="1386" spans="1:41" ht="14.25" customHeight="1">
      <c r="A1386" t="s">
        <v>2001</v>
      </c>
      <c r="B1386" t="s">
        <v>200</v>
      </c>
      <c r="C1386">
        <v>0</v>
      </c>
      <c r="D1386">
        <v>200</v>
      </c>
      <c r="E1386">
        <v>976</v>
      </c>
      <c r="F1386" t="s">
        <v>201</v>
      </c>
      <c r="G1386" s="105">
        <v>2.3165999999999998E-3</v>
      </c>
      <c r="H1386" s="105">
        <v>5.5300000000000002E-5</v>
      </c>
      <c r="I1386" s="105">
        <v>-8.2316999999999995E-6</v>
      </c>
      <c r="J1386" s="105">
        <v>-4.0699999999999998E-7</v>
      </c>
      <c r="K1386" s="105">
        <v>2.3249E-3</v>
      </c>
      <c r="L1386" s="105">
        <v>5.5699999999999999E-5</v>
      </c>
      <c r="M1386" s="132">
        <v>1.37</v>
      </c>
      <c r="N1386">
        <v>0</v>
      </c>
      <c r="O1386">
        <v>0</v>
      </c>
      <c r="P1386">
        <v>0</v>
      </c>
      <c r="Q1386">
        <v>1</v>
      </c>
      <c r="R1386">
        <v>2.3249000000000001E-5</v>
      </c>
      <c r="S1386">
        <v>5.5720000000000004E-7</v>
      </c>
      <c r="T1386">
        <v>3</v>
      </c>
      <c r="U1386">
        <v>0</v>
      </c>
      <c r="V1386">
        <v>0</v>
      </c>
      <c r="W1386" s="133" t="s">
        <v>1452</v>
      </c>
      <c r="X1386" t="s">
        <v>1508</v>
      </c>
      <c r="Y1386" t="s">
        <v>204</v>
      </c>
      <c r="AM1386" s="105"/>
      <c r="AO1386" s="105"/>
    </row>
    <row r="1387" spans="1:41" ht="14.25" customHeight="1">
      <c r="A1387" t="s">
        <v>2001</v>
      </c>
      <c r="B1387" t="s">
        <v>200</v>
      </c>
      <c r="C1387">
        <v>0</v>
      </c>
      <c r="D1387">
        <v>200</v>
      </c>
      <c r="E1387">
        <v>976</v>
      </c>
      <c r="F1387" t="s">
        <v>201</v>
      </c>
      <c r="G1387" s="105">
        <v>2.3165E-3</v>
      </c>
      <c r="H1387" s="105">
        <v>5.5000000000000002E-5</v>
      </c>
      <c r="I1387" s="105">
        <v>-8.2316999999999995E-6</v>
      </c>
      <c r="J1387" s="105">
        <v>-4.0699999999999998E-7</v>
      </c>
      <c r="K1387" s="105">
        <v>2.3246999999999999E-3</v>
      </c>
      <c r="L1387" s="105">
        <v>5.5399999999999998E-5</v>
      </c>
      <c r="M1387" s="132">
        <v>1.36</v>
      </c>
      <c r="N1387">
        <v>0</v>
      </c>
      <c r="O1387">
        <v>0</v>
      </c>
      <c r="P1387">
        <v>0</v>
      </c>
      <c r="Q1387">
        <v>1</v>
      </c>
      <c r="R1387">
        <v>2.3247E-5</v>
      </c>
      <c r="S1387">
        <v>5.538E-7</v>
      </c>
      <c r="T1387">
        <v>3</v>
      </c>
      <c r="U1387">
        <v>0</v>
      </c>
      <c r="V1387">
        <v>0</v>
      </c>
      <c r="W1387" s="133" t="s">
        <v>2003</v>
      </c>
      <c r="X1387" t="s">
        <v>1508</v>
      </c>
      <c r="Y1387" t="s">
        <v>204</v>
      </c>
      <c r="AM1387" s="105"/>
      <c r="AO1387" s="105"/>
    </row>
    <row r="1388" spans="1:41" ht="14.25" customHeight="1">
      <c r="A1388" t="s">
        <v>2004</v>
      </c>
      <c r="B1388" t="s">
        <v>200</v>
      </c>
      <c r="C1388">
        <v>0</v>
      </c>
      <c r="D1388">
        <v>200</v>
      </c>
      <c r="E1388">
        <v>976</v>
      </c>
      <c r="F1388" t="s">
        <v>201</v>
      </c>
      <c r="G1388" s="105">
        <v>1.6298E-3</v>
      </c>
      <c r="H1388" s="105">
        <v>3.9499999999999998E-5</v>
      </c>
      <c r="I1388" s="105">
        <v>-8.2316999999999995E-6</v>
      </c>
      <c r="J1388" s="105">
        <v>-4.0699999999999998E-7</v>
      </c>
      <c r="K1388" s="105">
        <v>1.6379999999999999E-3</v>
      </c>
      <c r="L1388" s="105">
        <v>3.9900000000000001E-5</v>
      </c>
      <c r="M1388" s="132">
        <v>1.4</v>
      </c>
      <c r="N1388">
        <v>0</v>
      </c>
      <c r="O1388">
        <v>0</v>
      </c>
      <c r="P1388">
        <v>0</v>
      </c>
      <c r="Q1388">
        <v>1</v>
      </c>
      <c r="R1388">
        <v>1.6379999999999999E-5</v>
      </c>
      <c r="S1388">
        <v>3.9890000000000001E-7</v>
      </c>
      <c r="T1388">
        <v>3</v>
      </c>
      <c r="U1388">
        <v>0</v>
      </c>
      <c r="V1388">
        <v>0</v>
      </c>
      <c r="W1388" s="133" t="s">
        <v>2005</v>
      </c>
      <c r="X1388" t="s">
        <v>1508</v>
      </c>
      <c r="Y1388" t="s">
        <v>204</v>
      </c>
      <c r="AM1388" s="105"/>
      <c r="AO1388" s="105"/>
    </row>
    <row r="1389" spans="1:41" ht="14.25" customHeight="1">
      <c r="A1389" t="s">
        <v>2004</v>
      </c>
      <c r="B1389" t="s">
        <v>200</v>
      </c>
      <c r="C1389">
        <v>0</v>
      </c>
      <c r="D1389">
        <v>200</v>
      </c>
      <c r="E1389">
        <v>976</v>
      </c>
      <c r="F1389" t="s">
        <v>201</v>
      </c>
      <c r="G1389" s="105">
        <v>1.6297E-3</v>
      </c>
      <c r="H1389" s="105">
        <v>4.0399999999999999E-5</v>
      </c>
      <c r="I1389" s="105">
        <v>-8.2316999999999995E-6</v>
      </c>
      <c r="J1389" s="105">
        <v>-4.0699999999999998E-7</v>
      </c>
      <c r="K1389" s="105">
        <v>1.6379000000000001E-3</v>
      </c>
      <c r="L1389" s="105">
        <v>4.0800000000000002E-5</v>
      </c>
      <c r="M1389" s="132">
        <v>1.43</v>
      </c>
      <c r="N1389">
        <v>0</v>
      </c>
      <c r="O1389">
        <v>0</v>
      </c>
      <c r="P1389">
        <v>0</v>
      </c>
      <c r="Q1389">
        <v>1</v>
      </c>
      <c r="R1389">
        <v>1.6379E-5</v>
      </c>
      <c r="S1389">
        <v>4.0769999999999998E-7</v>
      </c>
      <c r="T1389">
        <v>3</v>
      </c>
      <c r="U1389">
        <v>0</v>
      </c>
      <c r="V1389">
        <v>0</v>
      </c>
      <c r="W1389" s="133" t="s">
        <v>2006</v>
      </c>
      <c r="X1389" t="s">
        <v>1508</v>
      </c>
      <c r="Y1389" t="s">
        <v>204</v>
      </c>
      <c r="AM1389" s="105"/>
      <c r="AO1389" s="105"/>
    </row>
    <row r="1390" spans="1:41" ht="14.25" customHeight="1">
      <c r="A1390" t="s">
        <v>2004</v>
      </c>
      <c r="B1390" t="s">
        <v>200</v>
      </c>
      <c r="C1390">
        <v>0</v>
      </c>
      <c r="D1390">
        <v>200</v>
      </c>
      <c r="E1390">
        <v>976</v>
      </c>
      <c r="F1390" t="s">
        <v>201</v>
      </c>
      <c r="G1390" s="105">
        <v>1.6297E-3</v>
      </c>
      <c r="H1390" s="105">
        <v>4.0200000000000001E-5</v>
      </c>
      <c r="I1390" s="105">
        <v>-8.2316999999999995E-6</v>
      </c>
      <c r="J1390" s="105">
        <v>-4.0699999999999998E-7</v>
      </c>
      <c r="K1390" s="105">
        <v>1.6379999999999999E-3</v>
      </c>
      <c r="L1390" s="105">
        <v>4.0599999999999998E-5</v>
      </c>
      <c r="M1390" s="132">
        <v>1.42</v>
      </c>
      <c r="N1390">
        <v>0</v>
      </c>
      <c r="O1390">
        <v>0</v>
      </c>
      <c r="P1390">
        <v>0</v>
      </c>
      <c r="Q1390">
        <v>1</v>
      </c>
      <c r="R1390">
        <v>1.6379999999999999E-5</v>
      </c>
      <c r="S1390">
        <v>4.0579999999999999E-7</v>
      </c>
      <c r="T1390">
        <v>3</v>
      </c>
      <c r="U1390">
        <v>0</v>
      </c>
      <c r="V1390">
        <v>0</v>
      </c>
      <c r="W1390" s="133" t="s">
        <v>2007</v>
      </c>
      <c r="X1390" t="s">
        <v>1508</v>
      </c>
      <c r="Y1390" t="s">
        <v>204</v>
      </c>
      <c r="AM1390" s="105"/>
      <c r="AO1390" s="105"/>
    </row>
    <row r="1391" spans="1:41" ht="14.25" customHeight="1">
      <c r="A1391" t="s">
        <v>2008</v>
      </c>
      <c r="B1391" t="s">
        <v>200</v>
      </c>
      <c r="C1391">
        <v>0</v>
      </c>
      <c r="D1391">
        <v>200</v>
      </c>
      <c r="E1391">
        <v>976</v>
      </c>
      <c r="F1391" t="s">
        <v>201</v>
      </c>
      <c r="G1391" s="105">
        <v>1.0644999999999999E-3</v>
      </c>
      <c r="H1391" s="105">
        <v>3.6300000000000001E-5</v>
      </c>
      <c r="I1391" s="105">
        <v>-8.2316999999999995E-6</v>
      </c>
      <c r="J1391" s="105">
        <v>-4.0699999999999998E-7</v>
      </c>
      <c r="K1391" s="105">
        <v>1.0727E-3</v>
      </c>
      <c r="L1391" s="105">
        <v>3.68E-5</v>
      </c>
      <c r="M1391" s="132">
        <v>1.96</v>
      </c>
      <c r="N1391">
        <v>0</v>
      </c>
      <c r="O1391">
        <v>0</v>
      </c>
      <c r="P1391">
        <v>0</v>
      </c>
      <c r="Q1391">
        <v>1</v>
      </c>
      <c r="R1391">
        <v>1.0727000000000001E-5</v>
      </c>
      <c r="S1391">
        <v>3.6749999999999998E-7</v>
      </c>
      <c r="T1391">
        <v>3</v>
      </c>
      <c r="U1391">
        <v>0</v>
      </c>
      <c r="V1391">
        <v>0</v>
      </c>
      <c r="W1391" s="133" t="s">
        <v>2009</v>
      </c>
      <c r="X1391" t="s">
        <v>1508</v>
      </c>
      <c r="Y1391" t="s">
        <v>204</v>
      </c>
      <c r="AM1391" s="105"/>
      <c r="AO1391" s="105"/>
    </row>
    <row r="1392" spans="1:41" ht="14.25" customHeight="1">
      <c r="A1392" t="s">
        <v>2008</v>
      </c>
      <c r="B1392" t="s">
        <v>200</v>
      </c>
      <c r="C1392">
        <v>0</v>
      </c>
      <c r="D1392">
        <v>200</v>
      </c>
      <c r="E1392">
        <v>976</v>
      </c>
      <c r="F1392" t="s">
        <v>201</v>
      </c>
      <c r="G1392" s="105">
        <v>1.0644000000000001E-3</v>
      </c>
      <c r="H1392" s="105">
        <v>3.65E-5</v>
      </c>
      <c r="I1392" s="105">
        <v>-8.2316999999999995E-6</v>
      </c>
      <c r="J1392" s="105">
        <v>-4.0699999999999998E-7</v>
      </c>
      <c r="K1392" s="105">
        <v>1.0727E-3</v>
      </c>
      <c r="L1392" s="105">
        <v>3.6900000000000002E-5</v>
      </c>
      <c r="M1392" s="132">
        <v>1.97</v>
      </c>
      <c r="N1392">
        <v>0</v>
      </c>
      <c r="O1392">
        <v>0</v>
      </c>
      <c r="P1392">
        <v>0</v>
      </c>
      <c r="Q1392">
        <v>1</v>
      </c>
      <c r="R1392">
        <v>1.0727000000000001E-5</v>
      </c>
      <c r="S1392">
        <v>3.692E-7</v>
      </c>
      <c r="T1392">
        <v>3</v>
      </c>
      <c r="U1392">
        <v>0</v>
      </c>
      <c r="V1392">
        <v>0</v>
      </c>
      <c r="W1392" s="133" t="s">
        <v>2010</v>
      </c>
      <c r="X1392" t="s">
        <v>1508</v>
      </c>
      <c r="Y1392" t="s">
        <v>204</v>
      </c>
      <c r="AM1392" s="105"/>
      <c r="AO1392" s="105"/>
    </row>
    <row r="1393" spans="1:41" ht="14.25" customHeight="1">
      <c r="A1393" t="s">
        <v>2008</v>
      </c>
      <c r="B1393" t="s">
        <v>200</v>
      </c>
      <c r="C1393">
        <v>0</v>
      </c>
      <c r="D1393">
        <v>200</v>
      </c>
      <c r="E1393">
        <v>976</v>
      </c>
      <c r="F1393" t="s">
        <v>201</v>
      </c>
      <c r="G1393" s="105">
        <v>1.0642E-3</v>
      </c>
      <c r="H1393" s="105">
        <v>3.65E-5</v>
      </c>
      <c r="I1393" s="105">
        <v>-8.2316999999999995E-6</v>
      </c>
      <c r="J1393" s="105">
        <v>-4.0699999999999998E-7</v>
      </c>
      <c r="K1393" s="105">
        <v>1.0724E-3</v>
      </c>
      <c r="L1393" s="105">
        <v>3.6900000000000002E-5</v>
      </c>
      <c r="M1393" s="132">
        <v>1.97</v>
      </c>
      <c r="N1393">
        <v>0</v>
      </c>
      <c r="O1393">
        <v>0</v>
      </c>
      <c r="P1393">
        <v>0</v>
      </c>
      <c r="Q1393">
        <v>1</v>
      </c>
      <c r="R1393">
        <v>1.0723999999999999E-5</v>
      </c>
      <c r="S1393">
        <v>3.6909999999999999E-7</v>
      </c>
      <c r="T1393">
        <v>3</v>
      </c>
      <c r="U1393">
        <v>0</v>
      </c>
      <c r="V1393">
        <v>0</v>
      </c>
      <c r="W1393" s="133" t="s">
        <v>2011</v>
      </c>
      <c r="X1393" t="s">
        <v>1508</v>
      </c>
      <c r="Y1393" t="s">
        <v>204</v>
      </c>
      <c r="AM1393" s="105"/>
      <c r="AO1393" s="105"/>
    </row>
    <row r="1394" spans="1:41" ht="14.25" customHeight="1">
      <c r="A1394" t="s">
        <v>2012</v>
      </c>
      <c r="B1394" t="s">
        <v>200</v>
      </c>
      <c r="C1394">
        <v>0</v>
      </c>
      <c r="D1394">
        <v>200</v>
      </c>
      <c r="E1394">
        <v>976</v>
      </c>
      <c r="F1394" t="s">
        <v>201</v>
      </c>
      <c r="G1394" s="105">
        <v>9.1461000000000005E-4</v>
      </c>
      <c r="H1394" s="105">
        <v>2.4939999999999998E-5</v>
      </c>
      <c r="I1394" s="105">
        <v>-8.2316999999999995E-6</v>
      </c>
      <c r="J1394" s="105">
        <v>-4.0699999999999998E-7</v>
      </c>
      <c r="K1394" s="105">
        <v>9.2285000000000002E-4</v>
      </c>
      <c r="L1394" s="105">
        <v>2.5347E-5</v>
      </c>
      <c r="M1394" s="132">
        <v>1.57</v>
      </c>
      <c r="N1394">
        <v>0</v>
      </c>
      <c r="O1394">
        <v>0</v>
      </c>
      <c r="P1394">
        <v>0</v>
      </c>
      <c r="Q1394">
        <v>1</v>
      </c>
      <c r="R1394">
        <v>9.2284999999999998E-6</v>
      </c>
      <c r="S1394">
        <v>2.5349999999999999E-7</v>
      </c>
      <c r="T1394">
        <v>3</v>
      </c>
      <c r="U1394">
        <v>0</v>
      </c>
      <c r="V1394">
        <v>0</v>
      </c>
      <c r="W1394" s="133" t="s">
        <v>2013</v>
      </c>
      <c r="X1394" t="s">
        <v>1508</v>
      </c>
      <c r="Y1394" t="s">
        <v>204</v>
      </c>
      <c r="AM1394" s="105"/>
      <c r="AO1394" s="105"/>
    </row>
    <row r="1395" spans="1:41" ht="14.25" customHeight="1">
      <c r="A1395" t="s">
        <v>2012</v>
      </c>
      <c r="B1395" t="s">
        <v>200</v>
      </c>
      <c r="C1395">
        <v>0</v>
      </c>
      <c r="D1395">
        <v>200</v>
      </c>
      <c r="E1395">
        <v>976</v>
      </c>
      <c r="F1395" t="s">
        <v>201</v>
      </c>
      <c r="G1395" s="105">
        <v>9.1480999999999995E-4</v>
      </c>
      <c r="H1395" s="105">
        <v>2.5264000000000001E-5</v>
      </c>
      <c r="I1395" s="105">
        <v>-8.2316999999999995E-6</v>
      </c>
      <c r="J1395" s="105">
        <v>-4.0699999999999998E-7</v>
      </c>
      <c r="K1395" s="105">
        <v>9.2303999999999997E-4</v>
      </c>
      <c r="L1395" s="105">
        <v>2.5670999999999999E-5</v>
      </c>
      <c r="M1395" s="132">
        <v>1.59</v>
      </c>
      <c r="N1395">
        <v>0</v>
      </c>
      <c r="O1395">
        <v>0</v>
      </c>
      <c r="P1395">
        <v>0</v>
      </c>
      <c r="Q1395">
        <v>1</v>
      </c>
      <c r="R1395">
        <v>9.2304000000000006E-6</v>
      </c>
      <c r="S1395">
        <v>2.5670000000000002E-7</v>
      </c>
      <c r="T1395">
        <v>3</v>
      </c>
      <c r="U1395">
        <v>0</v>
      </c>
      <c r="V1395">
        <v>0</v>
      </c>
      <c r="W1395" s="133" t="s">
        <v>2014</v>
      </c>
      <c r="X1395" t="s">
        <v>1508</v>
      </c>
      <c r="Y1395" t="s">
        <v>204</v>
      </c>
      <c r="AM1395" s="105"/>
      <c r="AO1395" s="105"/>
    </row>
    <row r="1396" spans="1:41" ht="14.25" customHeight="1">
      <c r="A1396" t="s">
        <v>2012</v>
      </c>
      <c r="B1396" t="s">
        <v>200</v>
      </c>
      <c r="C1396">
        <v>0</v>
      </c>
      <c r="D1396">
        <v>200</v>
      </c>
      <c r="E1396">
        <v>976</v>
      </c>
      <c r="F1396" t="s">
        <v>201</v>
      </c>
      <c r="G1396" s="105">
        <v>9.1445000000000003E-4</v>
      </c>
      <c r="H1396" s="105">
        <v>2.4837999999999998E-5</v>
      </c>
      <c r="I1396" s="105">
        <v>-8.2316999999999995E-6</v>
      </c>
      <c r="J1396" s="105">
        <v>-4.0699999999999998E-7</v>
      </c>
      <c r="K1396" s="105">
        <v>9.2268000000000005E-4</v>
      </c>
      <c r="L1396" s="105">
        <v>2.5245999999999999E-5</v>
      </c>
      <c r="M1396" s="132">
        <v>1.57</v>
      </c>
      <c r="N1396">
        <v>0</v>
      </c>
      <c r="O1396">
        <v>0</v>
      </c>
      <c r="P1396">
        <v>0</v>
      </c>
      <c r="Q1396">
        <v>1</v>
      </c>
      <c r="R1396">
        <v>9.2267999999999995E-6</v>
      </c>
      <c r="S1396">
        <v>2.5250000000000002E-7</v>
      </c>
      <c r="T1396">
        <v>3</v>
      </c>
      <c r="U1396">
        <v>0</v>
      </c>
      <c r="V1396">
        <v>0</v>
      </c>
      <c r="W1396" s="133" t="s">
        <v>1465</v>
      </c>
      <c r="X1396" t="s">
        <v>1508</v>
      </c>
      <c r="Y1396" t="s">
        <v>204</v>
      </c>
      <c r="AM1396" s="105"/>
      <c r="AO1396" s="105"/>
    </row>
    <row r="1397" spans="1:41" ht="14.25" customHeight="1">
      <c r="A1397" t="s">
        <v>2015</v>
      </c>
      <c r="B1397" t="s">
        <v>200</v>
      </c>
      <c r="C1397">
        <v>0</v>
      </c>
      <c r="D1397">
        <v>200</v>
      </c>
      <c r="E1397">
        <v>976</v>
      </c>
      <c r="F1397" t="s">
        <v>201</v>
      </c>
      <c r="G1397" s="105">
        <v>9.6478999999999998E-4</v>
      </c>
      <c r="H1397" s="105">
        <v>2.5799000000000002E-5</v>
      </c>
      <c r="I1397" s="105">
        <v>-8.2316999999999995E-6</v>
      </c>
      <c r="J1397" s="105">
        <v>-4.0699999999999998E-7</v>
      </c>
      <c r="K1397" s="105">
        <v>9.7302E-4</v>
      </c>
      <c r="L1397" s="105">
        <v>2.6205999999999999E-5</v>
      </c>
      <c r="M1397" s="132">
        <v>1.54</v>
      </c>
      <c r="N1397">
        <v>0</v>
      </c>
      <c r="O1397">
        <v>0</v>
      </c>
      <c r="P1397">
        <v>0</v>
      </c>
      <c r="Q1397">
        <v>1</v>
      </c>
      <c r="R1397">
        <v>9.7302000000000005E-6</v>
      </c>
      <c r="S1397">
        <v>2.621E-7</v>
      </c>
      <c r="T1397">
        <v>3</v>
      </c>
      <c r="U1397">
        <v>0</v>
      </c>
      <c r="V1397">
        <v>0</v>
      </c>
      <c r="W1397" s="133" t="s">
        <v>2016</v>
      </c>
      <c r="X1397" t="s">
        <v>1508</v>
      </c>
      <c r="Y1397" t="s">
        <v>204</v>
      </c>
      <c r="AM1397" s="105"/>
      <c r="AO1397" s="105"/>
    </row>
    <row r="1398" spans="1:41" ht="14.25" customHeight="1">
      <c r="A1398" t="s">
        <v>2015</v>
      </c>
      <c r="B1398" t="s">
        <v>200</v>
      </c>
      <c r="C1398">
        <v>0</v>
      </c>
      <c r="D1398">
        <v>200</v>
      </c>
      <c r="E1398">
        <v>976</v>
      </c>
      <c r="F1398" t="s">
        <v>201</v>
      </c>
      <c r="G1398" s="105">
        <v>9.6456999999999999E-4</v>
      </c>
      <c r="H1398" s="105">
        <v>2.5724E-5</v>
      </c>
      <c r="I1398" s="105">
        <v>-8.2316999999999995E-6</v>
      </c>
      <c r="J1398" s="105">
        <v>-4.0699999999999998E-7</v>
      </c>
      <c r="K1398" s="105">
        <v>9.7280000000000001E-4</v>
      </c>
      <c r="L1398" s="105">
        <v>2.6131000000000001E-5</v>
      </c>
      <c r="M1398" s="132">
        <v>1.54</v>
      </c>
      <c r="N1398">
        <v>0</v>
      </c>
      <c r="O1398">
        <v>0</v>
      </c>
      <c r="P1398">
        <v>0</v>
      </c>
      <c r="Q1398">
        <v>1</v>
      </c>
      <c r="R1398">
        <v>9.7280000000000007E-6</v>
      </c>
      <c r="S1398">
        <v>2.6129999999999999E-7</v>
      </c>
      <c r="T1398">
        <v>3</v>
      </c>
      <c r="U1398">
        <v>0</v>
      </c>
      <c r="V1398">
        <v>0</v>
      </c>
      <c r="W1398" s="133" t="s">
        <v>2017</v>
      </c>
      <c r="X1398" t="s">
        <v>1508</v>
      </c>
      <c r="Y1398" t="s">
        <v>204</v>
      </c>
      <c r="AM1398" s="105"/>
      <c r="AO1398" s="105"/>
    </row>
    <row r="1399" spans="1:41" ht="14.25" customHeight="1">
      <c r="A1399" t="s">
        <v>2015</v>
      </c>
      <c r="B1399" t="s">
        <v>200</v>
      </c>
      <c r="C1399">
        <v>0</v>
      </c>
      <c r="D1399">
        <v>200</v>
      </c>
      <c r="E1399">
        <v>976</v>
      </c>
      <c r="F1399" t="s">
        <v>201</v>
      </c>
      <c r="G1399" s="105">
        <v>9.6456999999999999E-4</v>
      </c>
      <c r="H1399" s="105">
        <v>2.5778E-5</v>
      </c>
      <c r="I1399" s="105">
        <v>-8.2316999999999995E-6</v>
      </c>
      <c r="J1399" s="105">
        <v>-4.0699999999999998E-7</v>
      </c>
      <c r="K1399" s="105">
        <v>9.7280000000000001E-4</v>
      </c>
      <c r="L1399" s="105">
        <v>2.6185000000000001E-5</v>
      </c>
      <c r="M1399" s="132">
        <v>1.54</v>
      </c>
      <c r="N1399">
        <v>0</v>
      </c>
      <c r="O1399">
        <v>0</v>
      </c>
      <c r="P1399">
        <v>0</v>
      </c>
      <c r="Q1399">
        <v>1</v>
      </c>
      <c r="R1399">
        <v>9.7280000000000007E-6</v>
      </c>
      <c r="S1399">
        <v>2.6189999999999998E-7</v>
      </c>
      <c r="T1399">
        <v>3</v>
      </c>
      <c r="U1399">
        <v>0</v>
      </c>
      <c r="V1399">
        <v>0</v>
      </c>
      <c r="W1399" s="133" t="s">
        <v>2018</v>
      </c>
      <c r="X1399" t="s">
        <v>1508</v>
      </c>
      <c r="Y1399" t="s">
        <v>204</v>
      </c>
      <c r="AM1399" s="105"/>
      <c r="AO1399" s="105"/>
    </row>
    <row r="1400" spans="1:41" ht="14.25" customHeight="1">
      <c r="A1400" t="s">
        <v>2019</v>
      </c>
      <c r="B1400" t="s">
        <v>200</v>
      </c>
      <c r="C1400">
        <v>0</v>
      </c>
      <c r="D1400">
        <v>200</v>
      </c>
      <c r="E1400">
        <v>976</v>
      </c>
      <c r="F1400" t="s">
        <v>201</v>
      </c>
      <c r="G1400" s="105">
        <v>1.5721000000000001E-3</v>
      </c>
      <c r="H1400" s="105">
        <v>3.8699999999999999E-5</v>
      </c>
      <c r="I1400" s="105">
        <v>-8.2316999999999995E-6</v>
      </c>
      <c r="J1400" s="105">
        <v>-4.0699999999999998E-7</v>
      </c>
      <c r="K1400" s="105">
        <v>1.5804E-3</v>
      </c>
      <c r="L1400" s="105">
        <v>3.9100000000000002E-5</v>
      </c>
      <c r="M1400" s="132">
        <v>1.42</v>
      </c>
      <c r="N1400">
        <v>0</v>
      </c>
      <c r="O1400">
        <v>0</v>
      </c>
      <c r="P1400">
        <v>0</v>
      </c>
      <c r="Q1400">
        <v>1</v>
      </c>
      <c r="R1400">
        <v>1.5804E-5</v>
      </c>
      <c r="S1400">
        <v>3.9140000000000002E-7</v>
      </c>
      <c r="T1400">
        <v>3</v>
      </c>
      <c r="U1400">
        <v>0</v>
      </c>
      <c r="V1400">
        <v>0</v>
      </c>
      <c r="W1400" s="133" t="s">
        <v>2020</v>
      </c>
      <c r="X1400" t="s">
        <v>1508</v>
      </c>
      <c r="Y1400" t="s">
        <v>204</v>
      </c>
      <c r="AM1400" s="105"/>
      <c r="AO1400" s="105"/>
    </row>
    <row r="1401" spans="1:41" ht="14.25" customHeight="1">
      <c r="A1401" t="s">
        <v>2019</v>
      </c>
      <c r="B1401" t="s">
        <v>200</v>
      </c>
      <c r="C1401">
        <v>0</v>
      </c>
      <c r="D1401">
        <v>200</v>
      </c>
      <c r="E1401">
        <v>976</v>
      </c>
      <c r="F1401" t="s">
        <v>201</v>
      </c>
      <c r="G1401" s="105">
        <v>1.5723E-3</v>
      </c>
      <c r="H1401" s="105">
        <v>3.8500000000000001E-5</v>
      </c>
      <c r="I1401" s="105">
        <v>-8.2316999999999995E-6</v>
      </c>
      <c r="J1401" s="105">
        <v>-4.0699999999999998E-7</v>
      </c>
      <c r="K1401" s="105">
        <v>1.5805999999999999E-3</v>
      </c>
      <c r="L1401" s="105">
        <v>3.8899999999999997E-5</v>
      </c>
      <c r="M1401" s="132">
        <v>1.41</v>
      </c>
      <c r="N1401">
        <v>0</v>
      </c>
      <c r="O1401">
        <v>0</v>
      </c>
      <c r="P1401">
        <v>0</v>
      </c>
      <c r="Q1401">
        <v>1</v>
      </c>
      <c r="R1401">
        <v>1.5806000000000001E-5</v>
      </c>
      <c r="S1401">
        <v>3.8910000000000001E-7</v>
      </c>
      <c r="T1401">
        <v>3</v>
      </c>
      <c r="U1401">
        <v>0</v>
      </c>
      <c r="V1401">
        <v>0</v>
      </c>
      <c r="W1401" s="133" t="s">
        <v>2021</v>
      </c>
      <c r="X1401" t="s">
        <v>1508</v>
      </c>
      <c r="Y1401" t="s">
        <v>204</v>
      </c>
      <c r="AM1401" s="105"/>
      <c r="AO1401" s="105"/>
    </row>
    <row r="1402" spans="1:41" ht="14.25" customHeight="1">
      <c r="A1402" t="s">
        <v>2019</v>
      </c>
      <c r="B1402" t="s">
        <v>200</v>
      </c>
      <c r="C1402">
        <v>0</v>
      </c>
      <c r="D1402">
        <v>200</v>
      </c>
      <c r="E1402">
        <v>976</v>
      </c>
      <c r="F1402" t="s">
        <v>201</v>
      </c>
      <c r="G1402" s="105">
        <v>1.572E-3</v>
      </c>
      <c r="H1402" s="105">
        <v>3.8699999999999999E-5</v>
      </c>
      <c r="I1402" s="105">
        <v>-8.2316999999999995E-6</v>
      </c>
      <c r="J1402" s="105">
        <v>-4.0699999999999998E-7</v>
      </c>
      <c r="K1402" s="105">
        <v>1.5801999999999999E-3</v>
      </c>
      <c r="L1402" s="105">
        <v>3.9100000000000002E-5</v>
      </c>
      <c r="M1402" s="132">
        <v>1.42</v>
      </c>
      <c r="N1402">
        <v>0</v>
      </c>
      <c r="O1402">
        <v>0</v>
      </c>
      <c r="P1402">
        <v>0</v>
      </c>
      <c r="Q1402">
        <v>1</v>
      </c>
      <c r="R1402">
        <v>1.5801999999999999E-5</v>
      </c>
      <c r="S1402">
        <v>3.9079999999999998E-7</v>
      </c>
      <c r="T1402">
        <v>3</v>
      </c>
      <c r="U1402">
        <v>0</v>
      </c>
      <c r="V1402">
        <v>0</v>
      </c>
      <c r="W1402" s="133" t="s">
        <v>2022</v>
      </c>
      <c r="X1402" t="s">
        <v>1508</v>
      </c>
      <c r="Y1402" t="s">
        <v>204</v>
      </c>
      <c r="AM1402" s="105"/>
      <c r="AO1402" s="105"/>
    </row>
    <row r="1403" spans="1:41" ht="14.25" customHeight="1">
      <c r="A1403" t="s">
        <v>2023</v>
      </c>
      <c r="B1403" t="s">
        <v>200</v>
      </c>
      <c r="C1403">
        <v>0</v>
      </c>
      <c r="D1403">
        <v>200</v>
      </c>
      <c r="E1403">
        <v>976</v>
      </c>
      <c r="F1403" t="s">
        <v>201</v>
      </c>
      <c r="G1403" s="105">
        <v>2.7404E-3</v>
      </c>
      <c r="H1403" s="105">
        <v>6.1699999999999995E-5</v>
      </c>
      <c r="I1403" s="105">
        <v>-8.2316999999999995E-6</v>
      </c>
      <c r="J1403" s="105">
        <v>-4.0699999999999998E-7</v>
      </c>
      <c r="K1403" s="105">
        <v>2.7485999999999999E-3</v>
      </c>
      <c r="L1403" s="105">
        <v>6.2100000000000005E-5</v>
      </c>
      <c r="M1403" s="132">
        <v>1.29</v>
      </c>
      <c r="N1403">
        <v>0</v>
      </c>
      <c r="O1403">
        <v>0</v>
      </c>
      <c r="P1403">
        <v>0</v>
      </c>
      <c r="Q1403">
        <v>1</v>
      </c>
      <c r="R1403">
        <v>2.7486000000000001E-5</v>
      </c>
      <c r="S1403">
        <v>6.2099999999999996E-7</v>
      </c>
      <c r="T1403">
        <v>3</v>
      </c>
      <c r="U1403">
        <v>0</v>
      </c>
      <c r="V1403">
        <v>0</v>
      </c>
      <c r="W1403" s="133" t="s">
        <v>2024</v>
      </c>
      <c r="X1403" t="s">
        <v>1508</v>
      </c>
      <c r="Y1403" t="s">
        <v>204</v>
      </c>
      <c r="AM1403" s="105"/>
      <c r="AO1403" s="105"/>
    </row>
    <row r="1404" spans="1:41" ht="14.25" customHeight="1">
      <c r="A1404" t="s">
        <v>2023</v>
      </c>
      <c r="B1404" t="s">
        <v>200</v>
      </c>
      <c r="C1404">
        <v>0</v>
      </c>
      <c r="D1404">
        <v>200</v>
      </c>
      <c r="E1404">
        <v>976</v>
      </c>
      <c r="F1404" t="s">
        <v>201</v>
      </c>
      <c r="G1404" s="105">
        <v>2.7399E-3</v>
      </c>
      <c r="H1404" s="105">
        <v>6.1600000000000007E-5</v>
      </c>
      <c r="I1404" s="105">
        <v>-8.2316999999999995E-6</v>
      </c>
      <c r="J1404" s="105">
        <v>-4.0699999999999998E-7</v>
      </c>
      <c r="K1404" s="105">
        <v>2.7482000000000001E-3</v>
      </c>
      <c r="L1404" s="105">
        <v>6.2000000000000003E-5</v>
      </c>
      <c r="M1404" s="132">
        <v>1.29</v>
      </c>
      <c r="N1404">
        <v>0</v>
      </c>
      <c r="O1404">
        <v>0</v>
      </c>
      <c r="P1404">
        <v>0</v>
      </c>
      <c r="Q1404">
        <v>1</v>
      </c>
      <c r="R1404">
        <v>2.7481999999999999E-5</v>
      </c>
      <c r="S1404">
        <v>6.1989999999999999E-7</v>
      </c>
      <c r="T1404">
        <v>3</v>
      </c>
      <c r="U1404">
        <v>0</v>
      </c>
      <c r="V1404">
        <v>0</v>
      </c>
      <c r="W1404" s="133" t="s">
        <v>2025</v>
      </c>
      <c r="X1404" t="s">
        <v>1508</v>
      </c>
      <c r="Y1404" t="s">
        <v>204</v>
      </c>
      <c r="AM1404" s="105"/>
      <c r="AO1404" s="105"/>
    </row>
    <row r="1405" spans="1:41" ht="14.25" customHeight="1">
      <c r="A1405" t="s">
        <v>2023</v>
      </c>
      <c r="B1405" t="s">
        <v>200</v>
      </c>
      <c r="C1405">
        <v>0</v>
      </c>
      <c r="D1405">
        <v>200</v>
      </c>
      <c r="E1405">
        <v>976</v>
      </c>
      <c r="F1405" t="s">
        <v>201</v>
      </c>
      <c r="G1405" s="105">
        <v>2.7393999999999999E-3</v>
      </c>
      <c r="H1405" s="105">
        <v>6.0999999999999999E-5</v>
      </c>
      <c r="I1405" s="105">
        <v>-8.2316999999999995E-6</v>
      </c>
      <c r="J1405" s="105">
        <v>-4.0699999999999998E-7</v>
      </c>
      <c r="K1405" s="105">
        <v>2.7476000000000002E-3</v>
      </c>
      <c r="L1405" s="105">
        <v>6.1400000000000002E-5</v>
      </c>
      <c r="M1405" s="132">
        <v>1.28</v>
      </c>
      <c r="N1405">
        <v>0</v>
      </c>
      <c r="O1405">
        <v>0</v>
      </c>
      <c r="P1405">
        <v>0</v>
      </c>
      <c r="Q1405">
        <v>1</v>
      </c>
      <c r="R1405">
        <v>2.7475999999999999E-5</v>
      </c>
      <c r="S1405">
        <v>6.1370000000000005E-7</v>
      </c>
      <c r="T1405">
        <v>3</v>
      </c>
      <c r="U1405">
        <v>0</v>
      </c>
      <c r="V1405">
        <v>0</v>
      </c>
      <c r="W1405" s="133" t="s">
        <v>2026</v>
      </c>
      <c r="X1405" t="s">
        <v>1508</v>
      </c>
      <c r="Y1405" t="s">
        <v>204</v>
      </c>
      <c r="AM1405" s="105"/>
      <c r="AO1405" s="105"/>
    </row>
    <row r="1406" spans="1:41" ht="14.25" customHeight="1">
      <c r="A1406" t="s">
        <v>2027</v>
      </c>
      <c r="B1406" t="s">
        <v>200</v>
      </c>
      <c r="C1406">
        <v>0</v>
      </c>
      <c r="D1406">
        <v>200</v>
      </c>
      <c r="E1406">
        <v>976</v>
      </c>
      <c r="F1406" t="s">
        <v>201</v>
      </c>
      <c r="G1406" s="105">
        <v>3.1963999999999998E-3</v>
      </c>
      <c r="H1406" s="105">
        <v>7.1099999999999994E-5</v>
      </c>
      <c r="I1406" s="105">
        <v>-8.2316999999999995E-6</v>
      </c>
      <c r="J1406" s="105">
        <v>-4.0699999999999998E-7</v>
      </c>
      <c r="K1406" s="105">
        <v>3.2047E-3</v>
      </c>
      <c r="L1406" s="105">
        <v>7.1500000000000003E-5</v>
      </c>
      <c r="M1406" s="132">
        <v>1.28</v>
      </c>
      <c r="N1406">
        <v>0</v>
      </c>
      <c r="O1406">
        <v>0</v>
      </c>
      <c r="P1406">
        <v>0</v>
      </c>
      <c r="Q1406">
        <v>1</v>
      </c>
      <c r="R1406">
        <v>3.2047E-5</v>
      </c>
      <c r="S1406">
        <v>7.1470000000000001E-7</v>
      </c>
      <c r="T1406">
        <v>4</v>
      </c>
      <c r="U1406">
        <v>0</v>
      </c>
      <c r="V1406">
        <v>0</v>
      </c>
      <c r="W1406" s="133" t="s">
        <v>2028</v>
      </c>
      <c r="X1406" t="s">
        <v>1508</v>
      </c>
      <c r="Y1406" t="s">
        <v>204</v>
      </c>
      <c r="AM1406" s="105"/>
      <c r="AO1406" s="105"/>
    </row>
    <row r="1407" spans="1:41" ht="14.25" customHeight="1">
      <c r="A1407" t="s">
        <v>2027</v>
      </c>
      <c r="B1407" t="s">
        <v>200</v>
      </c>
      <c r="C1407">
        <v>0</v>
      </c>
      <c r="D1407">
        <v>200</v>
      </c>
      <c r="E1407">
        <v>976</v>
      </c>
      <c r="F1407" t="s">
        <v>201</v>
      </c>
      <c r="G1407" s="105">
        <v>3.1973000000000001E-3</v>
      </c>
      <c r="H1407" s="105">
        <v>6.9599999999999998E-5</v>
      </c>
      <c r="I1407" s="105">
        <v>-8.2316999999999995E-6</v>
      </c>
      <c r="J1407" s="105">
        <v>-4.0699999999999998E-7</v>
      </c>
      <c r="K1407" s="105">
        <v>3.2055999999999999E-3</v>
      </c>
      <c r="L1407" s="105">
        <v>6.9999999999999994E-5</v>
      </c>
      <c r="M1407" s="132">
        <v>1.25</v>
      </c>
      <c r="N1407">
        <v>0</v>
      </c>
      <c r="O1407">
        <v>0</v>
      </c>
      <c r="P1407">
        <v>0</v>
      </c>
      <c r="Q1407">
        <v>1</v>
      </c>
      <c r="R1407">
        <v>3.2055999999999999E-5</v>
      </c>
      <c r="S1407">
        <v>7.004E-7</v>
      </c>
      <c r="T1407">
        <v>4</v>
      </c>
      <c r="U1407">
        <v>0</v>
      </c>
      <c r="V1407">
        <v>0</v>
      </c>
      <c r="W1407" s="133" t="s">
        <v>2029</v>
      </c>
      <c r="X1407" t="s">
        <v>1508</v>
      </c>
      <c r="Y1407" t="s">
        <v>204</v>
      </c>
      <c r="AM1407" s="105"/>
      <c r="AO1407" s="105"/>
    </row>
    <row r="1408" spans="1:41" ht="14.25" customHeight="1">
      <c r="A1408" t="s">
        <v>2027</v>
      </c>
      <c r="B1408" t="s">
        <v>200</v>
      </c>
      <c r="C1408">
        <v>0</v>
      </c>
      <c r="D1408">
        <v>200</v>
      </c>
      <c r="E1408">
        <v>976</v>
      </c>
      <c r="F1408" t="s">
        <v>201</v>
      </c>
      <c r="G1408" s="105">
        <v>3.1963E-3</v>
      </c>
      <c r="H1408" s="105">
        <v>7.1199999999999996E-5</v>
      </c>
      <c r="I1408" s="105">
        <v>-8.2316999999999995E-6</v>
      </c>
      <c r="J1408" s="105">
        <v>-4.0699999999999998E-7</v>
      </c>
      <c r="K1408" s="105">
        <v>3.2046000000000002E-3</v>
      </c>
      <c r="L1408" s="105">
        <v>7.1600000000000006E-5</v>
      </c>
      <c r="M1408" s="132">
        <v>1.28</v>
      </c>
      <c r="N1408">
        <v>0</v>
      </c>
      <c r="O1408">
        <v>0</v>
      </c>
      <c r="P1408">
        <v>0</v>
      </c>
      <c r="Q1408">
        <v>1</v>
      </c>
      <c r="R1408">
        <v>3.2045999999999998E-5</v>
      </c>
      <c r="S1408">
        <v>7.1650000000000004E-7</v>
      </c>
      <c r="T1408">
        <v>4</v>
      </c>
      <c r="U1408">
        <v>0</v>
      </c>
      <c r="V1408">
        <v>0</v>
      </c>
      <c r="W1408" s="133" t="s">
        <v>2030</v>
      </c>
      <c r="X1408" t="s">
        <v>1508</v>
      </c>
      <c r="Y1408" t="s">
        <v>204</v>
      </c>
      <c r="AM1408" s="105"/>
      <c r="AO1408" s="105"/>
    </row>
    <row r="1409" spans="1:41" ht="14.25" customHeight="1">
      <c r="A1409" t="s">
        <v>2031</v>
      </c>
      <c r="B1409" t="s">
        <v>200</v>
      </c>
      <c r="C1409">
        <v>0</v>
      </c>
      <c r="D1409">
        <v>200</v>
      </c>
      <c r="E1409">
        <v>976</v>
      </c>
      <c r="F1409" t="s">
        <v>201</v>
      </c>
      <c r="G1409" s="105">
        <v>4.1037000000000001E-3</v>
      </c>
      <c r="H1409" s="105">
        <v>8.8800000000000004E-5</v>
      </c>
      <c r="I1409" s="105">
        <v>-8.2316999999999995E-6</v>
      </c>
      <c r="J1409" s="105">
        <v>-4.0699999999999998E-7</v>
      </c>
      <c r="K1409" s="105">
        <v>4.1118999999999999E-3</v>
      </c>
      <c r="L1409" s="105">
        <v>8.92E-5</v>
      </c>
      <c r="M1409" s="132">
        <v>1.24</v>
      </c>
      <c r="N1409">
        <v>0</v>
      </c>
      <c r="O1409">
        <v>0</v>
      </c>
      <c r="P1409">
        <v>0</v>
      </c>
      <c r="Q1409">
        <v>1</v>
      </c>
      <c r="R1409">
        <v>4.1118999999999997E-5</v>
      </c>
      <c r="S1409">
        <v>8.9169999999999997E-7</v>
      </c>
      <c r="T1409">
        <v>4</v>
      </c>
      <c r="U1409">
        <v>0</v>
      </c>
      <c r="V1409">
        <v>0</v>
      </c>
      <c r="W1409" s="133" t="s">
        <v>2032</v>
      </c>
      <c r="X1409" t="s">
        <v>1508</v>
      </c>
      <c r="Y1409" t="s">
        <v>204</v>
      </c>
      <c r="AM1409" s="105"/>
      <c r="AO1409" s="105"/>
    </row>
    <row r="1410" spans="1:41" ht="14.25" customHeight="1">
      <c r="A1410" t="s">
        <v>2031</v>
      </c>
      <c r="B1410" t="s">
        <v>200</v>
      </c>
      <c r="C1410">
        <v>0</v>
      </c>
      <c r="D1410">
        <v>200</v>
      </c>
      <c r="E1410">
        <v>976</v>
      </c>
      <c r="F1410" t="s">
        <v>201</v>
      </c>
      <c r="G1410" s="105">
        <v>4.1021E-3</v>
      </c>
      <c r="H1410" s="105">
        <v>8.8399999999999994E-5</v>
      </c>
      <c r="I1410" s="105">
        <v>-8.2316999999999995E-6</v>
      </c>
      <c r="J1410" s="105">
        <v>-4.0699999999999998E-7</v>
      </c>
      <c r="K1410" s="105">
        <v>4.1104000000000002E-3</v>
      </c>
      <c r="L1410" s="105">
        <v>8.8800000000000004E-5</v>
      </c>
      <c r="M1410" s="132">
        <v>1.24</v>
      </c>
      <c r="N1410">
        <v>0</v>
      </c>
      <c r="O1410">
        <v>0</v>
      </c>
      <c r="P1410">
        <v>0</v>
      </c>
      <c r="Q1410">
        <v>1</v>
      </c>
      <c r="R1410">
        <v>4.1103999999999998E-5</v>
      </c>
      <c r="S1410">
        <v>8.8759999999999998E-7</v>
      </c>
      <c r="T1410">
        <v>4</v>
      </c>
      <c r="U1410">
        <v>0</v>
      </c>
      <c r="V1410">
        <v>0</v>
      </c>
      <c r="W1410" s="133" t="s">
        <v>2033</v>
      </c>
      <c r="X1410" t="s">
        <v>1508</v>
      </c>
      <c r="Y1410" t="s">
        <v>204</v>
      </c>
      <c r="AM1410" s="105"/>
      <c r="AO1410" s="105"/>
    </row>
    <row r="1411" spans="1:41" ht="14.25" customHeight="1">
      <c r="A1411" t="s">
        <v>2031</v>
      </c>
      <c r="B1411" t="s">
        <v>200</v>
      </c>
      <c r="C1411">
        <v>0</v>
      </c>
      <c r="D1411">
        <v>200</v>
      </c>
      <c r="E1411">
        <v>976</v>
      </c>
      <c r="F1411" t="s">
        <v>201</v>
      </c>
      <c r="G1411" s="105">
        <v>4.1038999999999997E-3</v>
      </c>
      <c r="H1411" s="105">
        <v>9.0500000000000004E-5</v>
      </c>
      <c r="I1411" s="105">
        <v>-8.2316999999999995E-6</v>
      </c>
      <c r="J1411" s="105">
        <v>-4.0699999999999998E-7</v>
      </c>
      <c r="K1411" s="105">
        <v>4.1120999999999996E-3</v>
      </c>
      <c r="L1411" s="105">
        <v>9.09E-5</v>
      </c>
      <c r="M1411" s="132">
        <v>1.27</v>
      </c>
      <c r="N1411">
        <v>0</v>
      </c>
      <c r="O1411">
        <v>0</v>
      </c>
      <c r="P1411">
        <v>0</v>
      </c>
      <c r="Q1411">
        <v>1</v>
      </c>
      <c r="R1411">
        <v>4.1121000000000002E-5</v>
      </c>
      <c r="S1411">
        <v>9.0930000000000002E-7</v>
      </c>
      <c r="T1411">
        <v>4</v>
      </c>
      <c r="U1411">
        <v>0</v>
      </c>
      <c r="V1411">
        <v>0</v>
      </c>
      <c r="W1411" s="133" t="s">
        <v>2034</v>
      </c>
      <c r="X1411" t="s">
        <v>1508</v>
      </c>
      <c r="Y1411" t="s">
        <v>204</v>
      </c>
      <c r="AM1411" s="105"/>
      <c r="AO1411" s="105"/>
    </row>
    <row r="1412" spans="1:41" ht="14.25" customHeight="1">
      <c r="A1412" t="s">
        <v>2035</v>
      </c>
      <c r="B1412" t="s">
        <v>200</v>
      </c>
      <c r="C1412">
        <v>0</v>
      </c>
      <c r="D1412">
        <v>200</v>
      </c>
      <c r="E1412">
        <v>976</v>
      </c>
      <c r="F1412" t="s">
        <v>201</v>
      </c>
      <c r="G1412" s="105">
        <v>2.8888999999999998E-3</v>
      </c>
      <c r="H1412" s="105">
        <v>6.0800000000000001E-5</v>
      </c>
      <c r="I1412" s="105">
        <v>-8.2316999999999995E-6</v>
      </c>
      <c r="J1412" s="105">
        <v>-4.0699999999999998E-7</v>
      </c>
      <c r="K1412" s="105">
        <v>2.8971000000000001E-3</v>
      </c>
      <c r="L1412" s="105">
        <v>6.1199999999999997E-5</v>
      </c>
      <c r="M1412" s="132">
        <v>1.21</v>
      </c>
      <c r="N1412">
        <v>0</v>
      </c>
      <c r="O1412">
        <v>0</v>
      </c>
      <c r="P1412">
        <v>0</v>
      </c>
      <c r="Q1412">
        <v>1</v>
      </c>
      <c r="R1412">
        <v>2.8971000000000001E-5</v>
      </c>
      <c r="S1412">
        <v>6.117E-7</v>
      </c>
      <c r="T1412">
        <v>4</v>
      </c>
      <c r="U1412">
        <v>0</v>
      </c>
      <c r="V1412">
        <v>0</v>
      </c>
      <c r="W1412" s="133" t="s">
        <v>2036</v>
      </c>
      <c r="X1412" t="s">
        <v>1508</v>
      </c>
      <c r="Y1412" t="s">
        <v>204</v>
      </c>
      <c r="AM1412" s="105"/>
      <c r="AO1412" s="105"/>
    </row>
    <row r="1413" spans="1:41" ht="14.25" customHeight="1">
      <c r="A1413" t="s">
        <v>2035</v>
      </c>
      <c r="B1413" t="s">
        <v>200</v>
      </c>
      <c r="C1413">
        <v>0</v>
      </c>
      <c r="D1413">
        <v>200</v>
      </c>
      <c r="E1413">
        <v>976</v>
      </c>
      <c r="F1413" t="s">
        <v>201</v>
      </c>
      <c r="G1413" s="105">
        <v>2.8893E-3</v>
      </c>
      <c r="H1413" s="105">
        <v>6.1199999999999997E-5</v>
      </c>
      <c r="I1413" s="105">
        <v>-8.2316999999999995E-6</v>
      </c>
      <c r="J1413" s="105">
        <v>-4.0699999999999998E-7</v>
      </c>
      <c r="K1413" s="105">
        <v>2.8974999999999999E-3</v>
      </c>
      <c r="L1413" s="105">
        <v>6.1600000000000007E-5</v>
      </c>
      <c r="M1413" s="132">
        <v>1.22</v>
      </c>
      <c r="N1413">
        <v>0</v>
      </c>
      <c r="O1413">
        <v>0</v>
      </c>
      <c r="P1413">
        <v>0</v>
      </c>
      <c r="Q1413">
        <v>1</v>
      </c>
      <c r="R1413">
        <v>2.8975E-5</v>
      </c>
      <c r="S1413">
        <v>6.1610000000000002E-7</v>
      </c>
      <c r="T1413">
        <v>4</v>
      </c>
      <c r="U1413">
        <v>0</v>
      </c>
      <c r="V1413">
        <v>0</v>
      </c>
      <c r="W1413" s="133" t="s">
        <v>2037</v>
      </c>
      <c r="X1413" t="s">
        <v>1508</v>
      </c>
      <c r="Y1413" t="s">
        <v>204</v>
      </c>
      <c r="AM1413" s="105"/>
      <c r="AO1413" s="105"/>
    </row>
    <row r="1414" spans="1:41" ht="14.25" customHeight="1">
      <c r="A1414" t="s">
        <v>2035</v>
      </c>
      <c r="B1414" t="s">
        <v>200</v>
      </c>
      <c r="C1414">
        <v>0</v>
      </c>
      <c r="D1414">
        <v>200</v>
      </c>
      <c r="E1414">
        <v>976</v>
      </c>
      <c r="F1414" t="s">
        <v>201</v>
      </c>
      <c r="G1414" s="105">
        <v>2.8898999999999999E-3</v>
      </c>
      <c r="H1414" s="105">
        <v>6.0999999999999999E-5</v>
      </c>
      <c r="I1414" s="105">
        <v>-8.2316999999999995E-6</v>
      </c>
      <c r="J1414" s="105">
        <v>-4.0699999999999998E-7</v>
      </c>
      <c r="K1414" s="105">
        <v>2.8982000000000001E-3</v>
      </c>
      <c r="L1414" s="105">
        <v>6.1400000000000002E-5</v>
      </c>
      <c r="M1414" s="132">
        <v>1.21</v>
      </c>
      <c r="N1414">
        <v>0</v>
      </c>
      <c r="O1414">
        <v>0</v>
      </c>
      <c r="P1414">
        <v>0</v>
      </c>
      <c r="Q1414">
        <v>1</v>
      </c>
      <c r="R1414">
        <v>2.8982000000000001E-5</v>
      </c>
      <c r="S1414">
        <v>6.1429999999999999E-7</v>
      </c>
      <c r="T1414">
        <v>4</v>
      </c>
      <c r="U1414">
        <v>0</v>
      </c>
      <c r="V1414">
        <v>0</v>
      </c>
      <c r="W1414" s="133" t="s">
        <v>2038</v>
      </c>
      <c r="X1414" t="s">
        <v>1508</v>
      </c>
      <c r="Y1414" t="s">
        <v>204</v>
      </c>
      <c r="AM1414" s="105"/>
      <c r="AO1414" s="105"/>
    </row>
    <row r="1415" spans="1:41" ht="14.25" customHeight="1">
      <c r="A1415" t="s">
        <v>2039</v>
      </c>
      <c r="B1415" t="s">
        <v>200</v>
      </c>
      <c r="C1415">
        <v>0</v>
      </c>
      <c r="D1415">
        <v>200</v>
      </c>
      <c r="E1415">
        <v>976</v>
      </c>
      <c r="F1415" t="s">
        <v>201</v>
      </c>
      <c r="G1415" s="105">
        <v>2.0834E-3</v>
      </c>
      <c r="H1415" s="105">
        <v>4.8300000000000002E-5</v>
      </c>
      <c r="I1415" s="105">
        <v>-8.2316999999999995E-6</v>
      </c>
      <c r="J1415" s="105">
        <v>-4.0699999999999998E-7</v>
      </c>
      <c r="K1415" s="105">
        <v>2.0917000000000002E-3</v>
      </c>
      <c r="L1415" s="105">
        <v>4.8699999999999998E-5</v>
      </c>
      <c r="M1415" s="132">
        <v>1.33</v>
      </c>
      <c r="N1415">
        <v>0</v>
      </c>
      <c r="O1415">
        <v>0</v>
      </c>
      <c r="P1415">
        <v>0</v>
      </c>
      <c r="Q1415">
        <v>1</v>
      </c>
      <c r="R1415">
        <v>2.0917E-5</v>
      </c>
      <c r="S1415">
        <v>4.8709999999999996E-7</v>
      </c>
      <c r="T1415">
        <v>3</v>
      </c>
      <c r="U1415">
        <v>0</v>
      </c>
      <c r="V1415">
        <v>0</v>
      </c>
      <c r="W1415" s="133" t="s">
        <v>2040</v>
      </c>
      <c r="X1415" t="s">
        <v>1508</v>
      </c>
      <c r="Y1415" t="s">
        <v>204</v>
      </c>
      <c r="AM1415" s="105"/>
      <c r="AO1415" s="105"/>
    </row>
    <row r="1416" spans="1:41" ht="14.25" customHeight="1">
      <c r="A1416" t="s">
        <v>2039</v>
      </c>
      <c r="B1416" t="s">
        <v>200</v>
      </c>
      <c r="C1416">
        <v>0</v>
      </c>
      <c r="D1416">
        <v>200</v>
      </c>
      <c r="E1416">
        <v>976</v>
      </c>
      <c r="F1416" t="s">
        <v>201</v>
      </c>
      <c r="G1416" s="105">
        <v>2.0847999999999999E-3</v>
      </c>
      <c r="H1416" s="105">
        <v>4.8199999999999999E-5</v>
      </c>
      <c r="I1416" s="105">
        <v>-8.2316999999999995E-6</v>
      </c>
      <c r="J1416" s="105">
        <v>-4.0699999999999998E-7</v>
      </c>
      <c r="K1416" s="105">
        <v>2.0929999999999998E-3</v>
      </c>
      <c r="L1416" s="105">
        <v>4.8600000000000002E-5</v>
      </c>
      <c r="M1416" s="132">
        <v>1.33</v>
      </c>
      <c r="N1416">
        <v>0</v>
      </c>
      <c r="O1416">
        <v>0</v>
      </c>
      <c r="P1416">
        <v>0</v>
      </c>
      <c r="Q1416">
        <v>1</v>
      </c>
      <c r="R1416">
        <v>2.0930000000000001E-5</v>
      </c>
      <c r="S1416">
        <v>4.8569999999999996E-7</v>
      </c>
      <c r="T1416">
        <v>3</v>
      </c>
      <c r="U1416">
        <v>0</v>
      </c>
      <c r="V1416">
        <v>0</v>
      </c>
      <c r="W1416" s="133" t="s">
        <v>2041</v>
      </c>
      <c r="X1416" t="s">
        <v>1508</v>
      </c>
      <c r="Y1416" t="s">
        <v>204</v>
      </c>
      <c r="AM1416" s="105"/>
      <c r="AO1416" s="105"/>
    </row>
    <row r="1417" spans="1:41" ht="14.25" customHeight="1">
      <c r="A1417" t="s">
        <v>2039</v>
      </c>
      <c r="B1417" t="s">
        <v>200</v>
      </c>
      <c r="C1417">
        <v>0</v>
      </c>
      <c r="D1417">
        <v>200</v>
      </c>
      <c r="E1417">
        <v>976</v>
      </c>
      <c r="F1417" t="s">
        <v>201</v>
      </c>
      <c r="G1417" s="105">
        <v>2.0858999999999999E-3</v>
      </c>
      <c r="H1417" s="105">
        <v>4.7899999999999999E-5</v>
      </c>
      <c r="I1417" s="105">
        <v>-8.2316999999999995E-6</v>
      </c>
      <c r="J1417" s="105">
        <v>-4.0699999999999998E-7</v>
      </c>
      <c r="K1417" s="105">
        <v>2.0942000000000001E-3</v>
      </c>
      <c r="L1417" s="105">
        <v>4.8399999999999997E-5</v>
      </c>
      <c r="M1417" s="132">
        <v>1.32</v>
      </c>
      <c r="N1417">
        <v>0</v>
      </c>
      <c r="O1417">
        <v>0</v>
      </c>
      <c r="P1417">
        <v>0</v>
      </c>
      <c r="Q1417">
        <v>1</v>
      </c>
      <c r="R1417">
        <v>2.0942E-5</v>
      </c>
      <c r="S1417">
        <v>4.8350000000000001E-7</v>
      </c>
      <c r="T1417">
        <v>3</v>
      </c>
      <c r="U1417">
        <v>0</v>
      </c>
      <c r="V1417">
        <v>0</v>
      </c>
      <c r="W1417" s="133" t="s">
        <v>2042</v>
      </c>
      <c r="X1417" t="s">
        <v>1508</v>
      </c>
      <c r="Y1417" t="s">
        <v>204</v>
      </c>
      <c r="AM1417" s="105"/>
      <c r="AO1417" s="105"/>
    </row>
    <row r="1418" spans="1:41" ht="14.25" customHeight="1">
      <c r="A1418" t="s">
        <v>2043</v>
      </c>
      <c r="B1418" t="s">
        <v>200</v>
      </c>
      <c r="C1418">
        <v>0</v>
      </c>
      <c r="D1418">
        <v>200</v>
      </c>
      <c r="E1418">
        <v>976</v>
      </c>
      <c r="F1418" t="s">
        <v>201</v>
      </c>
      <c r="G1418" s="105">
        <v>2.5638000000000002E-3</v>
      </c>
      <c r="H1418" s="105">
        <v>5.7200000000000001E-5</v>
      </c>
      <c r="I1418" s="105">
        <v>-8.2316999999999995E-6</v>
      </c>
      <c r="J1418" s="105">
        <v>-4.0699999999999998E-7</v>
      </c>
      <c r="K1418" s="105">
        <v>2.5720000000000001E-3</v>
      </c>
      <c r="L1418" s="105">
        <v>5.7599999999999997E-5</v>
      </c>
      <c r="M1418" s="132">
        <v>1.28</v>
      </c>
      <c r="N1418">
        <v>0</v>
      </c>
      <c r="O1418">
        <v>0</v>
      </c>
      <c r="P1418">
        <v>0</v>
      </c>
      <c r="Q1418">
        <v>1</v>
      </c>
      <c r="R1418">
        <v>2.5720000000000001E-5</v>
      </c>
      <c r="S1418">
        <v>5.7609999999999998E-7</v>
      </c>
      <c r="T1418">
        <v>3</v>
      </c>
      <c r="U1418">
        <v>0</v>
      </c>
      <c r="V1418">
        <v>0</v>
      </c>
      <c r="W1418" s="133" t="s">
        <v>2044</v>
      </c>
      <c r="X1418" t="s">
        <v>1508</v>
      </c>
      <c r="Y1418" t="s">
        <v>204</v>
      </c>
      <c r="AM1418" s="105"/>
      <c r="AO1418" s="105"/>
    </row>
    <row r="1419" spans="1:41" ht="14.25" customHeight="1">
      <c r="A1419" t="s">
        <v>2043</v>
      </c>
      <c r="B1419" t="s">
        <v>200</v>
      </c>
      <c r="C1419">
        <v>0</v>
      </c>
      <c r="D1419">
        <v>200</v>
      </c>
      <c r="E1419">
        <v>976</v>
      </c>
      <c r="F1419" t="s">
        <v>201</v>
      </c>
      <c r="G1419" s="105">
        <v>2.5636999999999999E-3</v>
      </c>
      <c r="H1419" s="105">
        <v>5.7299999999999997E-5</v>
      </c>
      <c r="I1419" s="105">
        <v>-8.2316999999999995E-6</v>
      </c>
      <c r="J1419" s="105">
        <v>-4.0699999999999998E-7</v>
      </c>
      <c r="K1419" s="105">
        <v>2.5718999999999998E-3</v>
      </c>
      <c r="L1419" s="105">
        <v>5.77E-5</v>
      </c>
      <c r="M1419" s="132">
        <v>1.28</v>
      </c>
      <c r="N1419">
        <v>0</v>
      </c>
      <c r="O1419">
        <v>0</v>
      </c>
      <c r="P1419">
        <v>0</v>
      </c>
      <c r="Q1419">
        <v>1</v>
      </c>
      <c r="R1419">
        <v>2.5718999999999999E-5</v>
      </c>
      <c r="S1419">
        <v>5.7670000000000002E-7</v>
      </c>
      <c r="T1419">
        <v>3</v>
      </c>
      <c r="U1419">
        <v>0</v>
      </c>
      <c r="V1419">
        <v>0</v>
      </c>
      <c r="W1419" s="133" t="s">
        <v>2045</v>
      </c>
      <c r="X1419" t="s">
        <v>1508</v>
      </c>
      <c r="Y1419" t="s">
        <v>204</v>
      </c>
      <c r="AM1419" s="105"/>
      <c r="AO1419" s="105"/>
    </row>
    <row r="1420" spans="1:41" ht="14.25" customHeight="1">
      <c r="A1420" t="s">
        <v>2043</v>
      </c>
      <c r="B1420" t="s">
        <v>200</v>
      </c>
      <c r="C1420">
        <v>0</v>
      </c>
      <c r="D1420">
        <v>200</v>
      </c>
      <c r="E1420">
        <v>976</v>
      </c>
      <c r="F1420" t="s">
        <v>201</v>
      </c>
      <c r="G1420" s="105">
        <v>2.5644000000000001E-3</v>
      </c>
      <c r="H1420" s="105">
        <v>5.4700000000000001E-5</v>
      </c>
      <c r="I1420" s="105">
        <v>-8.2316999999999995E-6</v>
      </c>
      <c r="J1420" s="105">
        <v>-4.0699999999999998E-7</v>
      </c>
      <c r="K1420" s="105">
        <v>2.5726E-3</v>
      </c>
      <c r="L1420" s="105">
        <v>5.5099999999999998E-5</v>
      </c>
      <c r="M1420" s="132">
        <v>1.23</v>
      </c>
      <c r="N1420">
        <v>0</v>
      </c>
      <c r="O1420">
        <v>0</v>
      </c>
      <c r="P1420">
        <v>0</v>
      </c>
      <c r="Q1420">
        <v>1</v>
      </c>
      <c r="R1420">
        <v>2.5726000000000001E-5</v>
      </c>
      <c r="S1420">
        <v>5.5130000000000002E-7</v>
      </c>
      <c r="T1420">
        <v>3</v>
      </c>
      <c r="U1420">
        <v>0</v>
      </c>
      <c r="V1420">
        <v>0</v>
      </c>
      <c r="W1420" s="133" t="s">
        <v>2046</v>
      </c>
      <c r="X1420" t="s">
        <v>1508</v>
      </c>
      <c r="Y1420" t="s">
        <v>204</v>
      </c>
      <c r="AM1420" s="105"/>
      <c r="AO1420" s="105"/>
    </row>
    <row r="1421" spans="1:41" ht="14.25" customHeight="1">
      <c r="A1421" t="s">
        <v>2047</v>
      </c>
      <c r="B1421" t="s">
        <v>200</v>
      </c>
      <c r="C1421">
        <v>0</v>
      </c>
      <c r="D1421">
        <v>200</v>
      </c>
      <c r="E1421">
        <v>976</v>
      </c>
      <c r="F1421" t="s">
        <v>201</v>
      </c>
      <c r="G1421" s="105">
        <v>4.5415000000000004E-3</v>
      </c>
      <c r="H1421" s="105">
        <v>9.9699999999999998E-5</v>
      </c>
      <c r="I1421" s="105">
        <v>-8.2316999999999995E-6</v>
      </c>
      <c r="J1421" s="105">
        <v>-4.0699999999999998E-7</v>
      </c>
      <c r="K1421" s="105">
        <v>4.5497000000000003E-3</v>
      </c>
      <c r="L1421" s="105">
        <v>1.0009999999999999E-4</v>
      </c>
      <c r="M1421" s="132">
        <v>1.26</v>
      </c>
      <c r="N1421">
        <v>0</v>
      </c>
      <c r="O1421">
        <v>0</v>
      </c>
      <c r="P1421">
        <v>0</v>
      </c>
      <c r="Q1421">
        <v>1</v>
      </c>
      <c r="R1421">
        <v>4.5497000000000002E-5</v>
      </c>
      <c r="S1421">
        <v>1.0012E-6</v>
      </c>
      <c r="T1421">
        <v>4</v>
      </c>
      <c r="U1421">
        <v>0</v>
      </c>
      <c r="V1421">
        <v>0</v>
      </c>
      <c r="W1421" s="133" t="s">
        <v>2048</v>
      </c>
      <c r="X1421" t="s">
        <v>1508</v>
      </c>
      <c r="Y1421" t="s">
        <v>204</v>
      </c>
      <c r="AM1421" s="105"/>
      <c r="AO1421" s="105"/>
    </row>
    <row r="1422" spans="1:41" ht="14.25" customHeight="1">
      <c r="A1422" t="s">
        <v>2047</v>
      </c>
      <c r="B1422" t="s">
        <v>200</v>
      </c>
      <c r="C1422">
        <v>0</v>
      </c>
      <c r="D1422">
        <v>200</v>
      </c>
      <c r="E1422">
        <v>976</v>
      </c>
      <c r="F1422" t="s">
        <v>201</v>
      </c>
      <c r="G1422" s="105">
        <v>4.5389999999999996E-3</v>
      </c>
      <c r="H1422" s="105">
        <v>9.9300000000000001E-5</v>
      </c>
      <c r="I1422" s="105">
        <v>-8.2316999999999995E-6</v>
      </c>
      <c r="J1422" s="105">
        <v>-4.0699999999999998E-7</v>
      </c>
      <c r="K1422" s="105">
        <v>4.5472000000000004E-3</v>
      </c>
      <c r="L1422" s="105">
        <v>9.9699999999999998E-5</v>
      </c>
      <c r="M1422" s="132">
        <v>1.26</v>
      </c>
      <c r="N1422">
        <v>0</v>
      </c>
      <c r="O1422">
        <v>0</v>
      </c>
      <c r="P1422">
        <v>0</v>
      </c>
      <c r="Q1422">
        <v>1</v>
      </c>
      <c r="R1422">
        <v>4.5472000000000001E-5</v>
      </c>
      <c r="S1422">
        <v>9.9669999999999992E-7</v>
      </c>
      <c r="T1422">
        <v>4</v>
      </c>
      <c r="U1422">
        <v>0</v>
      </c>
      <c r="V1422">
        <v>0</v>
      </c>
      <c r="W1422" s="133" t="s">
        <v>2049</v>
      </c>
      <c r="X1422" t="s">
        <v>1508</v>
      </c>
      <c r="Y1422" t="s">
        <v>204</v>
      </c>
      <c r="AM1422" s="105"/>
      <c r="AO1422" s="105"/>
    </row>
    <row r="1423" spans="1:41" ht="14.25" customHeight="1">
      <c r="A1423" t="s">
        <v>2047</v>
      </c>
      <c r="B1423" t="s">
        <v>200</v>
      </c>
      <c r="C1423">
        <v>0</v>
      </c>
      <c r="D1423">
        <v>200</v>
      </c>
      <c r="E1423">
        <v>976</v>
      </c>
      <c r="F1423" t="s">
        <v>201</v>
      </c>
      <c r="G1423" s="105">
        <v>4.5408000000000002E-3</v>
      </c>
      <c r="H1423" s="105">
        <v>1.011E-4</v>
      </c>
      <c r="I1423" s="105">
        <v>-8.2316999999999995E-6</v>
      </c>
      <c r="J1423" s="105">
        <v>-4.0699999999999998E-7</v>
      </c>
      <c r="K1423" s="105">
        <v>4.5491000000000004E-3</v>
      </c>
      <c r="L1423" s="105">
        <v>1.015E-4</v>
      </c>
      <c r="M1423" s="132">
        <v>1.28</v>
      </c>
      <c r="N1423">
        <v>0</v>
      </c>
      <c r="O1423">
        <v>0</v>
      </c>
      <c r="P1423">
        <v>0</v>
      </c>
      <c r="Q1423">
        <v>1</v>
      </c>
      <c r="R1423">
        <v>4.5491000000000002E-5</v>
      </c>
      <c r="S1423">
        <v>1.0153E-6</v>
      </c>
      <c r="T1423">
        <v>4</v>
      </c>
      <c r="U1423">
        <v>0</v>
      </c>
      <c r="V1423">
        <v>0</v>
      </c>
      <c r="W1423" s="133" t="s">
        <v>2050</v>
      </c>
      <c r="X1423" t="s">
        <v>1508</v>
      </c>
      <c r="Y1423" t="s">
        <v>204</v>
      </c>
      <c r="AM1423" s="105"/>
      <c r="AO1423" s="105"/>
    </row>
    <row r="1424" spans="1:41" ht="14.25" customHeight="1">
      <c r="A1424" t="s">
        <v>2051</v>
      </c>
      <c r="B1424" t="s">
        <v>200</v>
      </c>
      <c r="C1424">
        <v>0</v>
      </c>
      <c r="D1424">
        <v>200</v>
      </c>
      <c r="E1424">
        <v>976</v>
      </c>
      <c r="F1424" t="s">
        <v>201</v>
      </c>
      <c r="G1424" s="105">
        <v>3.0747999999999999E-3</v>
      </c>
      <c r="H1424" s="105">
        <v>7.2100000000000004E-5</v>
      </c>
      <c r="I1424" s="105">
        <v>-8.2316999999999995E-6</v>
      </c>
      <c r="J1424" s="105">
        <v>-4.0699999999999998E-7</v>
      </c>
      <c r="K1424" s="105">
        <v>3.0829999999999998E-3</v>
      </c>
      <c r="L1424" s="105">
        <v>7.25E-5</v>
      </c>
      <c r="M1424" s="132">
        <v>1.35</v>
      </c>
      <c r="N1424">
        <v>0</v>
      </c>
      <c r="O1424">
        <v>0</v>
      </c>
      <c r="P1424">
        <v>0</v>
      </c>
      <c r="Q1424">
        <v>1</v>
      </c>
      <c r="R1424">
        <v>3.0830000000000001E-5</v>
      </c>
      <c r="S1424">
        <v>7.2500000000000005E-7</v>
      </c>
      <c r="T1424">
        <v>4</v>
      </c>
      <c r="U1424">
        <v>0</v>
      </c>
      <c r="V1424">
        <v>0</v>
      </c>
      <c r="W1424" s="133" t="s">
        <v>2052</v>
      </c>
      <c r="X1424" t="s">
        <v>1508</v>
      </c>
      <c r="Y1424" t="s">
        <v>204</v>
      </c>
      <c r="AM1424" s="105"/>
      <c r="AO1424" s="105"/>
    </row>
    <row r="1425" spans="1:41" ht="14.25" customHeight="1">
      <c r="A1425" t="s">
        <v>2051</v>
      </c>
      <c r="B1425" t="s">
        <v>200</v>
      </c>
      <c r="C1425">
        <v>0</v>
      </c>
      <c r="D1425">
        <v>200</v>
      </c>
      <c r="E1425">
        <v>976</v>
      </c>
      <c r="F1425" t="s">
        <v>201</v>
      </c>
      <c r="G1425" s="105">
        <v>3.0744000000000001E-3</v>
      </c>
      <c r="H1425" s="105">
        <v>7.08E-5</v>
      </c>
      <c r="I1425" s="105">
        <v>-8.2316999999999995E-6</v>
      </c>
      <c r="J1425" s="105">
        <v>-4.0699999999999998E-7</v>
      </c>
      <c r="K1425" s="105">
        <v>3.0826E-3</v>
      </c>
      <c r="L1425" s="105">
        <v>7.1199999999999996E-5</v>
      </c>
      <c r="M1425" s="132">
        <v>1.32</v>
      </c>
      <c r="N1425">
        <v>0</v>
      </c>
      <c r="O1425">
        <v>0</v>
      </c>
      <c r="P1425">
        <v>0</v>
      </c>
      <c r="Q1425">
        <v>1</v>
      </c>
      <c r="R1425">
        <v>3.0825999999999999E-5</v>
      </c>
      <c r="S1425">
        <v>7.1200000000000002E-7</v>
      </c>
      <c r="T1425">
        <v>4</v>
      </c>
      <c r="U1425">
        <v>0</v>
      </c>
      <c r="V1425">
        <v>0</v>
      </c>
      <c r="W1425" s="133" t="s">
        <v>2053</v>
      </c>
      <c r="X1425" t="s">
        <v>1508</v>
      </c>
      <c r="Y1425" t="s">
        <v>204</v>
      </c>
      <c r="AM1425" s="105"/>
      <c r="AO1425" s="105"/>
    </row>
    <row r="1426" spans="1:41" ht="14.25" customHeight="1">
      <c r="A1426" t="s">
        <v>2051</v>
      </c>
      <c r="B1426" t="s">
        <v>200</v>
      </c>
      <c r="C1426">
        <v>0</v>
      </c>
      <c r="D1426">
        <v>200</v>
      </c>
      <c r="E1426">
        <v>976</v>
      </c>
      <c r="F1426" t="s">
        <v>201</v>
      </c>
      <c r="G1426" s="105">
        <v>3.0760000000000002E-3</v>
      </c>
      <c r="H1426" s="105">
        <v>7.1600000000000006E-5</v>
      </c>
      <c r="I1426" s="105">
        <v>-8.2316999999999995E-6</v>
      </c>
      <c r="J1426" s="105">
        <v>-4.0699999999999998E-7</v>
      </c>
      <c r="K1426" s="105">
        <v>3.0842999999999999E-3</v>
      </c>
      <c r="L1426" s="105">
        <v>7.2100000000000004E-5</v>
      </c>
      <c r="M1426" s="132">
        <v>1.34</v>
      </c>
      <c r="N1426">
        <v>0</v>
      </c>
      <c r="O1426">
        <v>0</v>
      </c>
      <c r="P1426">
        <v>0</v>
      </c>
      <c r="Q1426">
        <v>1</v>
      </c>
      <c r="R1426">
        <v>3.0843000000000003E-5</v>
      </c>
      <c r="S1426">
        <v>7.2050000000000003E-7</v>
      </c>
      <c r="T1426">
        <v>4</v>
      </c>
      <c r="U1426">
        <v>0</v>
      </c>
      <c r="V1426">
        <v>0</v>
      </c>
      <c r="W1426" s="133" t="s">
        <v>2054</v>
      </c>
      <c r="X1426" t="s">
        <v>1508</v>
      </c>
      <c r="Y1426" t="s">
        <v>204</v>
      </c>
      <c r="AM1426" s="105"/>
      <c r="AO1426" s="105"/>
    </row>
    <row r="1427" spans="1:41" ht="14.25" customHeight="1">
      <c r="A1427" t="s">
        <v>2055</v>
      </c>
      <c r="B1427" t="s">
        <v>200</v>
      </c>
      <c r="C1427">
        <v>0</v>
      </c>
      <c r="D1427">
        <v>200</v>
      </c>
      <c r="E1427">
        <v>976</v>
      </c>
      <c r="F1427" t="s">
        <v>201</v>
      </c>
      <c r="G1427" s="105">
        <v>2.0617999999999999E-3</v>
      </c>
      <c r="H1427" s="105">
        <v>4.8999999999999998E-5</v>
      </c>
      <c r="I1427" s="105">
        <v>-8.2316999999999995E-6</v>
      </c>
      <c r="J1427" s="105">
        <v>-4.0699999999999998E-7</v>
      </c>
      <c r="K1427" s="105">
        <v>2.0699999999999998E-3</v>
      </c>
      <c r="L1427" s="105">
        <v>4.9400000000000001E-5</v>
      </c>
      <c r="M1427" s="132">
        <v>1.37</v>
      </c>
      <c r="N1427">
        <v>0</v>
      </c>
      <c r="O1427">
        <v>0</v>
      </c>
      <c r="P1427">
        <v>0</v>
      </c>
      <c r="Q1427">
        <v>1</v>
      </c>
      <c r="R1427">
        <v>2.0699999999999998E-5</v>
      </c>
      <c r="S1427">
        <v>4.9409999999999996E-7</v>
      </c>
      <c r="T1427">
        <v>3</v>
      </c>
      <c r="U1427">
        <v>0</v>
      </c>
      <c r="V1427">
        <v>0</v>
      </c>
      <c r="W1427" s="133" t="s">
        <v>2056</v>
      </c>
      <c r="X1427" t="s">
        <v>1508</v>
      </c>
      <c r="Y1427" t="s">
        <v>204</v>
      </c>
      <c r="AM1427" s="105"/>
      <c r="AO1427" s="105"/>
    </row>
    <row r="1428" spans="1:41" ht="14.25" customHeight="1">
      <c r="A1428" t="s">
        <v>2055</v>
      </c>
      <c r="B1428" t="s">
        <v>200</v>
      </c>
      <c r="C1428">
        <v>0</v>
      </c>
      <c r="D1428">
        <v>200</v>
      </c>
      <c r="E1428">
        <v>976</v>
      </c>
      <c r="F1428" t="s">
        <v>201</v>
      </c>
      <c r="G1428" s="105">
        <v>2.0617999999999999E-3</v>
      </c>
      <c r="H1428" s="105">
        <v>4.9599999999999999E-5</v>
      </c>
      <c r="I1428" s="105">
        <v>-8.2316999999999995E-6</v>
      </c>
      <c r="J1428" s="105">
        <v>-4.0699999999999998E-7</v>
      </c>
      <c r="K1428" s="105">
        <v>2.0699999999999998E-3</v>
      </c>
      <c r="L1428" s="105">
        <v>5.0099999999999998E-5</v>
      </c>
      <c r="M1428" s="132">
        <v>1.39</v>
      </c>
      <c r="N1428">
        <v>0</v>
      </c>
      <c r="O1428">
        <v>0</v>
      </c>
      <c r="P1428">
        <v>0</v>
      </c>
      <c r="Q1428">
        <v>1</v>
      </c>
      <c r="R1428">
        <v>2.0699999999999998E-5</v>
      </c>
      <c r="S1428">
        <v>5.0050000000000001E-7</v>
      </c>
      <c r="T1428">
        <v>3</v>
      </c>
      <c r="U1428">
        <v>0</v>
      </c>
      <c r="V1428">
        <v>0</v>
      </c>
      <c r="W1428" s="133" t="s">
        <v>2057</v>
      </c>
      <c r="X1428" t="s">
        <v>1508</v>
      </c>
      <c r="Y1428" t="s">
        <v>204</v>
      </c>
      <c r="AM1428" s="105"/>
      <c r="AO1428" s="105"/>
    </row>
    <row r="1429" spans="1:41" ht="14.25" customHeight="1">
      <c r="A1429" t="s">
        <v>2055</v>
      </c>
      <c r="B1429" t="s">
        <v>200</v>
      </c>
      <c r="C1429">
        <v>0</v>
      </c>
      <c r="D1429">
        <v>200</v>
      </c>
      <c r="E1429">
        <v>976</v>
      </c>
      <c r="F1429" t="s">
        <v>201</v>
      </c>
      <c r="G1429" s="105">
        <v>2.0617000000000001E-3</v>
      </c>
      <c r="H1429" s="105">
        <v>4.9400000000000001E-5</v>
      </c>
      <c r="I1429" s="105">
        <v>-8.2316999999999995E-6</v>
      </c>
      <c r="J1429" s="105">
        <v>-4.0699999999999998E-7</v>
      </c>
      <c r="K1429" s="105">
        <v>2.0699E-3</v>
      </c>
      <c r="L1429" s="105">
        <v>4.9799999999999998E-5</v>
      </c>
      <c r="M1429" s="132">
        <v>1.38</v>
      </c>
      <c r="N1429">
        <v>0</v>
      </c>
      <c r="O1429">
        <v>0</v>
      </c>
      <c r="P1429">
        <v>0</v>
      </c>
      <c r="Q1429">
        <v>1</v>
      </c>
      <c r="R1429">
        <v>2.0699E-5</v>
      </c>
      <c r="S1429">
        <v>4.9810000000000005E-7</v>
      </c>
      <c r="T1429">
        <v>3</v>
      </c>
      <c r="U1429">
        <v>0</v>
      </c>
      <c r="V1429">
        <v>0</v>
      </c>
      <c r="W1429" s="133" t="s">
        <v>2058</v>
      </c>
      <c r="X1429" t="s">
        <v>1508</v>
      </c>
      <c r="Y1429" t="s">
        <v>204</v>
      </c>
      <c r="AM1429" s="105"/>
      <c r="AO1429" s="105"/>
    </row>
    <row r="1430" spans="1:41" ht="14.25" customHeight="1">
      <c r="A1430" t="s">
        <v>2059</v>
      </c>
      <c r="B1430" t="s">
        <v>200</v>
      </c>
      <c r="C1430">
        <v>0</v>
      </c>
      <c r="D1430">
        <v>200</v>
      </c>
      <c r="E1430">
        <v>976</v>
      </c>
      <c r="F1430" t="s">
        <v>201</v>
      </c>
      <c r="G1430" s="105">
        <v>2.418E-3</v>
      </c>
      <c r="H1430" s="105">
        <v>5.3600000000000002E-5</v>
      </c>
      <c r="I1430" s="105">
        <v>-8.2316999999999995E-6</v>
      </c>
      <c r="J1430" s="105">
        <v>-4.0699999999999998E-7</v>
      </c>
      <c r="K1430" s="105">
        <v>2.4261999999999999E-3</v>
      </c>
      <c r="L1430" s="105">
        <v>5.3999999999999998E-5</v>
      </c>
      <c r="M1430" s="132">
        <v>1.28</v>
      </c>
      <c r="N1430">
        <v>0</v>
      </c>
      <c r="O1430">
        <v>0</v>
      </c>
      <c r="P1430">
        <v>0</v>
      </c>
      <c r="Q1430">
        <v>1</v>
      </c>
      <c r="R1430">
        <v>2.4261999999999999E-5</v>
      </c>
      <c r="S1430">
        <v>5.4030000000000004E-7</v>
      </c>
      <c r="T1430">
        <v>3</v>
      </c>
      <c r="U1430">
        <v>0</v>
      </c>
      <c r="V1430">
        <v>0</v>
      </c>
      <c r="W1430" s="133" t="s">
        <v>2060</v>
      </c>
      <c r="X1430" t="s">
        <v>1508</v>
      </c>
      <c r="Y1430" t="s">
        <v>204</v>
      </c>
      <c r="AM1430" s="105"/>
      <c r="AO1430" s="105"/>
    </row>
    <row r="1431" spans="1:41" ht="14.25" customHeight="1">
      <c r="A1431" t="s">
        <v>2059</v>
      </c>
      <c r="B1431" t="s">
        <v>200</v>
      </c>
      <c r="C1431">
        <v>0</v>
      </c>
      <c r="D1431">
        <v>200</v>
      </c>
      <c r="E1431">
        <v>976</v>
      </c>
      <c r="F1431" t="s">
        <v>201</v>
      </c>
      <c r="G1431" s="105">
        <v>2.4177999999999999E-3</v>
      </c>
      <c r="H1431" s="105">
        <v>5.3699999999999997E-5</v>
      </c>
      <c r="I1431" s="105">
        <v>-8.2316999999999995E-6</v>
      </c>
      <c r="J1431" s="105">
        <v>-4.0699999999999998E-7</v>
      </c>
      <c r="K1431" s="105">
        <v>2.4260000000000002E-3</v>
      </c>
      <c r="L1431" s="105">
        <v>5.41E-5</v>
      </c>
      <c r="M1431" s="132">
        <v>1.28</v>
      </c>
      <c r="N1431">
        <v>0</v>
      </c>
      <c r="O1431">
        <v>0</v>
      </c>
      <c r="P1431">
        <v>0</v>
      </c>
      <c r="Q1431">
        <v>1</v>
      </c>
      <c r="R1431">
        <v>2.4260000000000002E-5</v>
      </c>
      <c r="S1431">
        <v>5.4069999999999996E-7</v>
      </c>
      <c r="T1431">
        <v>3</v>
      </c>
      <c r="U1431">
        <v>0</v>
      </c>
      <c r="V1431">
        <v>0</v>
      </c>
      <c r="W1431" s="133" t="s">
        <v>2061</v>
      </c>
      <c r="X1431" t="s">
        <v>1508</v>
      </c>
      <c r="Y1431" t="s">
        <v>204</v>
      </c>
      <c r="AM1431" s="105"/>
      <c r="AO1431" s="105"/>
    </row>
    <row r="1432" spans="1:41" ht="14.25" customHeight="1">
      <c r="A1432" t="s">
        <v>2059</v>
      </c>
      <c r="B1432" t="s">
        <v>200</v>
      </c>
      <c r="C1432">
        <v>0</v>
      </c>
      <c r="D1432">
        <v>200</v>
      </c>
      <c r="E1432">
        <v>976</v>
      </c>
      <c r="F1432" t="s">
        <v>201</v>
      </c>
      <c r="G1432" s="105">
        <v>2.4169999999999999E-3</v>
      </c>
      <c r="H1432" s="105">
        <v>5.3600000000000002E-5</v>
      </c>
      <c r="I1432" s="105">
        <v>-8.2316999999999995E-6</v>
      </c>
      <c r="J1432" s="105">
        <v>-4.0699999999999998E-7</v>
      </c>
      <c r="K1432" s="105">
        <v>2.4252000000000002E-3</v>
      </c>
      <c r="L1432" s="105">
        <v>5.3999999999999998E-5</v>
      </c>
      <c r="M1432" s="132">
        <v>1.28</v>
      </c>
      <c r="N1432">
        <v>0</v>
      </c>
      <c r="O1432">
        <v>0</v>
      </c>
      <c r="P1432">
        <v>0</v>
      </c>
      <c r="Q1432">
        <v>1</v>
      </c>
      <c r="R1432">
        <v>2.4252000000000001E-5</v>
      </c>
      <c r="S1432">
        <v>5.4020000000000003E-7</v>
      </c>
      <c r="T1432">
        <v>3</v>
      </c>
      <c r="U1432">
        <v>0</v>
      </c>
      <c r="V1432">
        <v>0</v>
      </c>
      <c r="W1432" s="133" t="s">
        <v>2062</v>
      </c>
      <c r="X1432" t="s">
        <v>1508</v>
      </c>
      <c r="Y1432" t="s">
        <v>204</v>
      </c>
      <c r="AM1432" s="105"/>
      <c r="AO1432" s="105"/>
    </row>
    <row r="1433" spans="1:41" ht="14.25" customHeight="1">
      <c r="A1433" t="s">
        <v>2063</v>
      </c>
      <c r="B1433" t="s">
        <v>200</v>
      </c>
      <c r="C1433">
        <v>0</v>
      </c>
      <c r="D1433">
        <v>200</v>
      </c>
      <c r="E1433">
        <v>976</v>
      </c>
      <c r="F1433" t="s">
        <v>201</v>
      </c>
      <c r="G1433" s="105">
        <v>1.6965000000000001E-3</v>
      </c>
      <c r="H1433" s="105">
        <v>3.9700000000000003E-5</v>
      </c>
      <c r="I1433" s="105">
        <v>-8.2316999999999995E-6</v>
      </c>
      <c r="J1433" s="105">
        <v>-4.0699999999999998E-7</v>
      </c>
      <c r="K1433" s="105">
        <v>1.7048E-3</v>
      </c>
      <c r="L1433" s="105">
        <v>4.0099999999999999E-5</v>
      </c>
      <c r="M1433" s="132">
        <v>1.35</v>
      </c>
      <c r="N1433">
        <v>0</v>
      </c>
      <c r="O1433">
        <v>0</v>
      </c>
      <c r="P1433">
        <v>0</v>
      </c>
      <c r="Q1433">
        <v>1</v>
      </c>
      <c r="R1433">
        <v>1.7048E-5</v>
      </c>
      <c r="S1433">
        <v>4.0110000000000001E-7</v>
      </c>
      <c r="T1433">
        <v>3</v>
      </c>
      <c r="U1433">
        <v>0</v>
      </c>
      <c r="V1433">
        <v>0</v>
      </c>
      <c r="W1433" s="133" t="s">
        <v>2064</v>
      </c>
      <c r="X1433" t="s">
        <v>1508</v>
      </c>
      <c r="Y1433" t="s">
        <v>204</v>
      </c>
      <c r="AM1433" s="105"/>
      <c r="AO1433" s="105"/>
    </row>
    <row r="1434" spans="1:41" ht="14.25" customHeight="1">
      <c r="A1434" t="s">
        <v>2063</v>
      </c>
      <c r="B1434" t="s">
        <v>200</v>
      </c>
      <c r="C1434">
        <v>0</v>
      </c>
      <c r="D1434">
        <v>200</v>
      </c>
      <c r="E1434">
        <v>976</v>
      </c>
      <c r="F1434" t="s">
        <v>201</v>
      </c>
      <c r="G1434" s="105">
        <v>1.6965999999999999E-3</v>
      </c>
      <c r="H1434" s="105">
        <v>3.96E-5</v>
      </c>
      <c r="I1434" s="105">
        <v>-8.2316999999999995E-6</v>
      </c>
      <c r="J1434" s="105">
        <v>-4.0699999999999998E-7</v>
      </c>
      <c r="K1434" s="105">
        <v>1.7048E-3</v>
      </c>
      <c r="L1434" s="105">
        <v>4.0000000000000003E-5</v>
      </c>
      <c r="M1434" s="132">
        <v>1.34</v>
      </c>
      <c r="N1434">
        <v>0</v>
      </c>
      <c r="O1434">
        <v>0</v>
      </c>
      <c r="P1434">
        <v>0</v>
      </c>
      <c r="Q1434">
        <v>1</v>
      </c>
      <c r="R1434">
        <v>1.7048E-5</v>
      </c>
      <c r="S1434">
        <v>4.0009999999999999E-7</v>
      </c>
      <c r="T1434">
        <v>3</v>
      </c>
      <c r="U1434">
        <v>0</v>
      </c>
      <c r="V1434">
        <v>0</v>
      </c>
      <c r="W1434" s="133" t="s">
        <v>2065</v>
      </c>
      <c r="X1434" t="s">
        <v>1508</v>
      </c>
      <c r="Y1434" t="s">
        <v>204</v>
      </c>
      <c r="AM1434" s="105"/>
      <c r="AO1434" s="105"/>
    </row>
    <row r="1435" spans="1:41" ht="14.25" customHeight="1">
      <c r="A1435" t="s">
        <v>2063</v>
      </c>
      <c r="B1435" t="s">
        <v>200</v>
      </c>
      <c r="C1435">
        <v>0</v>
      </c>
      <c r="D1435">
        <v>200</v>
      </c>
      <c r="E1435">
        <v>976</v>
      </c>
      <c r="F1435" t="s">
        <v>201</v>
      </c>
      <c r="G1435" s="105">
        <v>1.6965000000000001E-3</v>
      </c>
      <c r="H1435" s="105">
        <v>3.9700000000000003E-5</v>
      </c>
      <c r="I1435" s="105">
        <v>-8.2316999999999995E-6</v>
      </c>
      <c r="J1435" s="105">
        <v>-4.0699999999999998E-7</v>
      </c>
      <c r="K1435" s="105">
        <v>1.7047E-3</v>
      </c>
      <c r="L1435" s="105">
        <v>4.0200000000000001E-5</v>
      </c>
      <c r="M1435" s="132">
        <v>1.35</v>
      </c>
      <c r="N1435">
        <v>0</v>
      </c>
      <c r="O1435">
        <v>0</v>
      </c>
      <c r="P1435">
        <v>0</v>
      </c>
      <c r="Q1435">
        <v>1</v>
      </c>
      <c r="R1435">
        <v>1.7047000000000001E-5</v>
      </c>
      <c r="S1435">
        <v>4.0149999999999999E-7</v>
      </c>
      <c r="T1435">
        <v>3</v>
      </c>
      <c r="U1435">
        <v>0</v>
      </c>
      <c r="V1435">
        <v>0</v>
      </c>
      <c r="W1435" s="133" t="s">
        <v>2066</v>
      </c>
      <c r="X1435" t="s">
        <v>1508</v>
      </c>
      <c r="Y1435" t="s">
        <v>204</v>
      </c>
      <c r="AM1435" s="105"/>
      <c r="AO1435" s="105"/>
    </row>
    <row r="1436" spans="1:41" ht="14.25" customHeight="1">
      <c r="A1436" t="s">
        <v>2067</v>
      </c>
      <c r="B1436" t="s">
        <v>200</v>
      </c>
      <c r="C1436">
        <v>0</v>
      </c>
      <c r="D1436">
        <v>200</v>
      </c>
      <c r="E1436">
        <v>976</v>
      </c>
      <c r="F1436" t="s">
        <v>201</v>
      </c>
      <c r="G1436" s="105">
        <v>1.9292000000000001E-3</v>
      </c>
      <c r="H1436" s="105">
        <v>4.6999999999999997E-5</v>
      </c>
      <c r="I1436" s="105">
        <v>-8.2316999999999995E-6</v>
      </c>
      <c r="J1436" s="105">
        <v>-4.0699999999999998E-7</v>
      </c>
      <c r="K1436" s="105">
        <v>1.9373999999999999E-3</v>
      </c>
      <c r="L1436" s="105">
        <v>4.74E-5</v>
      </c>
      <c r="M1436" s="132">
        <v>1.4</v>
      </c>
      <c r="N1436">
        <v>0</v>
      </c>
      <c r="O1436">
        <v>0</v>
      </c>
      <c r="P1436">
        <v>0</v>
      </c>
      <c r="Q1436">
        <v>1</v>
      </c>
      <c r="R1436">
        <v>1.9374000000000001E-5</v>
      </c>
      <c r="S1436">
        <v>4.7399999999999998E-7</v>
      </c>
      <c r="T1436">
        <v>3</v>
      </c>
      <c r="U1436">
        <v>0</v>
      </c>
      <c r="V1436">
        <v>0</v>
      </c>
      <c r="W1436" s="133" t="s">
        <v>2068</v>
      </c>
      <c r="X1436" t="s">
        <v>1508</v>
      </c>
      <c r="Y1436" t="s">
        <v>204</v>
      </c>
      <c r="AM1436" s="105"/>
      <c r="AO1436" s="105"/>
    </row>
    <row r="1437" spans="1:41" ht="14.25" customHeight="1">
      <c r="A1437" t="s">
        <v>2067</v>
      </c>
      <c r="B1437" t="s">
        <v>200</v>
      </c>
      <c r="C1437">
        <v>0</v>
      </c>
      <c r="D1437">
        <v>200</v>
      </c>
      <c r="E1437">
        <v>976</v>
      </c>
      <c r="F1437" t="s">
        <v>201</v>
      </c>
      <c r="G1437" s="105">
        <v>1.9292999999999999E-3</v>
      </c>
      <c r="H1437" s="105">
        <v>4.6499999999999999E-5</v>
      </c>
      <c r="I1437" s="105">
        <v>-8.2316999999999995E-6</v>
      </c>
      <c r="J1437" s="105">
        <v>-4.0699999999999998E-7</v>
      </c>
      <c r="K1437" s="105">
        <v>1.9375E-3</v>
      </c>
      <c r="L1437" s="105">
        <v>4.6900000000000002E-5</v>
      </c>
      <c r="M1437" s="132">
        <v>1.39</v>
      </c>
      <c r="N1437">
        <v>0</v>
      </c>
      <c r="O1437">
        <v>0</v>
      </c>
      <c r="P1437">
        <v>0</v>
      </c>
      <c r="Q1437">
        <v>1</v>
      </c>
      <c r="R1437">
        <v>1.9375E-5</v>
      </c>
      <c r="S1437">
        <v>4.6909999999999999E-7</v>
      </c>
      <c r="T1437">
        <v>3</v>
      </c>
      <c r="U1437">
        <v>0</v>
      </c>
      <c r="V1437">
        <v>0</v>
      </c>
      <c r="W1437" s="133" t="s">
        <v>2069</v>
      </c>
      <c r="X1437" t="s">
        <v>1508</v>
      </c>
      <c r="Y1437" t="s">
        <v>204</v>
      </c>
      <c r="AM1437" s="105"/>
      <c r="AO1437" s="105"/>
    </row>
    <row r="1438" spans="1:41" ht="14.25" customHeight="1">
      <c r="A1438" t="s">
        <v>2067</v>
      </c>
      <c r="B1438" t="s">
        <v>200</v>
      </c>
      <c r="C1438">
        <v>0</v>
      </c>
      <c r="D1438">
        <v>200</v>
      </c>
      <c r="E1438">
        <v>976</v>
      </c>
      <c r="F1438" t="s">
        <v>201</v>
      </c>
      <c r="G1438" s="105">
        <v>1.9287E-3</v>
      </c>
      <c r="H1438" s="105">
        <v>4.6699999999999997E-5</v>
      </c>
      <c r="I1438" s="105">
        <v>-8.2316999999999995E-6</v>
      </c>
      <c r="J1438" s="105">
        <v>-4.0699999999999998E-7</v>
      </c>
      <c r="K1438" s="105">
        <v>1.9369999999999999E-3</v>
      </c>
      <c r="L1438" s="105">
        <v>4.71E-5</v>
      </c>
      <c r="M1438" s="132">
        <v>1.39</v>
      </c>
      <c r="N1438">
        <v>0</v>
      </c>
      <c r="O1438">
        <v>0</v>
      </c>
      <c r="P1438">
        <v>0</v>
      </c>
      <c r="Q1438">
        <v>1</v>
      </c>
      <c r="R1438">
        <v>1.9369999999999999E-5</v>
      </c>
      <c r="S1438">
        <v>4.7109999999999998E-7</v>
      </c>
      <c r="T1438">
        <v>3</v>
      </c>
      <c r="U1438">
        <v>0</v>
      </c>
      <c r="V1438">
        <v>0</v>
      </c>
      <c r="W1438" s="133" t="s">
        <v>2070</v>
      </c>
      <c r="X1438" t="s">
        <v>1508</v>
      </c>
      <c r="Y1438" t="s">
        <v>204</v>
      </c>
      <c r="AM1438" s="105"/>
      <c r="AO1438" s="105"/>
    </row>
    <row r="1439" spans="1:41" ht="14.25" customHeight="1">
      <c r="A1439" t="s">
        <v>2071</v>
      </c>
      <c r="B1439" t="s">
        <v>200</v>
      </c>
      <c r="C1439">
        <v>0</v>
      </c>
      <c r="D1439">
        <v>200</v>
      </c>
      <c r="E1439">
        <v>976</v>
      </c>
      <c r="F1439" t="s">
        <v>201</v>
      </c>
      <c r="G1439" s="105">
        <v>3.7282000000000001E-3</v>
      </c>
      <c r="H1439" s="105">
        <v>8.2999999999999998E-5</v>
      </c>
      <c r="I1439" s="105">
        <v>-8.2316999999999995E-6</v>
      </c>
      <c r="J1439" s="105">
        <v>-4.0699999999999998E-7</v>
      </c>
      <c r="K1439" s="105">
        <v>3.7364E-3</v>
      </c>
      <c r="L1439" s="105">
        <v>8.3399999999999994E-5</v>
      </c>
      <c r="M1439" s="132">
        <v>1.28</v>
      </c>
      <c r="N1439">
        <v>0</v>
      </c>
      <c r="O1439">
        <v>0</v>
      </c>
      <c r="P1439">
        <v>0</v>
      </c>
      <c r="Q1439">
        <v>1</v>
      </c>
      <c r="R1439">
        <v>3.7363999999999997E-5</v>
      </c>
      <c r="S1439">
        <v>8.3440000000000001E-7</v>
      </c>
      <c r="T1439">
        <v>4</v>
      </c>
      <c r="U1439">
        <v>0</v>
      </c>
      <c r="V1439">
        <v>0</v>
      </c>
      <c r="W1439" s="133" t="s">
        <v>2072</v>
      </c>
      <c r="X1439" t="s">
        <v>1508</v>
      </c>
      <c r="Y1439" t="s">
        <v>204</v>
      </c>
      <c r="AM1439" s="105"/>
      <c r="AO1439" s="105"/>
    </row>
    <row r="1440" spans="1:41" ht="14.25" customHeight="1">
      <c r="A1440" t="s">
        <v>2071</v>
      </c>
      <c r="B1440" t="s">
        <v>200</v>
      </c>
      <c r="C1440">
        <v>0</v>
      </c>
      <c r="D1440">
        <v>200</v>
      </c>
      <c r="E1440">
        <v>976</v>
      </c>
      <c r="F1440" t="s">
        <v>201</v>
      </c>
      <c r="G1440" s="105">
        <v>3.7282000000000001E-3</v>
      </c>
      <c r="H1440" s="105">
        <v>8.3999999999999995E-5</v>
      </c>
      <c r="I1440" s="105">
        <v>-8.2316999999999995E-6</v>
      </c>
      <c r="J1440" s="105">
        <v>-4.0699999999999998E-7</v>
      </c>
      <c r="K1440" s="105">
        <v>3.7364999999999998E-3</v>
      </c>
      <c r="L1440" s="105">
        <v>8.4400000000000005E-5</v>
      </c>
      <c r="M1440" s="132">
        <v>1.29</v>
      </c>
      <c r="N1440">
        <v>0</v>
      </c>
      <c r="O1440">
        <v>0</v>
      </c>
      <c r="P1440">
        <v>0</v>
      </c>
      <c r="Q1440">
        <v>1</v>
      </c>
      <c r="R1440">
        <v>3.7364999999999999E-5</v>
      </c>
      <c r="S1440">
        <v>8.4440000000000002E-7</v>
      </c>
      <c r="T1440">
        <v>4</v>
      </c>
      <c r="U1440">
        <v>0</v>
      </c>
      <c r="V1440">
        <v>0</v>
      </c>
      <c r="W1440" s="133" t="s">
        <v>2073</v>
      </c>
      <c r="X1440" t="s">
        <v>1508</v>
      </c>
      <c r="Y1440" t="s">
        <v>204</v>
      </c>
      <c r="AM1440" s="105"/>
      <c r="AO1440" s="105"/>
    </row>
    <row r="1441" spans="1:41" ht="14.25" customHeight="1">
      <c r="A1441" t="s">
        <v>2071</v>
      </c>
      <c r="B1441" t="s">
        <v>200</v>
      </c>
      <c r="C1441">
        <v>0</v>
      </c>
      <c r="D1441">
        <v>200</v>
      </c>
      <c r="E1441">
        <v>976</v>
      </c>
      <c r="F1441" t="s">
        <v>201</v>
      </c>
      <c r="G1441" s="105">
        <v>3.7279000000000001E-3</v>
      </c>
      <c r="H1441" s="105">
        <v>8.4400000000000005E-5</v>
      </c>
      <c r="I1441" s="105">
        <v>-8.2316999999999995E-6</v>
      </c>
      <c r="J1441" s="105">
        <v>-4.0699999999999998E-7</v>
      </c>
      <c r="K1441" s="105">
        <v>3.7361E-3</v>
      </c>
      <c r="L1441" s="105">
        <v>8.4800000000000001E-5</v>
      </c>
      <c r="M1441" s="132">
        <v>1.3</v>
      </c>
      <c r="N1441">
        <v>0</v>
      </c>
      <c r="O1441">
        <v>0</v>
      </c>
      <c r="P1441">
        <v>0</v>
      </c>
      <c r="Q1441">
        <v>1</v>
      </c>
      <c r="R1441">
        <v>3.7360999999999997E-5</v>
      </c>
      <c r="S1441">
        <v>8.4779999999999996E-7</v>
      </c>
      <c r="T1441">
        <v>4</v>
      </c>
      <c r="U1441">
        <v>0</v>
      </c>
      <c r="V1441">
        <v>0</v>
      </c>
      <c r="W1441" s="133" t="s">
        <v>2074</v>
      </c>
      <c r="X1441" t="s">
        <v>1508</v>
      </c>
      <c r="Y1441" t="s">
        <v>204</v>
      </c>
      <c r="AM1441" s="105"/>
      <c r="AO1441" s="105"/>
    </row>
    <row r="1442" spans="1:41" ht="14.25" customHeight="1">
      <c r="A1442" t="s">
        <v>2075</v>
      </c>
      <c r="B1442" t="s">
        <v>200</v>
      </c>
      <c r="C1442">
        <v>0</v>
      </c>
      <c r="D1442">
        <v>200</v>
      </c>
      <c r="E1442">
        <v>976</v>
      </c>
      <c r="F1442" t="s">
        <v>201</v>
      </c>
      <c r="G1442" s="105">
        <v>3.2491999999999998E-3</v>
      </c>
      <c r="H1442" s="105">
        <v>8.0799999999999999E-5</v>
      </c>
      <c r="I1442" s="105">
        <v>-8.2316999999999995E-6</v>
      </c>
      <c r="J1442" s="105">
        <v>-4.0699999999999998E-7</v>
      </c>
      <c r="K1442" s="105">
        <v>3.2574000000000001E-3</v>
      </c>
      <c r="L1442" s="105">
        <v>8.1199999999999995E-5</v>
      </c>
      <c r="M1442" s="132">
        <v>1.43</v>
      </c>
      <c r="N1442">
        <v>0</v>
      </c>
      <c r="O1442">
        <v>0</v>
      </c>
      <c r="P1442">
        <v>0</v>
      </c>
      <c r="Q1442">
        <v>1</v>
      </c>
      <c r="R1442">
        <v>3.2573999999999997E-5</v>
      </c>
      <c r="S1442">
        <v>8.1240000000000005E-7</v>
      </c>
      <c r="T1442">
        <v>4</v>
      </c>
      <c r="U1442">
        <v>0</v>
      </c>
      <c r="V1442">
        <v>0</v>
      </c>
      <c r="W1442" s="133" t="s">
        <v>2076</v>
      </c>
      <c r="X1442" t="s">
        <v>1508</v>
      </c>
      <c r="Y1442" t="s">
        <v>204</v>
      </c>
      <c r="AM1442" s="105"/>
      <c r="AO1442" s="105"/>
    </row>
    <row r="1443" spans="1:41" ht="14.25" customHeight="1">
      <c r="A1443" t="s">
        <v>2075</v>
      </c>
      <c r="B1443" t="s">
        <v>200</v>
      </c>
      <c r="C1443">
        <v>0</v>
      </c>
      <c r="D1443">
        <v>200</v>
      </c>
      <c r="E1443">
        <v>976</v>
      </c>
      <c r="F1443" t="s">
        <v>201</v>
      </c>
      <c r="G1443" s="105">
        <v>3.2488E-3</v>
      </c>
      <c r="H1443" s="105">
        <v>8.14E-5</v>
      </c>
      <c r="I1443" s="105">
        <v>-8.2316999999999995E-6</v>
      </c>
      <c r="J1443" s="105">
        <v>-4.0699999999999998E-7</v>
      </c>
      <c r="K1443" s="105">
        <v>3.2569999999999999E-3</v>
      </c>
      <c r="L1443" s="105">
        <v>8.1799999999999996E-5</v>
      </c>
      <c r="M1443" s="132">
        <v>1.44</v>
      </c>
      <c r="N1443">
        <v>0</v>
      </c>
      <c r="O1443">
        <v>0</v>
      </c>
      <c r="P1443">
        <v>0</v>
      </c>
      <c r="Q1443">
        <v>1</v>
      </c>
      <c r="R1443">
        <v>3.2570000000000002E-5</v>
      </c>
      <c r="S1443">
        <v>8.1800000000000005E-7</v>
      </c>
      <c r="T1443">
        <v>4</v>
      </c>
      <c r="U1443">
        <v>0</v>
      </c>
      <c r="V1443">
        <v>0</v>
      </c>
      <c r="W1443" s="133" t="s">
        <v>2077</v>
      </c>
      <c r="X1443" t="s">
        <v>1508</v>
      </c>
      <c r="Y1443" t="s">
        <v>204</v>
      </c>
      <c r="AM1443" s="105"/>
      <c r="AO1443" s="105"/>
    </row>
    <row r="1444" spans="1:41" ht="14.25" customHeight="1">
      <c r="A1444" t="s">
        <v>2075</v>
      </c>
      <c r="B1444" t="s">
        <v>200</v>
      </c>
      <c r="C1444">
        <v>0</v>
      </c>
      <c r="D1444">
        <v>200</v>
      </c>
      <c r="E1444">
        <v>976</v>
      </c>
      <c r="F1444" t="s">
        <v>201</v>
      </c>
      <c r="G1444" s="105">
        <v>3.2483999999999998E-3</v>
      </c>
      <c r="H1444" s="105">
        <v>8.03E-5</v>
      </c>
      <c r="I1444" s="105">
        <v>-8.2316999999999995E-6</v>
      </c>
      <c r="J1444" s="105">
        <v>-4.0699999999999998E-7</v>
      </c>
      <c r="K1444" s="105">
        <v>3.2567E-3</v>
      </c>
      <c r="L1444" s="105">
        <v>8.0699999999999996E-5</v>
      </c>
      <c r="M1444" s="132">
        <v>1.42</v>
      </c>
      <c r="N1444">
        <v>0</v>
      </c>
      <c r="O1444">
        <v>0</v>
      </c>
      <c r="P1444">
        <v>0</v>
      </c>
      <c r="Q1444">
        <v>1</v>
      </c>
      <c r="R1444">
        <v>3.2567000000000002E-5</v>
      </c>
      <c r="S1444">
        <v>8.0689999999999995E-7</v>
      </c>
      <c r="T1444">
        <v>4</v>
      </c>
      <c r="U1444">
        <v>0</v>
      </c>
      <c r="V1444">
        <v>0</v>
      </c>
      <c r="W1444" s="133" t="s">
        <v>2078</v>
      </c>
      <c r="X1444" t="s">
        <v>1508</v>
      </c>
      <c r="Y1444" t="s">
        <v>204</v>
      </c>
      <c r="AM1444" s="105"/>
      <c r="AO1444" s="105"/>
    </row>
    <row r="1445" spans="1:41" ht="14.25" customHeight="1">
      <c r="A1445" t="s">
        <v>2079</v>
      </c>
      <c r="B1445" t="s">
        <v>200</v>
      </c>
      <c r="C1445">
        <v>0</v>
      </c>
      <c r="D1445">
        <v>200</v>
      </c>
      <c r="E1445">
        <v>976</v>
      </c>
      <c r="F1445" t="s">
        <v>201</v>
      </c>
      <c r="G1445" s="105">
        <v>3.5063999999999998E-3</v>
      </c>
      <c r="H1445" s="105">
        <v>1.155E-4</v>
      </c>
      <c r="I1445" s="105">
        <v>-8.2316999999999995E-6</v>
      </c>
      <c r="J1445" s="105">
        <v>-4.0699999999999998E-7</v>
      </c>
      <c r="K1445" s="105">
        <v>3.5146999999999999E-3</v>
      </c>
      <c r="L1445" s="105">
        <v>1.159E-4</v>
      </c>
      <c r="M1445" s="132">
        <v>1.89</v>
      </c>
      <c r="N1445">
        <v>0</v>
      </c>
      <c r="O1445">
        <v>0</v>
      </c>
      <c r="P1445">
        <v>0</v>
      </c>
      <c r="Q1445">
        <v>1</v>
      </c>
      <c r="R1445">
        <v>3.5147000000000001E-5</v>
      </c>
      <c r="S1445">
        <v>1.1589E-6</v>
      </c>
      <c r="T1445">
        <v>4</v>
      </c>
      <c r="U1445">
        <v>0</v>
      </c>
      <c r="V1445">
        <v>0</v>
      </c>
      <c r="W1445" s="133" t="s">
        <v>2080</v>
      </c>
      <c r="X1445" t="s">
        <v>1508</v>
      </c>
      <c r="Y1445" t="s">
        <v>204</v>
      </c>
      <c r="AM1445" s="105"/>
      <c r="AO1445" s="105"/>
    </row>
    <row r="1446" spans="1:41" ht="14.25" customHeight="1">
      <c r="A1446" t="s">
        <v>2079</v>
      </c>
      <c r="B1446" t="s">
        <v>200</v>
      </c>
      <c r="C1446">
        <v>0</v>
      </c>
      <c r="D1446">
        <v>200</v>
      </c>
      <c r="E1446">
        <v>976</v>
      </c>
      <c r="F1446" t="s">
        <v>201</v>
      </c>
      <c r="G1446" s="105">
        <v>3.5068E-3</v>
      </c>
      <c r="H1446" s="105">
        <v>1.147E-4</v>
      </c>
      <c r="I1446" s="105">
        <v>-8.2316999999999995E-6</v>
      </c>
      <c r="J1446" s="105">
        <v>-4.0699999999999998E-7</v>
      </c>
      <c r="K1446" s="105">
        <v>3.5149999999999999E-3</v>
      </c>
      <c r="L1446" s="105">
        <v>1.1510000000000001E-4</v>
      </c>
      <c r="M1446" s="132">
        <v>1.88</v>
      </c>
      <c r="N1446">
        <v>0</v>
      </c>
      <c r="O1446">
        <v>0</v>
      </c>
      <c r="P1446">
        <v>0</v>
      </c>
      <c r="Q1446">
        <v>1</v>
      </c>
      <c r="R1446">
        <v>3.5150000000000001E-5</v>
      </c>
      <c r="S1446">
        <v>1.1512000000000001E-6</v>
      </c>
      <c r="T1446">
        <v>4</v>
      </c>
      <c r="U1446">
        <v>0</v>
      </c>
      <c r="V1446">
        <v>0</v>
      </c>
      <c r="W1446" s="133" t="s">
        <v>721</v>
      </c>
      <c r="X1446" t="s">
        <v>1508</v>
      </c>
      <c r="Y1446" t="s">
        <v>204</v>
      </c>
      <c r="AM1446" s="105"/>
      <c r="AO1446" s="105"/>
    </row>
    <row r="1447" spans="1:41" ht="14.25" customHeight="1">
      <c r="A1447" t="s">
        <v>2079</v>
      </c>
      <c r="B1447" t="s">
        <v>200</v>
      </c>
      <c r="C1447">
        <v>0</v>
      </c>
      <c r="D1447">
        <v>200</v>
      </c>
      <c r="E1447">
        <v>976</v>
      </c>
      <c r="F1447" t="s">
        <v>201</v>
      </c>
      <c r="G1447" s="105">
        <v>3.5054999999999999E-3</v>
      </c>
      <c r="H1447" s="105">
        <v>1.137E-4</v>
      </c>
      <c r="I1447" s="105">
        <v>-8.2316999999999995E-6</v>
      </c>
      <c r="J1447" s="105">
        <v>-4.0699999999999998E-7</v>
      </c>
      <c r="K1447" s="105">
        <v>3.5136999999999998E-3</v>
      </c>
      <c r="L1447" s="105">
        <v>1.141E-4</v>
      </c>
      <c r="M1447" s="132">
        <v>1.86</v>
      </c>
      <c r="N1447">
        <v>0</v>
      </c>
      <c r="O1447">
        <v>0</v>
      </c>
      <c r="P1447">
        <v>0</v>
      </c>
      <c r="Q1447">
        <v>1</v>
      </c>
      <c r="R1447">
        <v>3.5136999999999999E-5</v>
      </c>
      <c r="S1447">
        <v>1.1406999999999999E-6</v>
      </c>
      <c r="T1447">
        <v>4</v>
      </c>
      <c r="U1447">
        <v>0</v>
      </c>
      <c r="V1447">
        <v>0</v>
      </c>
      <c r="W1447" s="133" t="s">
        <v>722</v>
      </c>
      <c r="X1447" t="s">
        <v>1508</v>
      </c>
      <c r="Y1447" t="s">
        <v>204</v>
      </c>
      <c r="AM1447" s="105"/>
      <c r="AO1447" s="105"/>
    </row>
    <row r="1448" spans="1:41" ht="14.25" customHeight="1">
      <c r="A1448" t="s">
        <v>2081</v>
      </c>
      <c r="B1448" t="s">
        <v>200</v>
      </c>
      <c r="C1448">
        <v>0</v>
      </c>
      <c r="D1448">
        <v>200</v>
      </c>
      <c r="E1448">
        <v>976</v>
      </c>
      <c r="F1448" t="s">
        <v>201</v>
      </c>
      <c r="G1448" s="105">
        <v>3.8817999999999999E-3</v>
      </c>
      <c r="H1448" s="105">
        <v>9.5400000000000001E-5</v>
      </c>
      <c r="I1448" s="105">
        <v>-8.2316999999999995E-6</v>
      </c>
      <c r="J1448" s="105">
        <v>-4.0699999999999998E-7</v>
      </c>
      <c r="K1448" s="105">
        <v>3.8899999999999998E-3</v>
      </c>
      <c r="L1448" s="105">
        <v>9.5799999999999998E-5</v>
      </c>
      <c r="M1448" s="132">
        <v>1.41</v>
      </c>
      <c r="N1448">
        <v>0</v>
      </c>
      <c r="O1448">
        <v>0</v>
      </c>
      <c r="P1448">
        <v>0</v>
      </c>
      <c r="Q1448">
        <v>1</v>
      </c>
      <c r="R1448">
        <v>3.8899999999999997E-5</v>
      </c>
      <c r="S1448">
        <v>9.5840000000000001E-7</v>
      </c>
      <c r="T1448">
        <v>4</v>
      </c>
      <c r="U1448">
        <v>0</v>
      </c>
      <c r="V1448">
        <v>0</v>
      </c>
      <c r="W1448" s="133" t="s">
        <v>2082</v>
      </c>
      <c r="X1448" t="s">
        <v>1508</v>
      </c>
      <c r="Y1448" t="s">
        <v>204</v>
      </c>
      <c r="AM1448" s="105"/>
      <c r="AO1448" s="105"/>
    </row>
    <row r="1449" spans="1:41" ht="14.25" customHeight="1">
      <c r="A1449" t="s">
        <v>2081</v>
      </c>
      <c r="B1449" t="s">
        <v>200</v>
      </c>
      <c r="C1449">
        <v>0</v>
      </c>
      <c r="D1449">
        <v>200</v>
      </c>
      <c r="E1449">
        <v>976</v>
      </c>
      <c r="F1449" t="s">
        <v>201</v>
      </c>
      <c r="G1449" s="105">
        <v>3.8817000000000001E-3</v>
      </c>
      <c r="H1449" s="105">
        <v>9.6199999999999994E-5</v>
      </c>
      <c r="I1449" s="105">
        <v>-8.2316999999999995E-6</v>
      </c>
      <c r="J1449" s="105">
        <v>-4.0699999999999998E-7</v>
      </c>
      <c r="K1449" s="105">
        <v>3.8899E-3</v>
      </c>
      <c r="L1449" s="105">
        <v>9.6600000000000003E-5</v>
      </c>
      <c r="M1449" s="132">
        <v>1.42</v>
      </c>
      <c r="N1449">
        <v>0</v>
      </c>
      <c r="O1449">
        <v>0</v>
      </c>
      <c r="P1449">
        <v>0</v>
      </c>
      <c r="Q1449">
        <v>1</v>
      </c>
      <c r="R1449">
        <v>3.8899000000000001E-5</v>
      </c>
      <c r="S1449">
        <v>9.6619999999999996E-7</v>
      </c>
      <c r="T1449">
        <v>4</v>
      </c>
      <c r="U1449">
        <v>0</v>
      </c>
      <c r="V1449">
        <v>0</v>
      </c>
      <c r="W1449" s="133" t="s">
        <v>2083</v>
      </c>
      <c r="X1449" t="s">
        <v>1508</v>
      </c>
      <c r="Y1449" t="s">
        <v>204</v>
      </c>
      <c r="AM1449" s="105"/>
      <c r="AO1449" s="105"/>
    </row>
    <row r="1450" spans="1:41" ht="14.25" customHeight="1">
      <c r="A1450" t="s">
        <v>2081</v>
      </c>
      <c r="B1450" t="s">
        <v>200</v>
      </c>
      <c r="C1450">
        <v>0</v>
      </c>
      <c r="D1450">
        <v>200</v>
      </c>
      <c r="E1450">
        <v>976</v>
      </c>
      <c r="F1450" t="s">
        <v>201</v>
      </c>
      <c r="G1450" s="105">
        <v>3.8804999999999998E-3</v>
      </c>
      <c r="H1450" s="105">
        <v>9.5699999999999995E-5</v>
      </c>
      <c r="I1450" s="105">
        <v>-8.2316999999999995E-6</v>
      </c>
      <c r="J1450" s="105">
        <v>-4.0699999999999998E-7</v>
      </c>
      <c r="K1450" s="105">
        <v>3.8887000000000001E-3</v>
      </c>
      <c r="L1450" s="105">
        <v>9.6100000000000005E-5</v>
      </c>
      <c r="M1450" s="132">
        <v>1.42</v>
      </c>
      <c r="N1450">
        <v>0</v>
      </c>
      <c r="O1450">
        <v>0</v>
      </c>
      <c r="P1450">
        <v>0</v>
      </c>
      <c r="Q1450">
        <v>1</v>
      </c>
      <c r="R1450">
        <v>3.8887000000000002E-5</v>
      </c>
      <c r="S1450">
        <v>9.6079999999999997E-7</v>
      </c>
      <c r="T1450">
        <v>4</v>
      </c>
      <c r="U1450">
        <v>0</v>
      </c>
      <c r="V1450">
        <v>0</v>
      </c>
      <c r="W1450" s="133" t="s">
        <v>2084</v>
      </c>
      <c r="X1450" t="s">
        <v>1508</v>
      </c>
      <c r="Y1450" t="s">
        <v>204</v>
      </c>
      <c r="AM1450" s="105"/>
      <c r="AO1450" s="105"/>
    </row>
    <row r="1451" spans="1:41" ht="14.25" customHeight="1">
      <c r="A1451" t="s">
        <v>2085</v>
      </c>
      <c r="B1451" t="s">
        <v>200</v>
      </c>
      <c r="C1451">
        <v>0</v>
      </c>
      <c r="D1451">
        <v>200</v>
      </c>
      <c r="E1451">
        <v>976</v>
      </c>
      <c r="F1451" t="s">
        <v>201</v>
      </c>
      <c r="G1451" s="105">
        <v>2.9586999999999999E-3</v>
      </c>
      <c r="H1451" s="105">
        <v>7.64E-5</v>
      </c>
      <c r="I1451" s="105">
        <v>-8.2316999999999995E-6</v>
      </c>
      <c r="J1451" s="105">
        <v>-4.0699999999999998E-7</v>
      </c>
      <c r="K1451" s="105">
        <v>2.9669000000000002E-3</v>
      </c>
      <c r="L1451" s="105">
        <v>7.6899999999999999E-5</v>
      </c>
      <c r="M1451" s="132">
        <v>1.48</v>
      </c>
      <c r="N1451">
        <v>0</v>
      </c>
      <c r="O1451">
        <v>0</v>
      </c>
      <c r="P1451">
        <v>0</v>
      </c>
      <c r="Q1451">
        <v>1</v>
      </c>
      <c r="R1451">
        <v>2.9669E-5</v>
      </c>
      <c r="S1451">
        <v>7.6850000000000003E-7</v>
      </c>
      <c r="T1451">
        <v>4</v>
      </c>
      <c r="U1451">
        <v>0</v>
      </c>
      <c r="V1451">
        <v>0</v>
      </c>
      <c r="W1451" s="133" t="s">
        <v>2086</v>
      </c>
      <c r="X1451" t="s">
        <v>1508</v>
      </c>
      <c r="Y1451" t="s">
        <v>204</v>
      </c>
      <c r="AM1451" s="105"/>
      <c r="AO1451" s="105"/>
    </row>
    <row r="1452" spans="1:41" ht="14.25" customHeight="1">
      <c r="A1452" t="s">
        <v>2085</v>
      </c>
      <c r="B1452" t="s">
        <v>200</v>
      </c>
      <c r="C1452">
        <v>0</v>
      </c>
      <c r="D1452">
        <v>200</v>
      </c>
      <c r="E1452">
        <v>976</v>
      </c>
      <c r="F1452" t="s">
        <v>201</v>
      </c>
      <c r="G1452" s="105">
        <v>2.9580000000000001E-3</v>
      </c>
      <c r="H1452" s="105">
        <v>7.6199999999999995E-5</v>
      </c>
      <c r="I1452" s="105">
        <v>-8.2316999999999995E-6</v>
      </c>
      <c r="J1452" s="105">
        <v>-4.0699999999999998E-7</v>
      </c>
      <c r="K1452" s="105">
        <v>2.9662E-3</v>
      </c>
      <c r="L1452" s="105">
        <v>7.6600000000000005E-5</v>
      </c>
      <c r="M1452" s="132">
        <v>1.48</v>
      </c>
      <c r="N1452">
        <v>0</v>
      </c>
      <c r="O1452">
        <v>0</v>
      </c>
      <c r="P1452">
        <v>0</v>
      </c>
      <c r="Q1452">
        <v>1</v>
      </c>
      <c r="R1452">
        <v>2.9662000000000002E-5</v>
      </c>
      <c r="S1452">
        <v>7.6570000000000003E-7</v>
      </c>
      <c r="T1452">
        <v>4</v>
      </c>
      <c r="U1452">
        <v>0</v>
      </c>
      <c r="V1452">
        <v>0</v>
      </c>
      <c r="W1452" s="133" t="s">
        <v>2087</v>
      </c>
      <c r="X1452" t="s">
        <v>1508</v>
      </c>
      <c r="Y1452" t="s">
        <v>204</v>
      </c>
      <c r="AM1452" s="105"/>
      <c r="AO1452" s="105"/>
    </row>
    <row r="1453" spans="1:41" ht="14.25" customHeight="1">
      <c r="A1453" t="s">
        <v>2085</v>
      </c>
      <c r="B1453" t="s">
        <v>200</v>
      </c>
      <c r="C1453">
        <v>0</v>
      </c>
      <c r="D1453">
        <v>200</v>
      </c>
      <c r="E1453">
        <v>976</v>
      </c>
      <c r="F1453" t="s">
        <v>201</v>
      </c>
      <c r="G1453" s="105">
        <v>2.9581E-3</v>
      </c>
      <c r="H1453" s="105">
        <v>7.64E-5</v>
      </c>
      <c r="I1453" s="105">
        <v>-8.2316999999999995E-6</v>
      </c>
      <c r="J1453" s="105">
        <v>-4.0699999999999998E-7</v>
      </c>
      <c r="K1453" s="105">
        <v>2.9662999999999998E-3</v>
      </c>
      <c r="L1453" s="105">
        <v>7.6799999999999997E-5</v>
      </c>
      <c r="M1453" s="132">
        <v>1.48</v>
      </c>
      <c r="N1453">
        <v>0</v>
      </c>
      <c r="O1453">
        <v>0</v>
      </c>
      <c r="P1453">
        <v>0</v>
      </c>
      <c r="Q1453">
        <v>1</v>
      </c>
      <c r="R1453">
        <v>2.9663E-5</v>
      </c>
      <c r="S1453">
        <v>7.6840000000000002E-7</v>
      </c>
      <c r="T1453">
        <v>4</v>
      </c>
      <c r="U1453">
        <v>0</v>
      </c>
      <c r="V1453">
        <v>0</v>
      </c>
      <c r="W1453" s="133" t="s">
        <v>2088</v>
      </c>
      <c r="X1453" t="s">
        <v>1508</v>
      </c>
      <c r="Y1453" t="s">
        <v>204</v>
      </c>
      <c r="AM1453" s="105"/>
      <c r="AO1453" s="105"/>
    </row>
    <row r="1454" spans="1:41" ht="14.25" customHeight="1">
      <c r="A1454" t="s">
        <v>2089</v>
      </c>
      <c r="B1454" t="s">
        <v>200</v>
      </c>
      <c r="C1454">
        <v>0</v>
      </c>
      <c r="D1454">
        <v>200</v>
      </c>
      <c r="E1454">
        <v>976</v>
      </c>
      <c r="F1454" t="s">
        <v>201</v>
      </c>
      <c r="G1454" s="105">
        <v>3.2699000000000001E-3</v>
      </c>
      <c r="H1454" s="105">
        <v>8.1799999999999996E-5</v>
      </c>
      <c r="I1454" s="105">
        <v>-8.2316999999999995E-6</v>
      </c>
      <c r="J1454" s="105">
        <v>-4.0699999999999998E-7</v>
      </c>
      <c r="K1454" s="105">
        <v>3.2780999999999999E-3</v>
      </c>
      <c r="L1454" s="105">
        <v>8.2299999999999995E-5</v>
      </c>
      <c r="M1454" s="132">
        <v>1.44</v>
      </c>
      <c r="N1454">
        <v>0</v>
      </c>
      <c r="O1454">
        <v>0</v>
      </c>
      <c r="P1454">
        <v>0</v>
      </c>
      <c r="Q1454">
        <v>1</v>
      </c>
      <c r="R1454">
        <v>3.2780999999999997E-5</v>
      </c>
      <c r="S1454">
        <v>8.2249999999999996E-7</v>
      </c>
      <c r="T1454">
        <v>4</v>
      </c>
      <c r="U1454">
        <v>0</v>
      </c>
      <c r="V1454">
        <v>0</v>
      </c>
      <c r="W1454" s="133" t="s">
        <v>2090</v>
      </c>
      <c r="X1454" t="s">
        <v>1508</v>
      </c>
      <c r="Y1454" t="s">
        <v>204</v>
      </c>
      <c r="AM1454" s="105"/>
      <c r="AO1454" s="105"/>
    </row>
    <row r="1455" spans="1:41" ht="14.25" customHeight="1">
      <c r="A1455" t="s">
        <v>2089</v>
      </c>
      <c r="B1455" t="s">
        <v>200</v>
      </c>
      <c r="C1455">
        <v>0</v>
      </c>
      <c r="D1455">
        <v>200</v>
      </c>
      <c r="E1455">
        <v>976</v>
      </c>
      <c r="F1455" t="s">
        <v>201</v>
      </c>
      <c r="G1455" s="105">
        <v>3.2693000000000002E-3</v>
      </c>
      <c r="H1455" s="105">
        <v>8.2299999999999995E-5</v>
      </c>
      <c r="I1455" s="105">
        <v>-8.2316999999999995E-6</v>
      </c>
      <c r="J1455" s="105">
        <v>-4.0699999999999998E-7</v>
      </c>
      <c r="K1455" s="105">
        <v>3.2775E-3</v>
      </c>
      <c r="L1455" s="105">
        <v>8.2700000000000004E-5</v>
      </c>
      <c r="M1455" s="132">
        <v>1.45</v>
      </c>
      <c r="N1455">
        <v>0</v>
      </c>
      <c r="O1455">
        <v>0</v>
      </c>
      <c r="P1455">
        <v>0</v>
      </c>
      <c r="Q1455">
        <v>1</v>
      </c>
      <c r="R1455">
        <v>3.2774999999999997E-5</v>
      </c>
      <c r="S1455">
        <v>8.2709999999999999E-7</v>
      </c>
      <c r="T1455">
        <v>4</v>
      </c>
      <c r="U1455">
        <v>0</v>
      </c>
      <c r="V1455">
        <v>0</v>
      </c>
      <c r="W1455" s="133" t="s">
        <v>2091</v>
      </c>
      <c r="X1455" t="s">
        <v>1508</v>
      </c>
      <c r="Y1455" t="s">
        <v>204</v>
      </c>
      <c r="AM1455" s="105"/>
      <c r="AO1455" s="105"/>
    </row>
    <row r="1456" spans="1:41" ht="14.25" customHeight="1">
      <c r="A1456" t="s">
        <v>2089</v>
      </c>
      <c r="B1456" t="s">
        <v>200</v>
      </c>
      <c r="C1456">
        <v>0</v>
      </c>
      <c r="D1456">
        <v>200</v>
      </c>
      <c r="E1456">
        <v>976</v>
      </c>
      <c r="F1456" t="s">
        <v>201</v>
      </c>
      <c r="G1456" s="105">
        <v>3.2693000000000002E-3</v>
      </c>
      <c r="H1456" s="105">
        <v>8.1100000000000006E-5</v>
      </c>
      <c r="I1456" s="105">
        <v>-8.2316999999999995E-6</v>
      </c>
      <c r="J1456" s="105">
        <v>-4.0699999999999998E-7</v>
      </c>
      <c r="K1456" s="105">
        <v>3.2775E-3</v>
      </c>
      <c r="L1456" s="105">
        <v>8.1500000000000002E-5</v>
      </c>
      <c r="M1456" s="132">
        <v>1.42</v>
      </c>
      <c r="N1456">
        <v>0</v>
      </c>
      <c r="O1456">
        <v>0</v>
      </c>
      <c r="P1456">
        <v>0</v>
      </c>
      <c r="Q1456">
        <v>1</v>
      </c>
      <c r="R1456">
        <v>3.2774999999999997E-5</v>
      </c>
      <c r="S1456">
        <v>8.1470000000000001E-7</v>
      </c>
      <c r="T1456">
        <v>4</v>
      </c>
      <c r="U1456">
        <v>0</v>
      </c>
      <c r="V1456">
        <v>0</v>
      </c>
      <c r="W1456" s="133" t="s">
        <v>2092</v>
      </c>
      <c r="X1456" t="s">
        <v>1508</v>
      </c>
      <c r="Y1456" t="s">
        <v>204</v>
      </c>
      <c r="AM1456" s="105"/>
      <c r="AO1456" s="105"/>
    </row>
    <row r="1457" spans="1:41" ht="14.25" customHeight="1">
      <c r="A1457" t="s">
        <v>2093</v>
      </c>
      <c r="B1457" t="s">
        <v>200</v>
      </c>
      <c r="C1457">
        <v>0</v>
      </c>
      <c r="D1457">
        <v>200</v>
      </c>
      <c r="E1457">
        <v>976</v>
      </c>
      <c r="F1457" t="s">
        <v>201</v>
      </c>
      <c r="G1457" s="105">
        <v>4.2053999999999998E-3</v>
      </c>
      <c r="H1457" s="105">
        <v>1.014E-4</v>
      </c>
      <c r="I1457" s="105">
        <v>-8.2316999999999995E-6</v>
      </c>
      <c r="J1457" s="105">
        <v>-4.0699999999999998E-7</v>
      </c>
      <c r="K1457" s="105">
        <v>4.2135999999999996E-3</v>
      </c>
      <c r="L1457" s="105">
        <v>1.0179999999999999E-4</v>
      </c>
      <c r="M1457" s="132">
        <v>1.38</v>
      </c>
      <c r="N1457">
        <v>0</v>
      </c>
      <c r="O1457">
        <v>0</v>
      </c>
      <c r="P1457">
        <v>0</v>
      </c>
      <c r="Q1457">
        <v>1</v>
      </c>
      <c r="R1457">
        <v>4.2135999999999998E-5</v>
      </c>
      <c r="S1457">
        <v>1.0178E-6</v>
      </c>
      <c r="T1457">
        <v>4</v>
      </c>
      <c r="U1457">
        <v>0</v>
      </c>
      <c r="V1457">
        <v>0</v>
      </c>
      <c r="W1457" s="133" t="s">
        <v>2094</v>
      </c>
      <c r="X1457" t="s">
        <v>1508</v>
      </c>
      <c r="Y1457" t="s">
        <v>204</v>
      </c>
      <c r="AM1457" s="105"/>
      <c r="AO1457" s="105"/>
    </row>
    <row r="1458" spans="1:41" ht="14.25" customHeight="1">
      <c r="A1458" t="s">
        <v>2093</v>
      </c>
      <c r="B1458" t="s">
        <v>200</v>
      </c>
      <c r="C1458">
        <v>0</v>
      </c>
      <c r="D1458">
        <v>200</v>
      </c>
      <c r="E1458">
        <v>976</v>
      </c>
      <c r="F1458" t="s">
        <v>201</v>
      </c>
      <c r="G1458" s="105">
        <v>4.2023E-3</v>
      </c>
      <c r="H1458" s="105">
        <v>1.002E-4</v>
      </c>
      <c r="I1458" s="105">
        <v>-8.2316999999999995E-6</v>
      </c>
      <c r="J1458" s="105">
        <v>-4.0699999999999998E-7</v>
      </c>
      <c r="K1458" s="105">
        <v>4.2104999999999998E-3</v>
      </c>
      <c r="L1458" s="105">
        <v>1.0060000000000001E-4</v>
      </c>
      <c r="M1458" s="132">
        <v>1.37</v>
      </c>
      <c r="N1458">
        <v>0</v>
      </c>
      <c r="O1458">
        <v>0</v>
      </c>
      <c r="P1458">
        <v>0</v>
      </c>
      <c r="Q1458">
        <v>1</v>
      </c>
      <c r="R1458">
        <v>4.2104999999999998E-5</v>
      </c>
      <c r="S1458">
        <v>1.0063E-6</v>
      </c>
      <c r="T1458">
        <v>4</v>
      </c>
      <c r="U1458">
        <v>0</v>
      </c>
      <c r="V1458">
        <v>0</v>
      </c>
      <c r="W1458" s="133" t="s">
        <v>2095</v>
      </c>
      <c r="X1458" t="s">
        <v>1508</v>
      </c>
      <c r="Y1458" t="s">
        <v>204</v>
      </c>
      <c r="AM1458" s="105"/>
      <c r="AO1458" s="105"/>
    </row>
    <row r="1459" spans="1:41" ht="14.25" customHeight="1">
      <c r="A1459" t="s">
        <v>2093</v>
      </c>
      <c r="B1459" t="s">
        <v>200</v>
      </c>
      <c r="C1459">
        <v>0</v>
      </c>
      <c r="D1459">
        <v>200</v>
      </c>
      <c r="E1459">
        <v>976</v>
      </c>
      <c r="F1459" t="s">
        <v>201</v>
      </c>
      <c r="G1459" s="105">
        <v>4.2011000000000001E-3</v>
      </c>
      <c r="H1459" s="105">
        <v>1.0119999999999999E-4</v>
      </c>
      <c r="I1459" s="105">
        <v>-8.2316999999999995E-6</v>
      </c>
      <c r="J1459" s="105">
        <v>-4.0699999999999998E-7</v>
      </c>
      <c r="K1459" s="105">
        <v>4.2093E-3</v>
      </c>
      <c r="L1459" s="105">
        <v>1.016E-4</v>
      </c>
      <c r="M1459" s="132">
        <v>1.38</v>
      </c>
      <c r="N1459">
        <v>0</v>
      </c>
      <c r="O1459">
        <v>0</v>
      </c>
      <c r="P1459">
        <v>0</v>
      </c>
      <c r="Q1459">
        <v>1</v>
      </c>
      <c r="R1459">
        <v>4.2092999999999998E-5</v>
      </c>
      <c r="S1459">
        <v>1.0156000000000001E-6</v>
      </c>
      <c r="T1459">
        <v>4</v>
      </c>
      <c r="U1459">
        <v>0</v>
      </c>
      <c r="V1459">
        <v>0</v>
      </c>
      <c r="W1459" s="133" t="s">
        <v>2096</v>
      </c>
      <c r="X1459" t="s">
        <v>1508</v>
      </c>
      <c r="Y1459" t="s">
        <v>204</v>
      </c>
      <c r="AM1459" s="105"/>
      <c r="AO1459" s="105"/>
    </row>
    <row r="1460" spans="1:41" ht="14.25" customHeight="1">
      <c r="A1460" t="s">
        <v>2097</v>
      </c>
      <c r="B1460" t="s">
        <v>200</v>
      </c>
      <c r="C1460">
        <v>0</v>
      </c>
      <c r="D1460">
        <v>200</v>
      </c>
      <c r="E1460">
        <v>976</v>
      </c>
      <c r="F1460" t="s">
        <v>201</v>
      </c>
      <c r="G1460" s="105">
        <v>5.3026000000000002E-3</v>
      </c>
      <c r="H1460" s="105">
        <v>1.8870000000000001E-4</v>
      </c>
      <c r="I1460" s="105">
        <v>-8.0584000000000006E-6</v>
      </c>
      <c r="J1460" s="105">
        <v>-5.6189999999999997E-7</v>
      </c>
      <c r="K1460" s="105">
        <v>5.3106999999999998E-3</v>
      </c>
      <c r="L1460" s="105">
        <v>1.8929999999999999E-4</v>
      </c>
      <c r="M1460" s="132">
        <v>2.04</v>
      </c>
      <c r="N1460">
        <v>0</v>
      </c>
      <c r="O1460">
        <v>0</v>
      </c>
      <c r="P1460">
        <v>0</v>
      </c>
      <c r="Q1460">
        <v>1</v>
      </c>
      <c r="R1460">
        <v>5.3106999999999998E-5</v>
      </c>
      <c r="S1460">
        <v>1.8926000000000001E-6</v>
      </c>
      <c r="T1460">
        <v>4</v>
      </c>
      <c r="U1460">
        <v>0</v>
      </c>
      <c r="V1460">
        <v>0</v>
      </c>
      <c r="W1460" s="133" t="s">
        <v>2098</v>
      </c>
      <c r="X1460" t="s">
        <v>2099</v>
      </c>
      <c r="Y1460" t="s">
        <v>204</v>
      </c>
      <c r="AM1460" s="105"/>
      <c r="AO1460" s="105"/>
    </row>
    <row r="1461" spans="1:41" ht="14.25" customHeight="1">
      <c r="A1461" t="s">
        <v>2097</v>
      </c>
      <c r="B1461" t="s">
        <v>200</v>
      </c>
      <c r="C1461">
        <v>0</v>
      </c>
      <c r="D1461">
        <v>200</v>
      </c>
      <c r="E1461">
        <v>976</v>
      </c>
      <c r="F1461" t="s">
        <v>201</v>
      </c>
      <c r="G1461" s="105">
        <v>5.3038E-3</v>
      </c>
      <c r="H1461" s="105">
        <v>1.8699999999999999E-4</v>
      </c>
      <c r="I1461" s="105">
        <v>-8.0584000000000006E-6</v>
      </c>
      <c r="J1461" s="105">
        <v>-5.6189999999999997E-7</v>
      </c>
      <c r="K1461" s="105">
        <v>5.3118999999999996E-3</v>
      </c>
      <c r="L1461" s="105">
        <v>1.8760000000000001E-4</v>
      </c>
      <c r="M1461" s="132">
        <v>2.02</v>
      </c>
      <c r="N1461">
        <v>0</v>
      </c>
      <c r="O1461">
        <v>0</v>
      </c>
      <c r="P1461">
        <v>0</v>
      </c>
      <c r="Q1461">
        <v>1</v>
      </c>
      <c r="R1461">
        <v>5.3118999999999997E-5</v>
      </c>
      <c r="S1461">
        <v>1.8760999999999999E-6</v>
      </c>
      <c r="T1461">
        <v>4</v>
      </c>
      <c r="U1461">
        <v>0</v>
      </c>
      <c r="V1461">
        <v>0</v>
      </c>
      <c r="W1461" s="133" t="s">
        <v>2100</v>
      </c>
      <c r="X1461" t="s">
        <v>2099</v>
      </c>
      <c r="Y1461" t="s">
        <v>204</v>
      </c>
      <c r="AM1461" s="105"/>
      <c r="AO1461" s="105"/>
    </row>
    <row r="1462" spans="1:41" ht="14.25" customHeight="1">
      <c r="A1462" t="s">
        <v>2097</v>
      </c>
      <c r="B1462" t="s">
        <v>200</v>
      </c>
      <c r="C1462">
        <v>0</v>
      </c>
      <c r="D1462">
        <v>200</v>
      </c>
      <c r="E1462">
        <v>976</v>
      </c>
      <c r="F1462" t="s">
        <v>201</v>
      </c>
      <c r="G1462" s="105">
        <v>5.3023000000000002E-3</v>
      </c>
      <c r="H1462" s="105">
        <v>1.8709999999999999E-4</v>
      </c>
      <c r="I1462" s="105">
        <v>-8.0584000000000006E-6</v>
      </c>
      <c r="J1462" s="105">
        <v>-5.6189999999999997E-7</v>
      </c>
      <c r="K1462" s="105">
        <v>5.3103999999999998E-3</v>
      </c>
      <c r="L1462" s="105">
        <v>1.8760000000000001E-4</v>
      </c>
      <c r="M1462" s="132">
        <v>2.02</v>
      </c>
      <c r="N1462">
        <v>0</v>
      </c>
      <c r="O1462">
        <v>0</v>
      </c>
      <c r="P1462">
        <v>0</v>
      </c>
      <c r="Q1462">
        <v>1</v>
      </c>
      <c r="R1462">
        <v>5.3103999999999998E-5</v>
      </c>
      <c r="S1462">
        <v>1.8764999999999999E-6</v>
      </c>
      <c r="T1462">
        <v>4</v>
      </c>
      <c r="U1462">
        <v>0</v>
      </c>
      <c r="V1462">
        <v>0</v>
      </c>
      <c r="W1462" s="133" t="s">
        <v>2101</v>
      </c>
      <c r="X1462" t="s">
        <v>2099</v>
      </c>
      <c r="Y1462" t="s">
        <v>204</v>
      </c>
      <c r="AM1462" s="105"/>
      <c r="AO1462" s="105"/>
    </row>
    <row r="1463" spans="1:41" ht="14.25" customHeight="1">
      <c r="A1463" t="s">
        <v>2102</v>
      </c>
      <c r="B1463" t="s">
        <v>200</v>
      </c>
      <c r="C1463">
        <v>0</v>
      </c>
      <c r="D1463">
        <v>200</v>
      </c>
      <c r="E1463">
        <v>976</v>
      </c>
      <c r="F1463" t="s">
        <v>201</v>
      </c>
      <c r="G1463" s="105">
        <v>2.8099000000000002E-3</v>
      </c>
      <c r="H1463" s="105">
        <v>1.0399999999999999E-4</v>
      </c>
      <c r="I1463" s="105">
        <v>-8.0584000000000006E-6</v>
      </c>
      <c r="J1463" s="105">
        <v>-5.6189999999999997E-7</v>
      </c>
      <c r="K1463" s="105">
        <v>2.8180000000000002E-3</v>
      </c>
      <c r="L1463" s="105">
        <v>1.0450000000000001E-4</v>
      </c>
      <c r="M1463" s="132">
        <v>2.12</v>
      </c>
      <c r="N1463">
        <v>0</v>
      </c>
      <c r="O1463">
        <v>0</v>
      </c>
      <c r="P1463">
        <v>0</v>
      </c>
      <c r="Q1463">
        <v>1</v>
      </c>
      <c r="R1463">
        <v>2.8180000000000001E-5</v>
      </c>
      <c r="S1463">
        <v>1.0454E-6</v>
      </c>
      <c r="T1463">
        <v>3</v>
      </c>
      <c r="U1463">
        <v>0</v>
      </c>
      <c r="V1463">
        <v>0</v>
      </c>
      <c r="W1463" s="133" t="s">
        <v>2103</v>
      </c>
      <c r="X1463" t="s">
        <v>2099</v>
      </c>
      <c r="Y1463" t="s">
        <v>204</v>
      </c>
      <c r="AM1463" s="105"/>
      <c r="AO1463" s="105"/>
    </row>
    <row r="1464" spans="1:41" ht="14.25" customHeight="1">
      <c r="A1464" t="s">
        <v>2102</v>
      </c>
      <c r="B1464" t="s">
        <v>200</v>
      </c>
      <c r="C1464">
        <v>0</v>
      </c>
      <c r="D1464">
        <v>200</v>
      </c>
      <c r="E1464">
        <v>976</v>
      </c>
      <c r="F1464" t="s">
        <v>201</v>
      </c>
      <c r="G1464" s="105">
        <v>2.8091000000000001E-3</v>
      </c>
      <c r="H1464" s="105">
        <v>1.036E-4</v>
      </c>
      <c r="I1464" s="105">
        <v>-8.0584000000000006E-6</v>
      </c>
      <c r="J1464" s="105">
        <v>-5.6189999999999997E-7</v>
      </c>
      <c r="K1464" s="105">
        <v>2.8170999999999999E-3</v>
      </c>
      <c r="L1464" s="105">
        <v>1.041E-4</v>
      </c>
      <c r="M1464" s="132">
        <v>2.12</v>
      </c>
      <c r="N1464">
        <v>0</v>
      </c>
      <c r="O1464">
        <v>0</v>
      </c>
      <c r="P1464">
        <v>0</v>
      </c>
      <c r="Q1464">
        <v>1</v>
      </c>
      <c r="R1464">
        <v>2.8170999999999998E-5</v>
      </c>
      <c r="S1464">
        <v>1.0413000000000001E-6</v>
      </c>
      <c r="T1464">
        <v>3</v>
      </c>
      <c r="U1464">
        <v>0</v>
      </c>
      <c r="V1464">
        <v>0</v>
      </c>
      <c r="W1464" s="133" t="s">
        <v>2104</v>
      </c>
      <c r="X1464" t="s">
        <v>2099</v>
      </c>
      <c r="Y1464" t="s">
        <v>204</v>
      </c>
      <c r="AM1464" s="105"/>
      <c r="AO1464" s="105"/>
    </row>
    <row r="1465" spans="1:41" ht="14.25" customHeight="1">
      <c r="A1465" t="s">
        <v>2102</v>
      </c>
      <c r="B1465" t="s">
        <v>200</v>
      </c>
      <c r="C1465">
        <v>0</v>
      </c>
      <c r="D1465">
        <v>200</v>
      </c>
      <c r="E1465">
        <v>976</v>
      </c>
      <c r="F1465" t="s">
        <v>201</v>
      </c>
      <c r="G1465" s="105">
        <v>2.8094999999999999E-3</v>
      </c>
      <c r="H1465" s="105">
        <v>1.033E-4</v>
      </c>
      <c r="I1465" s="105">
        <v>-8.0584000000000006E-6</v>
      </c>
      <c r="J1465" s="105">
        <v>-5.6189999999999997E-7</v>
      </c>
      <c r="K1465" s="105">
        <v>2.8176E-3</v>
      </c>
      <c r="L1465" s="105">
        <v>1.039E-4</v>
      </c>
      <c r="M1465" s="132">
        <v>2.11</v>
      </c>
      <c r="N1465">
        <v>0</v>
      </c>
      <c r="O1465">
        <v>0</v>
      </c>
      <c r="P1465">
        <v>0</v>
      </c>
      <c r="Q1465">
        <v>1</v>
      </c>
      <c r="R1465">
        <v>2.8175999999999999E-5</v>
      </c>
      <c r="S1465">
        <v>1.0388999999999999E-6</v>
      </c>
      <c r="T1465">
        <v>3</v>
      </c>
      <c r="U1465">
        <v>0</v>
      </c>
      <c r="V1465">
        <v>0</v>
      </c>
      <c r="W1465" s="133" t="s">
        <v>2105</v>
      </c>
      <c r="X1465" t="s">
        <v>2099</v>
      </c>
      <c r="Y1465" t="s">
        <v>204</v>
      </c>
      <c r="AM1465" s="105"/>
      <c r="AO1465" s="105"/>
    </row>
    <row r="1466" spans="1:41" ht="14.25" customHeight="1">
      <c r="A1466" t="s">
        <v>2106</v>
      </c>
      <c r="B1466" t="s">
        <v>200</v>
      </c>
      <c r="C1466">
        <v>0</v>
      </c>
      <c r="D1466">
        <v>200</v>
      </c>
      <c r="E1466">
        <v>976</v>
      </c>
      <c r="F1466" t="s">
        <v>201</v>
      </c>
      <c r="G1466" s="105">
        <v>2.7384000000000002E-3</v>
      </c>
      <c r="H1466" s="105">
        <v>1.022E-4</v>
      </c>
      <c r="I1466" s="105">
        <v>-8.0584000000000006E-6</v>
      </c>
      <c r="J1466" s="105">
        <v>-5.6189999999999997E-7</v>
      </c>
      <c r="K1466" s="105">
        <v>2.7464E-3</v>
      </c>
      <c r="L1466" s="105">
        <v>1.0280000000000001E-4</v>
      </c>
      <c r="M1466" s="132">
        <v>2.14</v>
      </c>
      <c r="N1466">
        <v>0</v>
      </c>
      <c r="O1466">
        <v>0</v>
      </c>
      <c r="P1466">
        <v>0</v>
      </c>
      <c r="Q1466">
        <v>1</v>
      </c>
      <c r="R1466">
        <v>2.7464E-5</v>
      </c>
      <c r="S1466">
        <v>1.0275999999999999E-6</v>
      </c>
      <c r="T1466">
        <v>3</v>
      </c>
      <c r="U1466">
        <v>0</v>
      </c>
      <c r="V1466">
        <v>0</v>
      </c>
      <c r="W1466" s="133" t="s">
        <v>2107</v>
      </c>
      <c r="X1466" t="s">
        <v>2099</v>
      </c>
      <c r="Y1466" t="s">
        <v>204</v>
      </c>
      <c r="AM1466" s="105"/>
      <c r="AO1466" s="105"/>
    </row>
    <row r="1467" spans="1:41" ht="14.25" customHeight="1">
      <c r="A1467" t="s">
        <v>2106</v>
      </c>
      <c r="B1467" t="s">
        <v>200</v>
      </c>
      <c r="C1467">
        <v>0</v>
      </c>
      <c r="D1467">
        <v>200</v>
      </c>
      <c r="E1467">
        <v>976</v>
      </c>
      <c r="F1467" t="s">
        <v>201</v>
      </c>
      <c r="G1467" s="105">
        <v>2.7388E-3</v>
      </c>
      <c r="H1467" s="105">
        <v>1.025E-4</v>
      </c>
      <c r="I1467" s="105">
        <v>-8.0584000000000006E-6</v>
      </c>
      <c r="J1467" s="105">
        <v>-5.6189999999999997E-7</v>
      </c>
      <c r="K1467" s="105">
        <v>2.7468000000000002E-3</v>
      </c>
      <c r="L1467" s="105">
        <v>1.03E-4</v>
      </c>
      <c r="M1467" s="132">
        <v>2.15</v>
      </c>
      <c r="N1467">
        <v>0</v>
      </c>
      <c r="O1467">
        <v>0</v>
      </c>
      <c r="P1467">
        <v>0</v>
      </c>
      <c r="Q1467">
        <v>1</v>
      </c>
      <c r="R1467">
        <v>2.7467999999999999E-5</v>
      </c>
      <c r="S1467">
        <v>1.0303999999999999E-6</v>
      </c>
      <c r="T1467">
        <v>3</v>
      </c>
      <c r="U1467">
        <v>0</v>
      </c>
      <c r="V1467">
        <v>0</v>
      </c>
      <c r="W1467" s="133" t="s">
        <v>2108</v>
      </c>
      <c r="X1467" t="s">
        <v>2099</v>
      </c>
      <c r="Y1467" t="s">
        <v>204</v>
      </c>
      <c r="AM1467" s="105"/>
      <c r="AO1467" s="105"/>
    </row>
    <row r="1468" spans="1:41" ht="14.25" customHeight="1">
      <c r="A1468" t="s">
        <v>2106</v>
      </c>
      <c r="B1468" t="s">
        <v>200</v>
      </c>
      <c r="C1468">
        <v>0</v>
      </c>
      <c r="D1468">
        <v>200</v>
      </c>
      <c r="E1468">
        <v>976</v>
      </c>
      <c r="F1468" t="s">
        <v>201</v>
      </c>
      <c r="G1468" s="105">
        <v>2.7391E-3</v>
      </c>
      <c r="H1468" s="105">
        <v>1.025E-4</v>
      </c>
      <c r="I1468" s="105">
        <v>-8.0584000000000006E-6</v>
      </c>
      <c r="J1468" s="105">
        <v>-5.6189999999999997E-7</v>
      </c>
      <c r="K1468" s="105">
        <v>2.7472E-3</v>
      </c>
      <c r="L1468" s="105">
        <v>1.031E-4</v>
      </c>
      <c r="M1468" s="132">
        <v>2.15</v>
      </c>
      <c r="N1468">
        <v>0</v>
      </c>
      <c r="O1468">
        <v>0</v>
      </c>
      <c r="P1468">
        <v>0</v>
      </c>
      <c r="Q1468">
        <v>1</v>
      </c>
      <c r="R1468">
        <v>2.7472000000000001E-5</v>
      </c>
      <c r="S1468">
        <v>1.0305999999999999E-6</v>
      </c>
      <c r="T1468">
        <v>3</v>
      </c>
      <c r="U1468">
        <v>0</v>
      </c>
      <c r="V1468">
        <v>0</v>
      </c>
      <c r="W1468" s="133" t="s">
        <v>2109</v>
      </c>
      <c r="X1468" t="s">
        <v>2099</v>
      </c>
      <c r="Y1468" t="s">
        <v>204</v>
      </c>
      <c r="AM1468" s="105"/>
      <c r="AO1468" s="105"/>
    </row>
    <row r="1469" spans="1:41" ht="14.25" customHeight="1">
      <c r="A1469" t="s">
        <v>2110</v>
      </c>
      <c r="B1469" t="s">
        <v>200</v>
      </c>
      <c r="C1469">
        <v>0</v>
      </c>
      <c r="D1469">
        <v>200</v>
      </c>
      <c r="E1469">
        <v>976</v>
      </c>
      <c r="F1469" t="s">
        <v>201</v>
      </c>
      <c r="G1469" s="105">
        <v>2.4248999999999998E-3</v>
      </c>
      <c r="H1469" s="105">
        <v>9.1100000000000005E-5</v>
      </c>
      <c r="I1469" s="105">
        <v>-8.0584000000000006E-6</v>
      </c>
      <c r="J1469" s="105">
        <v>-5.6189999999999997E-7</v>
      </c>
      <c r="K1469" s="105">
        <v>2.4329999999999998E-3</v>
      </c>
      <c r="L1469" s="105">
        <v>9.1600000000000004E-5</v>
      </c>
      <c r="M1469" s="132">
        <v>2.16</v>
      </c>
      <c r="N1469">
        <v>0</v>
      </c>
      <c r="O1469">
        <v>0</v>
      </c>
      <c r="P1469">
        <v>0</v>
      </c>
      <c r="Q1469">
        <v>1</v>
      </c>
      <c r="R1469">
        <v>2.4329999999999999E-5</v>
      </c>
      <c r="S1469">
        <v>9.1640000000000003E-7</v>
      </c>
      <c r="T1469">
        <v>3</v>
      </c>
      <c r="U1469">
        <v>0</v>
      </c>
      <c r="V1469">
        <v>0</v>
      </c>
      <c r="W1469" s="133" t="s">
        <v>2111</v>
      </c>
      <c r="X1469" t="s">
        <v>2099</v>
      </c>
      <c r="Y1469" t="s">
        <v>204</v>
      </c>
      <c r="AM1469" s="105"/>
      <c r="AO1469" s="105"/>
    </row>
    <row r="1470" spans="1:41" ht="14.25" customHeight="1">
      <c r="A1470" t="s">
        <v>2110</v>
      </c>
      <c r="B1470" t="s">
        <v>200</v>
      </c>
      <c r="C1470">
        <v>0</v>
      </c>
      <c r="D1470">
        <v>200</v>
      </c>
      <c r="E1470">
        <v>976</v>
      </c>
      <c r="F1470" t="s">
        <v>201</v>
      </c>
      <c r="G1470" s="105">
        <v>2.4241000000000002E-3</v>
      </c>
      <c r="H1470" s="105">
        <v>9.1199999999999994E-5</v>
      </c>
      <c r="I1470" s="105">
        <v>-8.0584000000000006E-6</v>
      </c>
      <c r="J1470" s="105">
        <v>-5.6189999999999997E-7</v>
      </c>
      <c r="K1470" s="105">
        <v>2.4321E-3</v>
      </c>
      <c r="L1470" s="105">
        <v>9.1799999999999995E-5</v>
      </c>
      <c r="M1470" s="132">
        <v>2.16</v>
      </c>
      <c r="N1470">
        <v>0</v>
      </c>
      <c r="O1470">
        <v>0</v>
      </c>
      <c r="P1470">
        <v>0</v>
      </c>
      <c r="Q1470">
        <v>1</v>
      </c>
      <c r="R1470">
        <v>2.4321E-5</v>
      </c>
      <c r="S1470">
        <v>9.1780000000000003E-7</v>
      </c>
      <c r="T1470">
        <v>3</v>
      </c>
      <c r="U1470">
        <v>0</v>
      </c>
      <c r="V1470">
        <v>0</v>
      </c>
      <c r="W1470" s="133" t="s">
        <v>2112</v>
      </c>
      <c r="X1470" t="s">
        <v>2099</v>
      </c>
      <c r="Y1470" t="s">
        <v>204</v>
      </c>
      <c r="AM1470" s="105"/>
      <c r="AO1470" s="105"/>
    </row>
    <row r="1471" spans="1:41" ht="14.25" customHeight="1">
      <c r="A1471" t="s">
        <v>2110</v>
      </c>
      <c r="B1471" t="s">
        <v>200</v>
      </c>
      <c r="C1471">
        <v>0</v>
      </c>
      <c r="D1471">
        <v>200</v>
      </c>
      <c r="E1471">
        <v>976</v>
      </c>
      <c r="F1471" t="s">
        <v>201</v>
      </c>
      <c r="G1471" s="105">
        <v>2.4237999999999998E-3</v>
      </c>
      <c r="H1471" s="105">
        <v>9.09E-5</v>
      </c>
      <c r="I1471" s="105">
        <v>-8.0584000000000006E-6</v>
      </c>
      <c r="J1471" s="105">
        <v>-5.6189999999999997E-7</v>
      </c>
      <c r="K1471" s="105">
        <v>2.4318E-3</v>
      </c>
      <c r="L1471" s="105">
        <v>9.1399999999999999E-5</v>
      </c>
      <c r="M1471" s="132">
        <v>2.15</v>
      </c>
      <c r="N1471">
        <v>0</v>
      </c>
      <c r="O1471">
        <v>0</v>
      </c>
      <c r="P1471">
        <v>0</v>
      </c>
      <c r="Q1471">
        <v>1</v>
      </c>
      <c r="R1471">
        <v>2.4318E-5</v>
      </c>
      <c r="S1471">
        <v>9.1439999999999998E-7</v>
      </c>
      <c r="T1471">
        <v>3</v>
      </c>
      <c r="U1471">
        <v>0</v>
      </c>
      <c r="V1471">
        <v>0</v>
      </c>
      <c r="W1471" s="133" t="s">
        <v>2113</v>
      </c>
      <c r="X1471" t="s">
        <v>2099</v>
      </c>
      <c r="Y1471" t="s">
        <v>204</v>
      </c>
      <c r="AM1471" s="105"/>
      <c r="AO1471" s="105"/>
    </row>
    <row r="1472" spans="1:41" ht="14.25" customHeight="1">
      <c r="A1472" t="s">
        <v>2114</v>
      </c>
      <c r="B1472" t="s">
        <v>200</v>
      </c>
      <c r="C1472">
        <v>0</v>
      </c>
      <c r="D1472">
        <v>200</v>
      </c>
      <c r="E1472">
        <v>976</v>
      </c>
      <c r="F1472" t="s">
        <v>201</v>
      </c>
      <c r="G1472" s="105">
        <v>3.7729E-3</v>
      </c>
      <c r="H1472" s="105">
        <v>1.325E-4</v>
      </c>
      <c r="I1472" s="105">
        <v>-8.0584000000000006E-6</v>
      </c>
      <c r="J1472" s="105">
        <v>-5.6189999999999997E-7</v>
      </c>
      <c r="K1472" s="105">
        <v>3.7810000000000001E-3</v>
      </c>
      <c r="L1472" s="105">
        <v>1.3310000000000001E-4</v>
      </c>
      <c r="M1472" s="132">
        <v>2.02</v>
      </c>
      <c r="N1472">
        <v>0</v>
      </c>
      <c r="O1472">
        <v>0</v>
      </c>
      <c r="P1472">
        <v>0</v>
      </c>
      <c r="Q1472">
        <v>1</v>
      </c>
      <c r="R1472">
        <v>3.7809999999999999E-5</v>
      </c>
      <c r="S1472">
        <v>1.3305E-6</v>
      </c>
      <c r="T1472">
        <v>4</v>
      </c>
      <c r="U1472">
        <v>0</v>
      </c>
      <c r="V1472">
        <v>0</v>
      </c>
      <c r="W1472" s="133" t="s">
        <v>2115</v>
      </c>
      <c r="X1472" t="s">
        <v>2099</v>
      </c>
      <c r="Y1472" t="s">
        <v>204</v>
      </c>
      <c r="AM1472" s="105"/>
      <c r="AO1472" s="105"/>
    </row>
    <row r="1473" spans="1:41" ht="14.25" customHeight="1">
      <c r="A1473" t="s">
        <v>2114</v>
      </c>
      <c r="B1473" t="s">
        <v>200</v>
      </c>
      <c r="C1473">
        <v>0</v>
      </c>
      <c r="D1473">
        <v>200</v>
      </c>
      <c r="E1473">
        <v>976</v>
      </c>
      <c r="F1473" t="s">
        <v>201</v>
      </c>
      <c r="G1473" s="105">
        <v>3.7737999999999999E-3</v>
      </c>
      <c r="H1473" s="105">
        <v>1.3210000000000001E-4</v>
      </c>
      <c r="I1473" s="105">
        <v>-8.0584000000000006E-6</v>
      </c>
      <c r="J1473" s="105">
        <v>-5.6189999999999997E-7</v>
      </c>
      <c r="K1473" s="105">
        <v>3.7818000000000001E-3</v>
      </c>
      <c r="L1473" s="105">
        <v>1.326E-4</v>
      </c>
      <c r="M1473" s="132">
        <v>2.0099999999999998</v>
      </c>
      <c r="N1473">
        <v>0</v>
      </c>
      <c r="O1473">
        <v>0</v>
      </c>
      <c r="P1473">
        <v>0</v>
      </c>
      <c r="Q1473">
        <v>1</v>
      </c>
      <c r="R1473">
        <v>3.7818000000000003E-5</v>
      </c>
      <c r="S1473">
        <v>1.3262999999999999E-6</v>
      </c>
      <c r="T1473">
        <v>4</v>
      </c>
      <c r="U1473">
        <v>0</v>
      </c>
      <c r="V1473">
        <v>0</v>
      </c>
      <c r="W1473" s="133" t="s">
        <v>2116</v>
      </c>
      <c r="X1473" t="s">
        <v>2099</v>
      </c>
      <c r="Y1473" t="s">
        <v>204</v>
      </c>
      <c r="AM1473" s="105"/>
      <c r="AO1473" s="105"/>
    </row>
    <row r="1474" spans="1:41" ht="14.25" customHeight="1">
      <c r="A1474" t="s">
        <v>2114</v>
      </c>
      <c r="B1474" t="s">
        <v>200</v>
      </c>
      <c r="C1474">
        <v>0</v>
      </c>
      <c r="D1474">
        <v>200</v>
      </c>
      <c r="E1474">
        <v>976</v>
      </c>
      <c r="F1474" t="s">
        <v>201</v>
      </c>
      <c r="G1474" s="105">
        <v>3.7720000000000002E-3</v>
      </c>
      <c r="H1474" s="105">
        <v>1.328E-4</v>
      </c>
      <c r="I1474" s="105">
        <v>-8.0584000000000006E-6</v>
      </c>
      <c r="J1474" s="105">
        <v>-5.6189999999999997E-7</v>
      </c>
      <c r="K1474" s="105">
        <v>3.7801000000000002E-3</v>
      </c>
      <c r="L1474" s="105">
        <v>1.3329999999999999E-4</v>
      </c>
      <c r="M1474" s="132">
        <v>2.02</v>
      </c>
      <c r="N1474">
        <v>0</v>
      </c>
      <c r="O1474">
        <v>0</v>
      </c>
      <c r="P1474">
        <v>0</v>
      </c>
      <c r="Q1474">
        <v>1</v>
      </c>
      <c r="R1474">
        <v>3.7800999999999999E-5</v>
      </c>
      <c r="S1474">
        <v>1.3334E-6</v>
      </c>
      <c r="T1474">
        <v>4</v>
      </c>
      <c r="U1474">
        <v>0</v>
      </c>
      <c r="V1474">
        <v>0</v>
      </c>
      <c r="W1474" s="133" t="s">
        <v>2117</v>
      </c>
      <c r="X1474" t="s">
        <v>2099</v>
      </c>
      <c r="Y1474" t="s">
        <v>204</v>
      </c>
      <c r="AM1474" s="105"/>
      <c r="AO1474" s="105"/>
    </row>
    <row r="1475" spans="1:41" ht="14.25" customHeight="1">
      <c r="A1475" t="s">
        <v>2118</v>
      </c>
      <c r="B1475" t="s">
        <v>200</v>
      </c>
      <c r="C1475">
        <v>0</v>
      </c>
      <c r="D1475">
        <v>200</v>
      </c>
      <c r="E1475">
        <v>976</v>
      </c>
      <c r="F1475" t="s">
        <v>201</v>
      </c>
      <c r="G1475" s="105">
        <v>8.3237999999999993E-3</v>
      </c>
      <c r="H1475" s="105">
        <v>2.9E-4</v>
      </c>
      <c r="I1475" s="105">
        <v>-8.0584000000000006E-6</v>
      </c>
      <c r="J1475" s="105">
        <v>-5.6189999999999997E-7</v>
      </c>
      <c r="K1475" s="105">
        <v>8.3318999999999997E-3</v>
      </c>
      <c r="L1475" s="105">
        <v>2.9060000000000002E-4</v>
      </c>
      <c r="M1475" s="132">
        <v>2</v>
      </c>
      <c r="N1475">
        <v>0</v>
      </c>
      <c r="O1475">
        <v>0</v>
      </c>
      <c r="P1475">
        <v>0</v>
      </c>
      <c r="Q1475">
        <v>1</v>
      </c>
      <c r="R1475">
        <v>8.3319000000000006E-5</v>
      </c>
      <c r="S1475">
        <v>2.9059E-6</v>
      </c>
      <c r="T1475">
        <v>4</v>
      </c>
      <c r="U1475">
        <v>0</v>
      </c>
      <c r="V1475">
        <v>0</v>
      </c>
      <c r="W1475" s="133" t="s">
        <v>2119</v>
      </c>
      <c r="X1475" t="s">
        <v>2099</v>
      </c>
      <c r="Y1475" t="s">
        <v>204</v>
      </c>
      <c r="AM1475" s="105"/>
      <c r="AO1475" s="105"/>
    </row>
    <row r="1476" spans="1:41" ht="14.25" customHeight="1">
      <c r="A1476" t="s">
        <v>2118</v>
      </c>
      <c r="B1476" t="s">
        <v>200</v>
      </c>
      <c r="C1476">
        <v>0</v>
      </c>
      <c r="D1476">
        <v>200</v>
      </c>
      <c r="E1476">
        <v>976</v>
      </c>
      <c r="F1476" t="s">
        <v>201</v>
      </c>
      <c r="G1476" s="105">
        <v>8.3239999999999998E-3</v>
      </c>
      <c r="H1476" s="105">
        <v>2.8909999999999998E-4</v>
      </c>
      <c r="I1476" s="105">
        <v>-8.0584000000000006E-6</v>
      </c>
      <c r="J1476" s="105">
        <v>-5.6189999999999997E-7</v>
      </c>
      <c r="K1476" s="105">
        <v>8.3320000000000009E-3</v>
      </c>
      <c r="L1476" s="105">
        <v>2.8969999999999999E-4</v>
      </c>
      <c r="M1476" s="132">
        <v>1.99</v>
      </c>
      <c r="N1476">
        <v>0</v>
      </c>
      <c r="O1476">
        <v>0</v>
      </c>
      <c r="P1476">
        <v>0</v>
      </c>
      <c r="Q1476">
        <v>1</v>
      </c>
      <c r="R1476">
        <v>8.3319999999999995E-5</v>
      </c>
      <c r="S1476">
        <v>2.897E-6</v>
      </c>
      <c r="T1476">
        <v>4</v>
      </c>
      <c r="U1476">
        <v>0</v>
      </c>
      <c r="V1476">
        <v>0</v>
      </c>
      <c r="W1476" s="133" t="s">
        <v>2120</v>
      </c>
      <c r="X1476" t="s">
        <v>2099</v>
      </c>
      <c r="Y1476" t="s">
        <v>204</v>
      </c>
      <c r="AM1476" s="105"/>
      <c r="AO1476" s="105"/>
    </row>
    <row r="1477" spans="1:41" ht="14.25" customHeight="1">
      <c r="A1477" t="s">
        <v>2118</v>
      </c>
      <c r="B1477" t="s">
        <v>200</v>
      </c>
      <c r="C1477">
        <v>0</v>
      </c>
      <c r="D1477">
        <v>200</v>
      </c>
      <c r="E1477">
        <v>976</v>
      </c>
      <c r="F1477" t="s">
        <v>201</v>
      </c>
      <c r="G1477" s="105">
        <v>8.3251000000000002E-3</v>
      </c>
      <c r="H1477" s="105">
        <v>2.898E-4</v>
      </c>
      <c r="I1477" s="105">
        <v>-8.0584000000000006E-6</v>
      </c>
      <c r="J1477" s="105">
        <v>-5.6189999999999997E-7</v>
      </c>
      <c r="K1477" s="105">
        <v>8.3332000000000007E-3</v>
      </c>
      <c r="L1477" s="105">
        <v>2.9040000000000001E-4</v>
      </c>
      <c r="M1477" s="132">
        <v>2</v>
      </c>
      <c r="N1477">
        <v>0</v>
      </c>
      <c r="O1477">
        <v>0</v>
      </c>
      <c r="P1477">
        <v>0</v>
      </c>
      <c r="Q1477">
        <v>1</v>
      </c>
      <c r="R1477">
        <v>8.3331999999999994E-5</v>
      </c>
      <c r="S1477">
        <v>2.9040999999999999E-6</v>
      </c>
      <c r="T1477">
        <v>4</v>
      </c>
      <c r="U1477">
        <v>0</v>
      </c>
      <c r="V1477">
        <v>0</v>
      </c>
      <c r="W1477" s="133" t="s">
        <v>2121</v>
      </c>
      <c r="X1477" t="s">
        <v>2099</v>
      </c>
      <c r="Y1477" t="s">
        <v>204</v>
      </c>
      <c r="AM1477" s="105"/>
      <c r="AO1477" s="105"/>
    </row>
    <row r="1478" spans="1:41" ht="14.25" customHeight="1">
      <c r="A1478" t="s">
        <v>2122</v>
      </c>
      <c r="B1478" t="s">
        <v>200</v>
      </c>
      <c r="C1478">
        <v>0</v>
      </c>
      <c r="D1478">
        <v>200</v>
      </c>
      <c r="E1478">
        <v>976</v>
      </c>
      <c r="F1478" t="s">
        <v>201</v>
      </c>
      <c r="G1478" s="105">
        <v>2.4369000000000001E-3</v>
      </c>
      <c r="H1478" s="105">
        <v>1.039E-4</v>
      </c>
      <c r="I1478" s="105">
        <v>-8.0584000000000006E-6</v>
      </c>
      <c r="J1478" s="105">
        <v>-5.6189999999999997E-7</v>
      </c>
      <c r="K1478" s="105">
        <v>2.4450000000000001E-3</v>
      </c>
      <c r="L1478" s="105">
        <v>1.0450000000000001E-4</v>
      </c>
      <c r="M1478" s="132">
        <v>2.4500000000000002</v>
      </c>
      <c r="N1478">
        <v>0</v>
      </c>
      <c r="O1478">
        <v>0</v>
      </c>
      <c r="P1478">
        <v>0</v>
      </c>
      <c r="Q1478">
        <v>1</v>
      </c>
      <c r="R1478">
        <v>2.4450000000000001E-5</v>
      </c>
      <c r="S1478">
        <v>1.0449999999999999E-6</v>
      </c>
      <c r="T1478">
        <v>3</v>
      </c>
      <c r="U1478">
        <v>0</v>
      </c>
      <c r="V1478">
        <v>0</v>
      </c>
      <c r="W1478" s="133" t="s">
        <v>2123</v>
      </c>
      <c r="X1478" t="s">
        <v>2099</v>
      </c>
      <c r="Y1478" t="s">
        <v>204</v>
      </c>
      <c r="AM1478" s="105"/>
      <c r="AO1478" s="105"/>
    </row>
    <row r="1479" spans="1:41" ht="14.25" customHeight="1">
      <c r="A1479" t="s">
        <v>2122</v>
      </c>
      <c r="B1479" t="s">
        <v>200</v>
      </c>
      <c r="C1479">
        <v>0</v>
      </c>
      <c r="D1479">
        <v>200</v>
      </c>
      <c r="E1479">
        <v>976</v>
      </c>
      <c r="F1479" t="s">
        <v>201</v>
      </c>
      <c r="G1479" s="105">
        <v>2.4366000000000001E-3</v>
      </c>
      <c r="H1479" s="105">
        <v>1.0399999999999999E-4</v>
      </c>
      <c r="I1479" s="105">
        <v>-8.0584000000000006E-6</v>
      </c>
      <c r="J1479" s="105">
        <v>-5.6189999999999997E-7</v>
      </c>
      <c r="K1479" s="105">
        <v>2.4445999999999999E-3</v>
      </c>
      <c r="L1479" s="105">
        <v>1.0459999999999999E-4</v>
      </c>
      <c r="M1479" s="132">
        <v>2.4500000000000002</v>
      </c>
      <c r="N1479">
        <v>0</v>
      </c>
      <c r="O1479">
        <v>0</v>
      </c>
      <c r="P1479">
        <v>0</v>
      </c>
      <c r="Q1479">
        <v>1</v>
      </c>
      <c r="R1479">
        <v>2.4445999999999999E-5</v>
      </c>
      <c r="S1479">
        <v>1.0459E-6</v>
      </c>
      <c r="T1479">
        <v>3</v>
      </c>
      <c r="U1479">
        <v>0</v>
      </c>
      <c r="V1479">
        <v>0</v>
      </c>
      <c r="W1479" s="133" t="s">
        <v>2124</v>
      </c>
      <c r="X1479" t="s">
        <v>2099</v>
      </c>
      <c r="Y1479" t="s">
        <v>204</v>
      </c>
      <c r="AM1479" s="105"/>
      <c r="AO1479" s="105"/>
    </row>
    <row r="1480" spans="1:41" ht="14.25" customHeight="1">
      <c r="A1480" t="s">
        <v>2122</v>
      </c>
      <c r="B1480" t="s">
        <v>200</v>
      </c>
      <c r="C1480">
        <v>0</v>
      </c>
      <c r="D1480">
        <v>200</v>
      </c>
      <c r="E1480">
        <v>976</v>
      </c>
      <c r="F1480" t="s">
        <v>201</v>
      </c>
      <c r="G1480" s="105">
        <v>2.4366000000000001E-3</v>
      </c>
      <c r="H1480" s="105">
        <v>1.039E-4</v>
      </c>
      <c r="I1480" s="105">
        <v>-8.0584000000000006E-6</v>
      </c>
      <c r="J1480" s="105">
        <v>-5.6189999999999997E-7</v>
      </c>
      <c r="K1480" s="105">
        <v>2.4447000000000002E-3</v>
      </c>
      <c r="L1480" s="105">
        <v>1.044E-4</v>
      </c>
      <c r="M1480" s="132">
        <v>2.4500000000000002</v>
      </c>
      <c r="N1480">
        <v>0</v>
      </c>
      <c r="O1480">
        <v>0</v>
      </c>
      <c r="P1480">
        <v>0</v>
      </c>
      <c r="Q1480">
        <v>1</v>
      </c>
      <c r="R1480">
        <v>2.4447000000000002E-5</v>
      </c>
      <c r="S1480">
        <v>1.0442000000000001E-6</v>
      </c>
      <c r="T1480">
        <v>3</v>
      </c>
      <c r="U1480">
        <v>0</v>
      </c>
      <c r="V1480">
        <v>0</v>
      </c>
      <c r="W1480" s="133" t="s">
        <v>2125</v>
      </c>
      <c r="X1480" t="s">
        <v>2099</v>
      </c>
      <c r="Y1480" t="s">
        <v>204</v>
      </c>
      <c r="AM1480" s="105"/>
      <c r="AO1480" s="105"/>
    </row>
    <row r="1481" spans="1:41" ht="14.25" customHeight="1">
      <c r="A1481" t="s">
        <v>2126</v>
      </c>
      <c r="B1481" t="s">
        <v>200</v>
      </c>
      <c r="C1481">
        <v>0</v>
      </c>
      <c r="D1481">
        <v>200</v>
      </c>
      <c r="E1481">
        <v>976</v>
      </c>
      <c r="F1481" t="s">
        <v>201</v>
      </c>
      <c r="G1481" s="105">
        <v>2.5937E-3</v>
      </c>
      <c r="H1481" s="105">
        <v>1.2990000000000001E-4</v>
      </c>
      <c r="I1481" s="105">
        <v>-8.0584000000000006E-6</v>
      </c>
      <c r="J1481" s="105">
        <v>-5.6189999999999997E-7</v>
      </c>
      <c r="K1481" s="105">
        <v>2.6017000000000002E-3</v>
      </c>
      <c r="L1481" s="105">
        <v>1.304E-4</v>
      </c>
      <c r="M1481" s="132">
        <v>2.87</v>
      </c>
      <c r="N1481">
        <v>0</v>
      </c>
      <c r="O1481">
        <v>0</v>
      </c>
      <c r="P1481">
        <v>0</v>
      </c>
      <c r="Q1481">
        <v>1</v>
      </c>
      <c r="R1481">
        <v>2.6016999999999998E-5</v>
      </c>
      <c r="S1481">
        <v>1.3044E-6</v>
      </c>
      <c r="T1481">
        <v>3</v>
      </c>
      <c r="U1481">
        <v>0</v>
      </c>
      <c r="V1481">
        <v>0</v>
      </c>
      <c r="W1481" s="133" t="s">
        <v>2127</v>
      </c>
      <c r="X1481" t="s">
        <v>2099</v>
      </c>
      <c r="Y1481" t="s">
        <v>204</v>
      </c>
      <c r="AM1481" s="105"/>
      <c r="AO1481" s="105"/>
    </row>
    <row r="1482" spans="1:41" ht="14.25" customHeight="1">
      <c r="A1482" t="s">
        <v>2126</v>
      </c>
      <c r="B1482" t="s">
        <v>200</v>
      </c>
      <c r="C1482">
        <v>0</v>
      </c>
      <c r="D1482">
        <v>200</v>
      </c>
      <c r="E1482">
        <v>976</v>
      </c>
      <c r="F1482" t="s">
        <v>201</v>
      </c>
      <c r="G1482" s="105">
        <v>2.5934E-3</v>
      </c>
      <c r="H1482" s="105">
        <v>1.2990000000000001E-4</v>
      </c>
      <c r="I1482" s="105">
        <v>-8.0584000000000006E-6</v>
      </c>
      <c r="J1482" s="105">
        <v>-5.6189999999999997E-7</v>
      </c>
      <c r="K1482" s="105">
        <v>2.6013999999999998E-3</v>
      </c>
      <c r="L1482" s="105">
        <v>1.305E-4</v>
      </c>
      <c r="M1482" s="132">
        <v>2.87</v>
      </c>
      <c r="N1482">
        <v>0</v>
      </c>
      <c r="O1482">
        <v>0</v>
      </c>
      <c r="P1482">
        <v>0</v>
      </c>
      <c r="Q1482">
        <v>1</v>
      </c>
      <c r="R1482">
        <v>2.6013999999999999E-5</v>
      </c>
      <c r="S1482">
        <v>1.3049E-6</v>
      </c>
      <c r="T1482">
        <v>3</v>
      </c>
      <c r="U1482">
        <v>0</v>
      </c>
      <c r="V1482">
        <v>0</v>
      </c>
      <c r="W1482" s="133" t="s">
        <v>2128</v>
      </c>
      <c r="X1482" t="s">
        <v>2099</v>
      </c>
      <c r="Y1482" t="s">
        <v>204</v>
      </c>
      <c r="AM1482" s="105"/>
      <c r="AO1482" s="105"/>
    </row>
    <row r="1483" spans="1:41" ht="14.25" customHeight="1">
      <c r="A1483" t="s">
        <v>2126</v>
      </c>
      <c r="B1483" t="s">
        <v>200</v>
      </c>
      <c r="C1483">
        <v>0</v>
      </c>
      <c r="D1483">
        <v>200</v>
      </c>
      <c r="E1483">
        <v>976</v>
      </c>
      <c r="F1483" t="s">
        <v>201</v>
      </c>
      <c r="G1483" s="105">
        <v>2.594E-3</v>
      </c>
      <c r="H1483" s="105">
        <v>1.2970000000000001E-4</v>
      </c>
      <c r="I1483" s="105">
        <v>-8.0584000000000006E-6</v>
      </c>
      <c r="J1483" s="105">
        <v>-5.6189999999999997E-7</v>
      </c>
      <c r="K1483" s="105">
        <v>2.6021E-3</v>
      </c>
      <c r="L1483" s="105">
        <v>1.3019999999999999E-4</v>
      </c>
      <c r="M1483" s="132">
        <v>2.86</v>
      </c>
      <c r="N1483">
        <v>0</v>
      </c>
      <c r="O1483">
        <v>0</v>
      </c>
      <c r="P1483">
        <v>0</v>
      </c>
      <c r="Q1483">
        <v>1</v>
      </c>
      <c r="R1483">
        <v>2.6021E-5</v>
      </c>
      <c r="S1483">
        <v>1.3021E-6</v>
      </c>
      <c r="T1483">
        <v>3</v>
      </c>
      <c r="U1483">
        <v>0</v>
      </c>
      <c r="V1483">
        <v>0</v>
      </c>
      <c r="W1483" s="133" t="s">
        <v>2129</v>
      </c>
      <c r="X1483" t="s">
        <v>2099</v>
      </c>
      <c r="Y1483" t="s">
        <v>204</v>
      </c>
      <c r="AM1483" s="105"/>
      <c r="AO1483" s="105"/>
    </row>
    <row r="1484" spans="1:41" ht="14.25" customHeight="1">
      <c r="A1484" t="s">
        <v>2130</v>
      </c>
      <c r="B1484" t="s">
        <v>200</v>
      </c>
      <c r="C1484">
        <v>0</v>
      </c>
      <c r="D1484">
        <v>200</v>
      </c>
      <c r="E1484">
        <v>976</v>
      </c>
      <c r="F1484" t="s">
        <v>201</v>
      </c>
      <c r="G1484" s="105">
        <v>1.5719E-3</v>
      </c>
      <c r="H1484" s="105">
        <v>7.5900000000000002E-5</v>
      </c>
      <c r="I1484" s="105">
        <v>-8.0584000000000006E-6</v>
      </c>
      <c r="J1484" s="105">
        <v>-5.6189999999999997E-7</v>
      </c>
      <c r="K1484" s="105">
        <v>1.58E-3</v>
      </c>
      <c r="L1484" s="105">
        <v>7.6500000000000003E-5</v>
      </c>
      <c r="M1484" s="132">
        <v>2.77</v>
      </c>
      <c r="N1484">
        <v>0</v>
      </c>
      <c r="O1484">
        <v>0</v>
      </c>
      <c r="P1484">
        <v>0</v>
      </c>
      <c r="Q1484">
        <v>1</v>
      </c>
      <c r="R1484">
        <v>1.5800000000000001E-5</v>
      </c>
      <c r="S1484">
        <v>7.6459999999999995E-7</v>
      </c>
      <c r="T1484">
        <v>3</v>
      </c>
      <c r="U1484">
        <v>0</v>
      </c>
      <c r="V1484">
        <v>0</v>
      </c>
      <c r="W1484" s="133" t="s">
        <v>2131</v>
      </c>
      <c r="X1484" t="s">
        <v>2099</v>
      </c>
      <c r="Y1484" t="s">
        <v>204</v>
      </c>
      <c r="AM1484" s="105"/>
      <c r="AO1484" s="105"/>
    </row>
    <row r="1485" spans="1:41" ht="14.25" customHeight="1">
      <c r="A1485" t="s">
        <v>2130</v>
      </c>
      <c r="B1485" t="s">
        <v>200</v>
      </c>
      <c r="C1485">
        <v>0</v>
      </c>
      <c r="D1485">
        <v>200</v>
      </c>
      <c r="E1485">
        <v>976</v>
      </c>
      <c r="F1485" t="s">
        <v>201</v>
      </c>
      <c r="G1485" s="105">
        <v>1.572E-3</v>
      </c>
      <c r="H1485" s="105">
        <v>7.5799999999999999E-5</v>
      </c>
      <c r="I1485" s="105">
        <v>-8.0584000000000006E-6</v>
      </c>
      <c r="J1485" s="105">
        <v>-5.6189999999999997E-7</v>
      </c>
      <c r="K1485" s="105">
        <v>1.58E-3</v>
      </c>
      <c r="L1485" s="105">
        <v>7.6299999999999998E-5</v>
      </c>
      <c r="M1485" s="132">
        <v>2.77</v>
      </c>
      <c r="N1485">
        <v>0</v>
      </c>
      <c r="O1485">
        <v>0</v>
      </c>
      <c r="P1485">
        <v>0</v>
      </c>
      <c r="Q1485">
        <v>1</v>
      </c>
      <c r="R1485">
        <v>1.5800000000000001E-5</v>
      </c>
      <c r="S1485">
        <v>7.6349999999999997E-7</v>
      </c>
      <c r="T1485">
        <v>3</v>
      </c>
      <c r="U1485">
        <v>0</v>
      </c>
      <c r="V1485">
        <v>0</v>
      </c>
      <c r="W1485" s="133" t="s">
        <v>2132</v>
      </c>
      <c r="X1485" t="s">
        <v>2099</v>
      </c>
      <c r="Y1485" t="s">
        <v>204</v>
      </c>
      <c r="AM1485" s="105"/>
      <c r="AO1485" s="105"/>
    </row>
    <row r="1486" spans="1:41" ht="14.25" customHeight="1">
      <c r="A1486" t="s">
        <v>2130</v>
      </c>
      <c r="B1486" t="s">
        <v>200</v>
      </c>
      <c r="C1486">
        <v>0</v>
      </c>
      <c r="D1486">
        <v>200</v>
      </c>
      <c r="E1486">
        <v>976</v>
      </c>
      <c r="F1486" t="s">
        <v>201</v>
      </c>
      <c r="G1486" s="105">
        <v>1.5724999999999999E-3</v>
      </c>
      <c r="H1486" s="105">
        <v>7.5799999999999999E-5</v>
      </c>
      <c r="I1486" s="105">
        <v>-8.0584000000000006E-6</v>
      </c>
      <c r="J1486" s="105">
        <v>-5.6189999999999997E-7</v>
      </c>
      <c r="K1486" s="105">
        <v>1.5805999999999999E-3</v>
      </c>
      <c r="L1486" s="105">
        <v>7.64E-5</v>
      </c>
      <c r="M1486" s="132">
        <v>2.77</v>
      </c>
      <c r="N1486">
        <v>0</v>
      </c>
      <c r="O1486">
        <v>0</v>
      </c>
      <c r="P1486">
        <v>0</v>
      </c>
      <c r="Q1486">
        <v>1</v>
      </c>
      <c r="R1486">
        <v>1.5806000000000001E-5</v>
      </c>
      <c r="S1486">
        <v>7.639E-7</v>
      </c>
      <c r="T1486">
        <v>3</v>
      </c>
      <c r="U1486">
        <v>0</v>
      </c>
      <c r="V1486">
        <v>0</v>
      </c>
      <c r="W1486" s="133" t="s">
        <v>2133</v>
      </c>
      <c r="X1486" t="s">
        <v>2099</v>
      </c>
      <c r="Y1486" t="s">
        <v>204</v>
      </c>
      <c r="AM1486" s="105"/>
      <c r="AO1486" s="105"/>
    </row>
    <row r="1487" spans="1:41" ht="14.25" customHeight="1">
      <c r="A1487" t="s">
        <v>2134</v>
      </c>
      <c r="B1487" t="s">
        <v>200</v>
      </c>
      <c r="C1487">
        <v>0</v>
      </c>
      <c r="D1487">
        <v>200</v>
      </c>
      <c r="E1487">
        <v>976</v>
      </c>
      <c r="F1487" t="s">
        <v>201</v>
      </c>
      <c r="G1487" s="105">
        <v>1.7172999999999999E-3</v>
      </c>
      <c r="H1487" s="105">
        <v>7.5699999999999997E-5</v>
      </c>
      <c r="I1487" s="105">
        <v>-8.0584000000000006E-6</v>
      </c>
      <c r="J1487" s="105">
        <v>-5.6189999999999997E-7</v>
      </c>
      <c r="K1487" s="105">
        <v>1.7254E-3</v>
      </c>
      <c r="L1487" s="105">
        <v>7.6199999999999995E-5</v>
      </c>
      <c r="M1487" s="132">
        <v>2.5299999999999998</v>
      </c>
      <c r="N1487">
        <v>0</v>
      </c>
      <c r="O1487">
        <v>0</v>
      </c>
      <c r="P1487">
        <v>0</v>
      </c>
      <c r="Q1487">
        <v>1</v>
      </c>
      <c r="R1487">
        <v>1.7254000000000001E-5</v>
      </c>
      <c r="S1487">
        <v>7.6229999999999999E-7</v>
      </c>
      <c r="T1487">
        <v>3</v>
      </c>
      <c r="U1487">
        <v>0</v>
      </c>
      <c r="V1487">
        <v>0</v>
      </c>
      <c r="W1487" s="133" t="s">
        <v>2135</v>
      </c>
      <c r="X1487" t="s">
        <v>2099</v>
      </c>
      <c r="Y1487" t="s">
        <v>204</v>
      </c>
      <c r="AM1487" s="105"/>
      <c r="AO1487" s="105"/>
    </row>
    <row r="1488" spans="1:41" ht="14.25" customHeight="1">
      <c r="A1488" t="s">
        <v>2134</v>
      </c>
      <c r="B1488" t="s">
        <v>200</v>
      </c>
      <c r="C1488">
        <v>0</v>
      </c>
      <c r="D1488">
        <v>200</v>
      </c>
      <c r="E1488">
        <v>976</v>
      </c>
      <c r="F1488" t="s">
        <v>201</v>
      </c>
      <c r="G1488" s="105">
        <v>1.7175999999999999E-3</v>
      </c>
      <c r="H1488" s="105">
        <v>7.5300000000000001E-5</v>
      </c>
      <c r="I1488" s="105">
        <v>-8.0584000000000006E-6</v>
      </c>
      <c r="J1488" s="105">
        <v>-5.6189999999999997E-7</v>
      </c>
      <c r="K1488" s="105">
        <v>1.7256000000000001E-3</v>
      </c>
      <c r="L1488" s="105">
        <v>7.5799999999999999E-5</v>
      </c>
      <c r="M1488" s="132">
        <v>2.52</v>
      </c>
      <c r="N1488">
        <v>0</v>
      </c>
      <c r="O1488">
        <v>0</v>
      </c>
      <c r="P1488">
        <v>0</v>
      </c>
      <c r="Q1488">
        <v>1</v>
      </c>
      <c r="R1488">
        <v>1.7255999999999999E-5</v>
      </c>
      <c r="S1488">
        <v>7.5840000000000001E-7</v>
      </c>
      <c r="T1488">
        <v>3</v>
      </c>
      <c r="U1488">
        <v>0</v>
      </c>
      <c r="V1488">
        <v>0</v>
      </c>
      <c r="W1488" s="133" t="s">
        <v>2136</v>
      </c>
      <c r="X1488" t="s">
        <v>2099</v>
      </c>
      <c r="Y1488" t="s">
        <v>204</v>
      </c>
      <c r="AM1488" s="105"/>
      <c r="AO1488" s="105"/>
    </row>
    <row r="1489" spans="1:41" ht="14.25" customHeight="1">
      <c r="A1489" t="s">
        <v>2134</v>
      </c>
      <c r="B1489" t="s">
        <v>200</v>
      </c>
      <c r="C1489">
        <v>0</v>
      </c>
      <c r="D1489">
        <v>200</v>
      </c>
      <c r="E1489">
        <v>976</v>
      </c>
      <c r="F1489" t="s">
        <v>201</v>
      </c>
      <c r="G1489" s="105">
        <v>1.7174E-3</v>
      </c>
      <c r="H1489" s="105">
        <v>7.5400000000000003E-5</v>
      </c>
      <c r="I1489" s="105">
        <v>-8.0584000000000006E-6</v>
      </c>
      <c r="J1489" s="105">
        <v>-5.6189999999999997E-7</v>
      </c>
      <c r="K1489" s="105">
        <v>1.7254E-3</v>
      </c>
      <c r="L1489" s="105">
        <v>7.5900000000000002E-5</v>
      </c>
      <c r="M1489" s="132">
        <v>2.52</v>
      </c>
      <c r="N1489">
        <v>0</v>
      </c>
      <c r="O1489">
        <v>0</v>
      </c>
      <c r="P1489">
        <v>0</v>
      </c>
      <c r="Q1489">
        <v>1</v>
      </c>
      <c r="R1489">
        <v>1.7254000000000001E-5</v>
      </c>
      <c r="S1489">
        <v>7.5919999999999997E-7</v>
      </c>
      <c r="T1489">
        <v>3</v>
      </c>
      <c r="U1489">
        <v>0</v>
      </c>
      <c r="V1489">
        <v>0</v>
      </c>
      <c r="W1489" s="133" t="s">
        <v>2137</v>
      </c>
      <c r="X1489" t="s">
        <v>2099</v>
      </c>
      <c r="Y1489" t="s">
        <v>204</v>
      </c>
      <c r="AM1489" s="105"/>
      <c r="AO1489" s="105"/>
    </row>
    <row r="1490" spans="1:41" ht="14.25" customHeight="1">
      <c r="A1490" t="s">
        <v>2138</v>
      </c>
      <c r="B1490" t="s">
        <v>200</v>
      </c>
      <c r="C1490">
        <v>0</v>
      </c>
      <c r="D1490">
        <v>200</v>
      </c>
      <c r="E1490">
        <v>976</v>
      </c>
      <c r="F1490" t="s">
        <v>201</v>
      </c>
      <c r="G1490" s="105">
        <v>2.0468999999999999E-3</v>
      </c>
      <c r="H1490" s="105">
        <v>8.5900000000000001E-5</v>
      </c>
      <c r="I1490" s="105">
        <v>-8.0584000000000006E-6</v>
      </c>
      <c r="J1490" s="105">
        <v>-5.6189999999999997E-7</v>
      </c>
      <c r="K1490" s="105">
        <v>2.055E-3</v>
      </c>
      <c r="L1490" s="105">
        <v>8.6500000000000002E-5</v>
      </c>
      <c r="M1490" s="132">
        <v>2.41</v>
      </c>
      <c r="N1490">
        <v>0</v>
      </c>
      <c r="O1490">
        <v>0</v>
      </c>
      <c r="P1490">
        <v>0</v>
      </c>
      <c r="Q1490">
        <v>1</v>
      </c>
      <c r="R1490">
        <v>2.0550000000000001E-5</v>
      </c>
      <c r="S1490">
        <v>8.6489999999999997E-7</v>
      </c>
      <c r="T1490">
        <v>3</v>
      </c>
      <c r="U1490">
        <v>0</v>
      </c>
      <c r="V1490">
        <v>0</v>
      </c>
      <c r="W1490" s="133" t="s">
        <v>2139</v>
      </c>
      <c r="X1490" t="s">
        <v>2099</v>
      </c>
      <c r="Y1490" t="s">
        <v>204</v>
      </c>
      <c r="AM1490" s="105"/>
      <c r="AO1490" s="105"/>
    </row>
    <row r="1491" spans="1:41" ht="14.25" customHeight="1">
      <c r="A1491" t="s">
        <v>2138</v>
      </c>
      <c r="B1491" t="s">
        <v>200</v>
      </c>
      <c r="C1491">
        <v>0</v>
      </c>
      <c r="D1491">
        <v>200</v>
      </c>
      <c r="E1491">
        <v>976</v>
      </c>
      <c r="F1491" t="s">
        <v>201</v>
      </c>
      <c r="G1491" s="105">
        <v>2.0466999999999998E-3</v>
      </c>
      <c r="H1491" s="105">
        <v>8.6799999999999996E-5</v>
      </c>
      <c r="I1491" s="105">
        <v>-8.0584000000000006E-6</v>
      </c>
      <c r="J1491" s="105">
        <v>-5.6189999999999997E-7</v>
      </c>
      <c r="K1491" s="105">
        <v>2.0547E-3</v>
      </c>
      <c r="L1491" s="105">
        <v>8.7299999999999994E-5</v>
      </c>
      <c r="M1491" s="132">
        <v>2.4300000000000002</v>
      </c>
      <c r="N1491">
        <v>0</v>
      </c>
      <c r="O1491">
        <v>0</v>
      </c>
      <c r="P1491">
        <v>0</v>
      </c>
      <c r="Q1491">
        <v>1</v>
      </c>
      <c r="R1491">
        <v>2.0547000000000002E-5</v>
      </c>
      <c r="S1491">
        <v>8.7319999999999996E-7</v>
      </c>
      <c r="T1491">
        <v>3</v>
      </c>
      <c r="U1491">
        <v>0</v>
      </c>
      <c r="V1491">
        <v>0</v>
      </c>
      <c r="W1491" s="133" t="s">
        <v>2140</v>
      </c>
      <c r="X1491" t="s">
        <v>2099</v>
      </c>
      <c r="Y1491" t="s">
        <v>204</v>
      </c>
      <c r="AM1491" s="105"/>
      <c r="AO1491" s="105"/>
    </row>
    <row r="1492" spans="1:41" ht="14.25" customHeight="1">
      <c r="A1492" t="s">
        <v>2138</v>
      </c>
      <c r="B1492" t="s">
        <v>200</v>
      </c>
      <c r="C1492">
        <v>0</v>
      </c>
      <c r="D1492">
        <v>200</v>
      </c>
      <c r="E1492">
        <v>976</v>
      </c>
      <c r="F1492" t="s">
        <v>201</v>
      </c>
      <c r="G1492" s="105">
        <v>2.0458E-3</v>
      </c>
      <c r="H1492" s="105">
        <v>8.6100000000000006E-5</v>
      </c>
      <c r="I1492" s="105">
        <v>-8.0584000000000006E-6</v>
      </c>
      <c r="J1492" s="105">
        <v>-5.6189999999999997E-7</v>
      </c>
      <c r="K1492" s="105">
        <v>2.0538000000000002E-3</v>
      </c>
      <c r="L1492" s="105">
        <v>8.6600000000000004E-5</v>
      </c>
      <c r="M1492" s="132">
        <v>2.42</v>
      </c>
      <c r="N1492">
        <v>0</v>
      </c>
      <c r="O1492">
        <v>0</v>
      </c>
      <c r="P1492">
        <v>0</v>
      </c>
      <c r="Q1492">
        <v>1</v>
      </c>
      <c r="R1492">
        <v>2.0537999999999999E-5</v>
      </c>
      <c r="S1492">
        <v>8.6629999999999997E-7</v>
      </c>
      <c r="T1492">
        <v>3</v>
      </c>
      <c r="U1492">
        <v>0</v>
      </c>
      <c r="V1492">
        <v>0</v>
      </c>
      <c r="W1492" s="133" t="s">
        <v>2141</v>
      </c>
      <c r="X1492" t="s">
        <v>2099</v>
      </c>
      <c r="Y1492" t="s">
        <v>204</v>
      </c>
      <c r="AM1492" s="105"/>
      <c r="AO1492" s="105"/>
    </row>
    <row r="1493" spans="1:41" ht="14.25" customHeight="1">
      <c r="A1493" t="s">
        <v>2142</v>
      </c>
      <c r="B1493" t="s">
        <v>200</v>
      </c>
      <c r="C1493">
        <v>0</v>
      </c>
      <c r="D1493">
        <v>200</v>
      </c>
      <c r="E1493">
        <v>976</v>
      </c>
      <c r="F1493" t="s">
        <v>201</v>
      </c>
      <c r="G1493" s="105">
        <v>3.7813999999999999E-3</v>
      </c>
      <c r="H1493" s="105">
        <v>1.4889999999999999E-4</v>
      </c>
      <c r="I1493" s="105">
        <v>-8.0584000000000006E-6</v>
      </c>
      <c r="J1493" s="105">
        <v>-5.6189999999999997E-7</v>
      </c>
      <c r="K1493" s="105">
        <v>3.7894999999999999E-3</v>
      </c>
      <c r="L1493" s="105">
        <v>1.495E-4</v>
      </c>
      <c r="M1493" s="132">
        <v>2.2599999999999998</v>
      </c>
      <c r="N1493">
        <v>0</v>
      </c>
      <c r="O1493">
        <v>0</v>
      </c>
      <c r="P1493">
        <v>0</v>
      </c>
      <c r="Q1493">
        <v>1</v>
      </c>
      <c r="R1493">
        <v>3.7895000000000002E-5</v>
      </c>
      <c r="S1493">
        <v>1.4950000000000001E-6</v>
      </c>
      <c r="T1493">
        <v>4</v>
      </c>
      <c r="U1493">
        <v>0</v>
      </c>
      <c r="V1493">
        <v>0</v>
      </c>
      <c r="W1493" s="133" t="s">
        <v>2143</v>
      </c>
      <c r="X1493" t="s">
        <v>2099</v>
      </c>
      <c r="Y1493" t="s">
        <v>204</v>
      </c>
      <c r="AM1493" s="105"/>
      <c r="AO1493" s="105"/>
    </row>
    <row r="1494" spans="1:41" ht="14.25" customHeight="1">
      <c r="A1494" t="s">
        <v>2142</v>
      </c>
      <c r="B1494" t="s">
        <v>200</v>
      </c>
      <c r="C1494">
        <v>0</v>
      </c>
      <c r="D1494">
        <v>200</v>
      </c>
      <c r="E1494">
        <v>976</v>
      </c>
      <c r="F1494" t="s">
        <v>201</v>
      </c>
      <c r="G1494" s="105">
        <v>3.7802999999999999E-3</v>
      </c>
      <c r="H1494" s="105">
        <v>1.485E-4</v>
      </c>
      <c r="I1494" s="105">
        <v>-8.0584000000000006E-6</v>
      </c>
      <c r="J1494" s="105">
        <v>-5.6189999999999997E-7</v>
      </c>
      <c r="K1494" s="105">
        <v>3.7883999999999999E-3</v>
      </c>
      <c r="L1494" s="105">
        <v>1.4909999999999999E-4</v>
      </c>
      <c r="M1494" s="132">
        <v>2.25</v>
      </c>
      <c r="N1494">
        <v>0</v>
      </c>
      <c r="O1494">
        <v>0</v>
      </c>
      <c r="P1494">
        <v>0</v>
      </c>
      <c r="Q1494">
        <v>1</v>
      </c>
      <c r="R1494">
        <v>3.7883999999999998E-5</v>
      </c>
      <c r="S1494">
        <v>1.4905E-6</v>
      </c>
      <c r="T1494">
        <v>4</v>
      </c>
      <c r="U1494">
        <v>0</v>
      </c>
      <c r="V1494">
        <v>0</v>
      </c>
      <c r="W1494" s="133" t="s">
        <v>2144</v>
      </c>
      <c r="X1494" t="s">
        <v>2099</v>
      </c>
      <c r="Y1494" t="s">
        <v>204</v>
      </c>
      <c r="AM1494" s="105"/>
      <c r="AO1494" s="105"/>
    </row>
    <row r="1495" spans="1:41" ht="14.25" customHeight="1">
      <c r="A1495" t="s">
        <v>2142</v>
      </c>
      <c r="B1495" t="s">
        <v>200</v>
      </c>
      <c r="C1495">
        <v>0</v>
      </c>
      <c r="D1495">
        <v>200</v>
      </c>
      <c r="E1495">
        <v>976</v>
      </c>
      <c r="F1495" t="s">
        <v>201</v>
      </c>
      <c r="G1495" s="105">
        <v>3.7820000000000002E-3</v>
      </c>
      <c r="H1495" s="105">
        <v>1.494E-4</v>
      </c>
      <c r="I1495" s="105">
        <v>-8.0584000000000006E-6</v>
      </c>
      <c r="J1495" s="105">
        <v>-5.6189999999999997E-7</v>
      </c>
      <c r="K1495" s="105">
        <v>3.7900999999999998E-3</v>
      </c>
      <c r="L1495" s="105">
        <v>1.4999999999999999E-4</v>
      </c>
      <c r="M1495" s="132">
        <v>2.27</v>
      </c>
      <c r="N1495">
        <v>0</v>
      </c>
      <c r="O1495">
        <v>0</v>
      </c>
      <c r="P1495">
        <v>0</v>
      </c>
      <c r="Q1495">
        <v>1</v>
      </c>
      <c r="R1495">
        <v>3.7901000000000002E-5</v>
      </c>
      <c r="S1495">
        <v>1.5E-6</v>
      </c>
      <c r="T1495">
        <v>4</v>
      </c>
      <c r="U1495">
        <v>0</v>
      </c>
      <c r="V1495">
        <v>0</v>
      </c>
      <c r="W1495" s="133" t="s">
        <v>2145</v>
      </c>
      <c r="X1495" t="s">
        <v>2099</v>
      </c>
      <c r="Y1495" t="s">
        <v>204</v>
      </c>
      <c r="AM1495" s="105"/>
      <c r="AO1495" s="105"/>
    </row>
    <row r="1496" spans="1:41" ht="14.25" customHeight="1">
      <c r="A1496" t="s">
        <v>2146</v>
      </c>
      <c r="B1496" t="s">
        <v>200</v>
      </c>
      <c r="C1496">
        <v>0</v>
      </c>
      <c r="D1496">
        <v>200</v>
      </c>
      <c r="E1496">
        <v>976</v>
      </c>
      <c r="F1496" t="s">
        <v>201</v>
      </c>
      <c r="G1496" s="105">
        <v>2.1451999999999999E-3</v>
      </c>
      <c r="H1496" s="105">
        <v>9.1199999999999994E-5</v>
      </c>
      <c r="I1496" s="105">
        <v>-8.0584000000000006E-6</v>
      </c>
      <c r="J1496" s="105">
        <v>-5.6189999999999997E-7</v>
      </c>
      <c r="K1496" s="105">
        <v>2.1532000000000001E-3</v>
      </c>
      <c r="L1496" s="105">
        <v>9.1799999999999995E-5</v>
      </c>
      <c r="M1496" s="132">
        <v>2.44</v>
      </c>
      <c r="N1496">
        <v>0</v>
      </c>
      <c r="O1496">
        <v>0</v>
      </c>
      <c r="P1496">
        <v>0</v>
      </c>
      <c r="Q1496">
        <v>1</v>
      </c>
      <c r="R1496">
        <v>2.1532E-5</v>
      </c>
      <c r="S1496">
        <v>9.1760000000000001E-7</v>
      </c>
      <c r="T1496">
        <v>3</v>
      </c>
      <c r="U1496">
        <v>0</v>
      </c>
      <c r="V1496">
        <v>0</v>
      </c>
      <c r="W1496" s="133" t="s">
        <v>2147</v>
      </c>
      <c r="X1496" t="s">
        <v>2099</v>
      </c>
      <c r="Y1496" t="s">
        <v>204</v>
      </c>
      <c r="AM1496" s="105"/>
      <c r="AO1496" s="105"/>
    </row>
    <row r="1497" spans="1:41" ht="14.25" customHeight="1">
      <c r="A1497" t="s">
        <v>2146</v>
      </c>
      <c r="B1497" t="s">
        <v>200</v>
      </c>
      <c r="C1497">
        <v>0</v>
      </c>
      <c r="D1497">
        <v>200</v>
      </c>
      <c r="E1497">
        <v>976</v>
      </c>
      <c r="F1497" t="s">
        <v>201</v>
      </c>
      <c r="G1497" s="105">
        <v>2.1450000000000002E-3</v>
      </c>
      <c r="H1497" s="105">
        <v>9.1100000000000005E-5</v>
      </c>
      <c r="I1497" s="105">
        <v>-8.0584000000000006E-6</v>
      </c>
      <c r="J1497" s="105">
        <v>-5.6189999999999997E-7</v>
      </c>
      <c r="K1497" s="105">
        <v>2.1530999999999998E-3</v>
      </c>
      <c r="L1497" s="105">
        <v>9.1700000000000006E-5</v>
      </c>
      <c r="M1497" s="132">
        <v>2.44</v>
      </c>
      <c r="N1497">
        <v>0</v>
      </c>
      <c r="O1497">
        <v>0</v>
      </c>
      <c r="P1497">
        <v>0</v>
      </c>
      <c r="Q1497">
        <v>1</v>
      </c>
      <c r="R1497">
        <v>2.1531000000000001E-5</v>
      </c>
      <c r="S1497">
        <v>9.1679999999999995E-7</v>
      </c>
      <c r="T1497">
        <v>3</v>
      </c>
      <c r="U1497">
        <v>0</v>
      </c>
      <c r="V1497">
        <v>0</v>
      </c>
      <c r="W1497" s="133" t="s">
        <v>2148</v>
      </c>
      <c r="X1497" t="s">
        <v>2099</v>
      </c>
      <c r="Y1497" t="s">
        <v>204</v>
      </c>
      <c r="AM1497" s="105"/>
      <c r="AO1497" s="105"/>
    </row>
    <row r="1498" spans="1:41" ht="14.25" customHeight="1">
      <c r="A1498" t="s">
        <v>2146</v>
      </c>
      <c r="B1498" t="s">
        <v>200</v>
      </c>
      <c r="C1498">
        <v>0</v>
      </c>
      <c r="D1498">
        <v>200</v>
      </c>
      <c r="E1498">
        <v>976</v>
      </c>
      <c r="F1498" t="s">
        <v>201</v>
      </c>
      <c r="G1498" s="105">
        <v>2.1448000000000001E-3</v>
      </c>
      <c r="H1498" s="105">
        <v>9.1100000000000005E-5</v>
      </c>
      <c r="I1498" s="105">
        <v>-8.0584000000000006E-6</v>
      </c>
      <c r="J1498" s="105">
        <v>-5.6189999999999997E-7</v>
      </c>
      <c r="K1498" s="105">
        <v>2.1529000000000001E-3</v>
      </c>
      <c r="L1498" s="105">
        <v>9.1700000000000006E-5</v>
      </c>
      <c r="M1498" s="132">
        <v>2.44</v>
      </c>
      <c r="N1498">
        <v>0</v>
      </c>
      <c r="O1498">
        <v>0</v>
      </c>
      <c r="P1498">
        <v>0</v>
      </c>
      <c r="Q1498">
        <v>1</v>
      </c>
      <c r="R1498">
        <v>2.1529E-5</v>
      </c>
      <c r="S1498">
        <v>9.1699999999999997E-7</v>
      </c>
      <c r="T1498">
        <v>3</v>
      </c>
      <c r="U1498">
        <v>0</v>
      </c>
      <c r="V1498">
        <v>0</v>
      </c>
      <c r="W1498" s="133" t="s">
        <v>2149</v>
      </c>
      <c r="X1498" t="s">
        <v>2099</v>
      </c>
      <c r="Y1498" t="s">
        <v>204</v>
      </c>
      <c r="AM1498" s="105"/>
      <c r="AO1498" s="105"/>
    </row>
    <row r="1499" spans="1:41" ht="14.25" customHeight="1">
      <c r="A1499" t="s">
        <v>2150</v>
      </c>
      <c r="B1499" t="s">
        <v>200</v>
      </c>
      <c r="C1499">
        <v>0</v>
      </c>
      <c r="D1499">
        <v>200</v>
      </c>
      <c r="E1499">
        <v>976</v>
      </c>
      <c r="F1499" t="s">
        <v>201</v>
      </c>
      <c r="G1499" s="105">
        <v>1.7730999999999999E-3</v>
      </c>
      <c r="H1499" s="105">
        <v>7.5199999999999998E-5</v>
      </c>
      <c r="I1499" s="105">
        <v>-8.0584000000000006E-6</v>
      </c>
      <c r="J1499" s="105">
        <v>-5.6189999999999997E-7</v>
      </c>
      <c r="K1499" s="105">
        <v>1.7811999999999999E-3</v>
      </c>
      <c r="L1499" s="105">
        <v>7.5699999999999997E-5</v>
      </c>
      <c r="M1499" s="132">
        <v>2.4300000000000002</v>
      </c>
      <c r="N1499">
        <v>0</v>
      </c>
      <c r="O1499">
        <v>0</v>
      </c>
      <c r="P1499">
        <v>0</v>
      </c>
      <c r="Q1499">
        <v>1</v>
      </c>
      <c r="R1499">
        <v>1.7812000000000002E-5</v>
      </c>
      <c r="S1499">
        <v>7.5740000000000005E-7</v>
      </c>
      <c r="T1499">
        <v>3</v>
      </c>
      <c r="U1499">
        <v>0</v>
      </c>
      <c r="V1499">
        <v>0</v>
      </c>
      <c r="W1499" s="133" t="s">
        <v>2151</v>
      </c>
      <c r="X1499" t="s">
        <v>2099</v>
      </c>
      <c r="Y1499" t="s">
        <v>204</v>
      </c>
      <c r="AM1499" s="105"/>
      <c r="AO1499" s="105"/>
    </row>
    <row r="1500" spans="1:41" ht="14.25" customHeight="1">
      <c r="A1500" t="s">
        <v>2150</v>
      </c>
      <c r="B1500" t="s">
        <v>200</v>
      </c>
      <c r="C1500">
        <v>0</v>
      </c>
      <c r="D1500">
        <v>200</v>
      </c>
      <c r="E1500">
        <v>976</v>
      </c>
      <c r="F1500" t="s">
        <v>201</v>
      </c>
      <c r="G1500" s="105">
        <v>1.7726E-3</v>
      </c>
      <c r="H1500" s="105">
        <v>7.4999999999999993E-5</v>
      </c>
      <c r="I1500" s="105">
        <v>-8.0584000000000006E-6</v>
      </c>
      <c r="J1500" s="105">
        <v>-5.6189999999999997E-7</v>
      </c>
      <c r="K1500" s="105">
        <v>1.7806E-3</v>
      </c>
      <c r="L1500" s="105">
        <v>7.5599999999999994E-5</v>
      </c>
      <c r="M1500" s="132">
        <v>2.4300000000000002</v>
      </c>
      <c r="N1500">
        <v>0</v>
      </c>
      <c r="O1500">
        <v>0</v>
      </c>
      <c r="P1500">
        <v>0</v>
      </c>
      <c r="Q1500">
        <v>1</v>
      </c>
      <c r="R1500">
        <v>1.7805999999999999E-5</v>
      </c>
      <c r="S1500">
        <v>7.5560000000000002E-7</v>
      </c>
      <c r="T1500">
        <v>3</v>
      </c>
      <c r="U1500">
        <v>0</v>
      </c>
      <c r="V1500">
        <v>0</v>
      </c>
      <c r="W1500" s="133" t="s">
        <v>2152</v>
      </c>
      <c r="X1500" t="s">
        <v>2099</v>
      </c>
      <c r="Y1500" t="s">
        <v>204</v>
      </c>
      <c r="AM1500" s="105"/>
      <c r="AO1500" s="105"/>
    </row>
    <row r="1501" spans="1:41" ht="14.25" customHeight="1">
      <c r="A1501" t="s">
        <v>2150</v>
      </c>
      <c r="B1501" t="s">
        <v>200</v>
      </c>
      <c r="C1501">
        <v>0</v>
      </c>
      <c r="D1501">
        <v>200</v>
      </c>
      <c r="E1501">
        <v>976</v>
      </c>
      <c r="F1501" t="s">
        <v>201</v>
      </c>
      <c r="G1501" s="105">
        <v>1.7721E-3</v>
      </c>
      <c r="H1501" s="105">
        <v>7.5300000000000001E-5</v>
      </c>
      <c r="I1501" s="105">
        <v>-8.0584000000000006E-6</v>
      </c>
      <c r="J1501" s="105">
        <v>-5.6189999999999997E-7</v>
      </c>
      <c r="K1501" s="105">
        <v>1.7802E-3</v>
      </c>
      <c r="L1501" s="105">
        <v>7.5900000000000002E-5</v>
      </c>
      <c r="M1501" s="132">
        <v>2.44</v>
      </c>
      <c r="N1501">
        <v>0</v>
      </c>
      <c r="O1501">
        <v>0</v>
      </c>
      <c r="P1501">
        <v>0</v>
      </c>
      <c r="Q1501">
        <v>1</v>
      </c>
      <c r="R1501">
        <v>1.7802E-5</v>
      </c>
      <c r="S1501">
        <v>7.5909999999999996E-7</v>
      </c>
      <c r="T1501">
        <v>3</v>
      </c>
      <c r="U1501">
        <v>0</v>
      </c>
      <c r="V1501">
        <v>0</v>
      </c>
      <c r="W1501" s="133" t="s">
        <v>2153</v>
      </c>
      <c r="X1501" t="s">
        <v>2099</v>
      </c>
      <c r="Y1501" t="s">
        <v>204</v>
      </c>
      <c r="AM1501" s="105"/>
      <c r="AO1501" s="105"/>
    </row>
    <row r="1502" spans="1:41" ht="14.25" customHeight="1">
      <c r="A1502" t="s">
        <v>2154</v>
      </c>
      <c r="B1502" t="s">
        <v>200</v>
      </c>
      <c r="C1502">
        <v>0</v>
      </c>
      <c r="D1502">
        <v>200</v>
      </c>
      <c r="E1502">
        <v>976</v>
      </c>
      <c r="F1502" t="s">
        <v>201</v>
      </c>
      <c r="G1502" s="105">
        <v>9.9101000000000007E-4</v>
      </c>
      <c r="H1502" s="105">
        <v>4.4326000000000002E-5</v>
      </c>
      <c r="I1502" s="105">
        <v>-8.0584000000000006E-6</v>
      </c>
      <c r="J1502" s="105">
        <v>-5.6189999999999997E-7</v>
      </c>
      <c r="K1502" s="105">
        <v>9.9906999999999991E-4</v>
      </c>
      <c r="L1502" s="105">
        <v>4.4888000000000001E-5</v>
      </c>
      <c r="M1502" s="132">
        <v>2.57</v>
      </c>
      <c r="N1502">
        <v>0</v>
      </c>
      <c r="O1502">
        <v>0</v>
      </c>
      <c r="P1502">
        <v>0</v>
      </c>
      <c r="Q1502">
        <v>1</v>
      </c>
      <c r="R1502">
        <v>9.9907000000000008E-6</v>
      </c>
      <c r="S1502">
        <v>4.489E-7</v>
      </c>
      <c r="T1502">
        <v>3</v>
      </c>
      <c r="U1502">
        <v>0</v>
      </c>
      <c r="V1502">
        <v>0</v>
      </c>
      <c r="W1502" s="133" t="s">
        <v>2155</v>
      </c>
      <c r="X1502" t="s">
        <v>2099</v>
      </c>
      <c r="Y1502" t="s">
        <v>204</v>
      </c>
      <c r="AM1502" s="105"/>
      <c r="AO1502" s="105"/>
    </row>
    <row r="1503" spans="1:41" ht="14.25" customHeight="1">
      <c r="A1503" t="s">
        <v>2154</v>
      </c>
      <c r="B1503" t="s">
        <v>200</v>
      </c>
      <c r="C1503">
        <v>0</v>
      </c>
      <c r="D1503">
        <v>200</v>
      </c>
      <c r="E1503">
        <v>976</v>
      </c>
      <c r="F1503" t="s">
        <v>201</v>
      </c>
      <c r="G1503" s="105">
        <v>9.9097000000000009E-4</v>
      </c>
      <c r="H1503" s="105">
        <v>4.4212000000000003E-5</v>
      </c>
      <c r="I1503" s="105">
        <v>-8.0584000000000006E-6</v>
      </c>
      <c r="J1503" s="105">
        <v>-5.6189999999999997E-7</v>
      </c>
      <c r="K1503" s="105">
        <v>9.9902999999999993E-4</v>
      </c>
      <c r="L1503" s="105">
        <v>4.4774000000000002E-5</v>
      </c>
      <c r="M1503" s="132">
        <v>2.57</v>
      </c>
      <c r="N1503">
        <v>0</v>
      </c>
      <c r="O1503">
        <v>0</v>
      </c>
      <c r="P1503">
        <v>0</v>
      </c>
      <c r="Q1503">
        <v>1</v>
      </c>
      <c r="R1503">
        <v>9.9902999999999999E-6</v>
      </c>
      <c r="S1503">
        <v>4.4770000000000002E-7</v>
      </c>
      <c r="T1503">
        <v>3</v>
      </c>
      <c r="U1503">
        <v>0</v>
      </c>
      <c r="V1503">
        <v>0</v>
      </c>
      <c r="W1503" s="133" t="s">
        <v>2156</v>
      </c>
      <c r="X1503" t="s">
        <v>2099</v>
      </c>
      <c r="Y1503" t="s">
        <v>204</v>
      </c>
      <c r="AM1503" s="105"/>
      <c r="AO1503" s="105"/>
    </row>
    <row r="1504" spans="1:41" ht="14.25" customHeight="1">
      <c r="A1504" t="s">
        <v>2154</v>
      </c>
      <c r="B1504" t="s">
        <v>200</v>
      </c>
      <c r="C1504">
        <v>0</v>
      </c>
      <c r="D1504">
        <v>200</v>
      </c>
      <c r="E1504">
        <v>976</v>
      </c>
      <c r="F1504" t="s">
        <v>201</v>
      </c>
      <c r="G1504" s="105">
        <v>9.9065999999999998E-4</v>
      </c>
      <c r="H1504" s="105">
        <v>4.4122000000000002E-5</v>
      </c>
      <c r="I1504" s="105">
        <v>-8.0584000000000006E-6</v>
      </c>
      <c r="J1504" s="105">
        <v>-5.6189999999999997E-7</v>
      </c>
      <c r="K1504" s="105">
        <v>9.9872000000000003E-4</v>
      </c>
      <c r="L1504" s="105">
        <v>4.4684000000000001E-5</v>
      </c>
      <c r="M1504" s="132">
        <v>2.56</v>
      </c>
      <c r="N1504">
        <v>0</v>
      </c>
      <c r="O1504">
        <v>0</v>
      </c>
      <c r="P1504">
        <v>0</v>
      </c>
      <c r="Q1504">
        <v>1</v>
      </c>
      <c r="R1504">
        <v>9.9871999999999999E-6</v>
      </c>
      <c r="S1504">
        <v>4.468E-7</v>
      </c>
      <c r="T1504">
        <v>3</v>
      </c>
      <c r="U1504">
        <v>0</v>
      </c>
      <c r="V1504">
        <v>0</v>
      </c>
      <c r="W1504" s="133" t="s">
        <v>2157</v>
      </c>
      <c r="X1504" t="s">
        <v>2099</v>
      </c>
      <c r="Y1504" t="s">
        <v>204</v>
      </c>
      <c r="AM1504" s="105"/>
      <c r="AO1504" s="105"/>
    </row>
    <row r="1505" spans="1:41" ht="14.25" customHeight="1">
      <c r="A1505" t="s">
        <v>2158</v>
      </c>
      <c r="B1505" t="s">
        <v>200</v>
      </c>
      <c r="C1505">
        <v>0</v>
      </c>
      <c r="D1505">
        <v>200</v>
      </c>
      <c r="E1505">
        <v>976</v>
      </c>
      <c r="F1505" t="s">
        <v>201</v>
      </c>
      <c r="G1505" s="105">
        <v>1.2436000000000001E-3</v>
      </c>
      <c r="H1505" s="105">
        <v>5.3600000000000002E-5</v>
      </c>
      <c r="I1505" s="105">
        <v>-8.0584000000000006E-6</v>
      </c>
      <c r="J1505" s="105">
        <v>-5.6189999999999997E-7</v>
      </c>
      <c r="K1505" s="105">
        <v>1.2516000000000001E-3</v>
      </c>
      <c r="L1505" s="105">
        <v>5.41E-5</v>
      </c>
      <c r="M1505" s="132">
        <v>2.48</v>
      </c>
      <c r="N1505">
        <v>0</v>
      </c>
      <c r="O1505">
        <v>0</v>
      </c>
      <c r="P1505">
        <v>0</v>
      </c>
      <c r="Q1505">
        <v>1</v>
      </c>
      <c r="R1505">
        <v>1.2516E-5</v>
      </c>
      <c r="S1505">
        <v>5.4130000000000001E-7</v>
      </c>
      <c r="T1505">
        <v>3</v>
      </c>
      <c r="U1505">
        <v>0</v>
      </c>
      <c r="V1505">
        <v>0</v>
      </c>
      <c r="W1505" s="133" t="s">
        <v>2159</v>
      </c>
      <c r="X1505" t="s">
        <v>2099</v>
      </c>
      <c r="Y1505" t="s">
        <v>204</v>
      </c>
      <c r="AM1505" s="105"/>
      <c r="AO1505" s="105"/>
    </row>
    <row r="1506" spans="1:41" ht="14.25" customHeight="1">
      <c r="A1506" t="s">
        <v>2158</v>
      </c>
      <c r="B1506" t="s">
        <v>200</v>
      </c>
      <c r="C1506">
        <v>0</v>
      </c>
      <c r="D1506">
        <v>200</v>
      </c>
      <c r="E1506">
        <v>976</v>
      </c>
      <c r="F1506" t="s">
        <v>201</v>
      </c>
      <c r="G1506" s="105">
        <v>1.2431E-3</v>
      </c>
      <c r="H1506" s="105">
        <v>5.3399999999999997E-5</v>
      </c>
      <c r="I1506" s="105">
        <v>-8.0584000000000006E-6</v>
      </c>
      <c r="J1506" s="105">
        <v>-5.6189999999999997E-7</v>
      </c>
      <c r="K1506" s="105">
        <v>1.2512000000000001E-3</v>
      </c>
      <c r="L1506" s="105">
        <v>5.3900000000000002E-5</v>
      </c>
      <c r="M1506" s="132">
        <v>2.4700000000000002</v>
      </c>
      <c r="N1506">
        <v>0</v>
      </c>
      <c r="O1506">
        <v>0</v>
      </c>
      <c r="P1506">
        <v>0</v>
      </c>
      <c r="Q1506">
        <v>1</v>
      </c>
      <c r="R1506">
        <v>1.2512E-5</v>
      </c>
      <c r="S1506">
        <v>5.3919999999999996E-7</v>
      </c>
      <c r="T1506">
        <v>3</v>
      </c>
      <c r="U1506">
        <v>0</v>
      </c>
      <c r="V1506">
        <v>0</v>
      </c>
      <c r="W1506" s="133" t="s">
        <v>2160</v>
      </c>
      <c r="X1506" t="s">
        <v>2099</v>
      </c>
      <c r="Y1506" t="s">
        <v>204</v>
      </c>
      <c r="AM1506" s="105"/>
      <c r="AO1506" s="105"/>
    </row>
    <row r="1507" spans="1:41" ht="14.25" customHeight="1">
      <c r="A1507" t="s">
        <v>2158</v>
      </c>
      <c r="B1507" t="s">
        <v>200</v>
      </c>
      <c r="C1507">
        <v>0</v>
      </c>
      <c r="D1507">
        <v>200</v>
      </c>
      <c r="E1507">
        <v>976</v>
      </c>
      <c r="F1507" t="s">
        <v>201</v>
      </c>
      <c r="G1507" s="105">
        <v>1.2432999999999999E-3</v>
      </c>
      <c r="H1507" s="105">
        <v>5.3600000000000002E-5</v>
      </c>
      <c r="I1507" s="105">
        <v>-8.0584000000000006E-6</v>
      </c>
      <c r="J1507" s="105">
        <v>-5.6189999999999997E-7</v>
      </c>
      <c r="K1507" s="105">
        <v>1.2514E-3</v>
      </c>
      <c r="L1507" s="105">
        <v>5.41E-5</v>
      </c>
      <c r="M1507" s="132">
        <v>2.48</v>
      </c>
      <c r="N1507">
        <v>0</v>
      </c>
      <c r="O1507">
        <v>0</v>
      </c>
      <c r="P1507">
        <v>0</v>
      </c>
      <c r="Q1507">
        <v>1</v>
      </c>
      <c r="R1507">
        <v>1.2514000000000001E-5</v>
      </c>
      <c r="S1507">
        <v>5.4140000000000002E-7</v>
      </c>
      <c r="T1507">
        <v>3</v>
      </c>
      <c r="U1507">
        <v>0</v>
      </c>
      <c r="V1507">
        <v>0</v>
      </c>
      <c r="W1507" s="133" t="s">
        <v>2161</v>
      </c>
      <c r="X1507" t="s">
        <v>2099</v>
      </c>
      <c r="Y1507" t="s">
        <v>204</v>
      </c>
      <c r="AM1507" s="105"/>
      <c r="AO1507" s="105"/>
    </row>
    <row r="1508" spans="1:41" ht="14.25" customHeight="1">
      <c r="A1508" t="s">
        <v>2162</v>
      </c>
      <c r="B1508" t="s">
        <v>200</v>
      </c>
      <c r="C1508">
        <v>0</v>
      </c>
      <c r="D1508">
        <v>200</v>
      </c>
      <c r="E1508">
        <v>976</v>
      </c>
      <c r="F1508" t="s">
        <v>201</v>
      </c>
      <c r="G1508" s="105">
        <v>1.7608000000000001E-3</v>
      </c>
      <c r="H1508" s="105">
        <v>7.36E-5</v>
      </c>
      <c r="I1508" s="105">
        <v>-8.0584000000000006E-6</v>
      </c>
      <c r="J1508" s="105">
        <v>-5.6189999999999997E-7</v>
      </c>
      <c r="K1508" s="105">
        <v>1.7688999999999999E-3</v>
      </c>
      <c r="L1508" s="105">
        <v>7.4099999999999999E-5</v>
      </c>
      <c r="M1508" s="132">
        <v>2.4</v>
      </c>
      <c r="N1508">
        <v>0</v>
      </c>
      <c r="O1508">
        <v>0</v>
      </c>
      <c r="P1508">
        <v>0</v>
      </c>
      <c r="Q1508">
        <v>1</v>
      </c>
      <c r="R1508">
        <v>1.7689E-5</v>
      </c>
      <c r="S1508">
        <v>7.413E-7</v>
      </c>
      <c r="T1508">
        <v>3</v>
      </c>
      <c r="U1508">
        <v>0</v>
      </c>
      <c r="V1508">
        <v>0</v>
      </c>
      <c r="W1508" s="133" t="s">
        <v>2163</v>
      </c>
      <c r="X1508" t="s">
        <v>2099</v>
      </c>
      <c r="Y1508" t="s">
        <v>204</v>
      </c>
      <c r="AM1508" s="105"/>
      <c r="AO1508" s="105"/>
    </row>
    <row r="1509" spans="1:41" ht="14.25" customHeight="1">
      <c r="A1509" t="s">
        <v>2162</v>
      </c>
      <c r="B1509" t="s">
        <v>200</v>
      </c>
      <c r="C1509">
        <v>0</v>
      </c>
      <c r="D1509">
        <v>200</v>
      </c>
      <c r="E1509">
        <v>976</v>
      </c>
      <c r="F1509" t="s">
        <v>201</v>
      </c>
      <c r="G1509" s="105">
        <v>1.7608999999999999E-3</v>
      </c>
      <c r="H1509" s="105">
        <v>7.3300000000000006E-5</v>
      </c>
      <c r="I1509" s="105">
        <v>-8.0584000000000006E-6</v>
      </c>
      <c r="J1509" s="105">
        <v>-5.6189999999999997E-7</v>
      </c>
      <c r="K1509" s="105">
        <v>1.7688999999999999E-3</v>
      </c>
      <c r="L1509" s="105">
        <v>7.3899999999999994E-5</v>
      </c>
      <c r="M1509" s="132">
        <v>2.39</v>
      </c>
      <c r="N1509">
        <v>0</v>
      </c>
      <c r="O1509">
        <v>0</v>
      </c>
      <c r="P1509">
        <v>0</v>
      </c>
      <c r="Q1509">
        <v>1</v>
      </c>
      <c r="R1509">
        <v>1.7689E-5</v>
      </c>
      <c r="S1509">
        <v>7.3910000000000005E-7</v>
      </c>
      <c r="T1509">
        <v>3</v>
      </c>
      <c r="U1509">
        <v>0</v>
      </c>
      <c r="V1509">
        <v>0</v>
      </c>
      <c r="W1509" s="133" t="s">
        <v>2164</v>
      </c>
      <c r="X1509" t="s">
        <v>2099</v>
      </c>
      <c r="Y1509" t="s">
        <v>204</v>
      </c>
      <c r="AM1509" s="105"/>
      <c r="AO1509" s="105"/>
    </row>
    <row r="1510" spans="1:41" ht="14.25" customHeight="1">
      <c r="A1510" t="s">
        <v>2162</v>
      </c>
      <c r="B1510" t="s">
        <v>200</v>
      </c>
      <c r="C1510">
        <v>0</v>
      </c>
      <c r="D1510">
        <v>200</v>
      </c>
      <c r="E1510">
        <v>976</v>
      </c>
      <c r="F1510" t="s">
        <v>201</v>
      </c>
      <c r="G1510" s="105">
        <v>1.7607E-3</v>
      </c>
      <c r="H1510" s="105">
        <v>7.36E-5</v>
      </c>
      <c r="I1510" s="105">
        <v>-8.0584000000000006E-6</v>
      </c>
      <c r="J1510" s="105">
        <v>-5.6189999999999997E-7</v>
      </c>
      <c r="K1510" s="105">
        <v>1.7688000000000001E-3</v>
      </c>
      <c r="L1510" s="105">
        <v>7.4200000000000001E-5</v>
      </c>
      <c r="M1510" s="132">
        <v>2.4</v>
      </c>
      <c r="N1510">
        <v>0</v>
      </c>
      <c r="O1510">
        <v>0</v>
      </c>
      <c r="P1510">
        <v>0</v>
      </c>
      <c r="Q1510">
        <v>1</v>
      </c>
      <c r="R1510">
        <v>1.7688000000000001E-5</v>
      </c>
      <c r="S1510">
        <v>7.4170000000000003E-7</v>
      </c>
      <c r="T1510">
        <v>3</v>
      </c>
      <c r="U1510">
        <v>0</v>
      </c>
      <c r="V1510">
        <v>0</v>
      </c>
      <c r="W1510" s="133" t="s">
        <v>2165</v>
      </c>
      <c r="X1510" t="s">
        <v>2099</v>
      </c>
      <c r="Y1510" t="s">
        <v>204</v>
      </c>
      <c r="AM1510" s="105"/>
      <c r="AO1510" s="105"/>
    </row>
    <row r="1511" spans="1:41" ht="14.25" customHeight="1">
      <c r="A1511" t="s">
        <v>2166</v>
      </c>
      <c r="B1511" t="s">
        <v>200</v>
      </c>
      <c r="C1511">
        <v>0</v>
      </c>
      <c r="D1511">
        <v>200</v>
      </c>
      <c r="E1511">
        <v>976</v>
      </c>
      <c r="F1511" t="s">
        <v>201</v>
      </c>
      <c r="G1511" s="105">
        <v>3.0414000000000001E-3</v>
      </c>
      <c r="H1511" s="105">
        <v>1.2219999999999999E-4</v>
      </c>
      <c r="I1511" s="105">
        <v>-8.0584000000000006E-6</v>
      </c>
      <c r="J1511" s="105">
        <v>-5.6189999999999997E-7</v>
      </c>
      <c r="K1511" s="105">
        <v>3.0495000000000001E-3</v>
      </c>
      <c r="L1511" s="105">
        <v>1.228E-4</v>
      </c>
      <c r="M1511" s="132">
        <v>2.31</v>
      </c>
      <c r="N1511">
        <v>0</v>
      </c>
      <c r="O1511">
        <v>0</v>
      </c>
      <c r="P1511">
        <v>0</v>
      </c>
      <c r="Q1511">
        <v>1</v>
      </c>
      <c r="R1511">
        <v>3.0494999999999999E-5</v>
      </c>
      <c r="S1511">
        <v>1.2276999999999999E-6</v>
      </c>
      <c r="T1511">
        <v>4</v>
      </c>
      <c r="U1511">
        <v>0</v>
      </c>
      <c r="V1511">
        <v>0</v>
      </c>
      <c r="W1511" s="133" t="s">
        <v>2167</v>
      </c>
      <c r="X1511" t="s">
        <v>2099</v>
      </c>
      <c r="Y1511" t="s">
        <v>204</v>
      </c>
      <c r="AM1511" s="105"/>
      <c r="AO1511" s="105"/>
    </row>
    <row r="1512" spans="1:41" ht="14.25" customHeight="1">
      <c r="A1512" t="s">
        <v>2166</v>
      </c>
      <c r="B1512" t="s">
        <v>200</v>
      </c>
      <c r="C1512">
        <v>0</v>
      </c>
      <c r="D1512">
        <v>200</v>
      </c>
      <c r="E1512">
        <v>976</v>
      </c>
      <c r="F1512" t="s">
        <v>201</v>
      </c>
      <c r="G1512" s="105">
        <v>3.0412E-3</v>
      </c>
      <c r="H1512" s="105">
        <v>1.228E-4</v>
      </c>
      <c r="I1512" s="105">
        <v>-8.0584000000000006E-6</v>
      </c>
      <c r="J1512" s="105">
        <v>-5.6189999999999997E-7</v>
      </c>
      <c r="K1512" s="105">
        <v>3.0493E-3</v>
      </c>
      <c r="L1512" s="105">
        <v>1.2339999999999999E-4</v>
      </c>
      <c r="M1512" s="132">
        <v>2.3199999999999998</v>
      </c>
      <c r="N1512">
        <v>0</v>
      </c>
      <c r="O1512">
        <v>0</v>
      </c>
      <c r="P1512">
        <v>0</v>
      </c>
      <c r="Q1512">
        <v>1</v>
      </c>
      <c r="R1512">
        <v>3.0493000000000001E-5</v>
      </c>
      <c r="S1512">
        <v>1.234E-6</v>
      </c>
      <c r="T1512">
        <v>4</v>
      </c>
      <c r="U1512">
        <v>0</v>
      </c>
      <c r="V1512">
        <v>0</v>
      </c>
      <c r="W1512" s="133" t="s">
        <v>2168</v>
      </c>
      <c r="X1512" t="s">
        <v>2099</v>
      </c>
      <c r="Y1512" t="s">
        <v>204</v>
      </c>
      <c r="AM1512" s="105"/>
      <c r="AO1512" s="105"/>
    </row>
    <row r="1513" spans="1:41" ht="14.25" customHeight="1">
      <c r="A1513" t="s">
        <v>2166</v>
      </c>
      <c r="B1513" t="s">
        <v>200</v>
      </c>
      <c r="C1513">
        <v>0</v>
      </c>
      <c r="D1513">
        <v>200</v>
      </c>
      <c r="E1513">
        <v>976</v>
      </c>
      <c r="F1513" t="s">
        <v>201</v>
      </c>
      <c r="G1513" s="105">
        <v>3.0420999999999998E-3</v>
      </c>
      <c r="H1513" s="105">
        <v>1.2329999999999999E-4</v>
      </c>
      <c r="I1513" s="105">
        <v>-8.0584000000000006E-6</v>
      </c>
      <c r="J1513" s="105">
        <v>-5.6189999999999997E-7</v>
      </c>
      <c r="K1513" s="105">
        <v>3.0501999999999999E-3</v>
      </c>
      <c r="L1513" s="105">
        <v>1.239E-4</v>
      </c>
      <c r="M1513" s="132">
        <v>2.33</v>
      </c>
      <c r="N1513">
        <v>0</v>
      </c>
      <c r="O1513">
        <v>0</v>
      </c>
      <c r="P1513">
        <v>0</v>
      </c>
      <c r="Q1513">
        <v>1</v>
      </c>
      <c r="R1513">
        <v>3.0502E-5</v>
      </c>
      <c r="S1513">
        <v>1.2387000000000001E-6</v>
      </c>
      <c r="T1513">
        <v>4</v>
      </c>
      <c r="U1513">
        <v>0</v>
      </c>
      <c r="V1513">
        <v>0</v>
      </c>
      <c r="W1513" s="133" t="s">
        <v>2169</v>
      </c>
      <c r="X1513" t="s">
        <v>2099</v>
      </c>
      <c r="Y1513" t="s">
        <v>204</v>
      </c>
      <c r="AM1513" s="105"/>
      <c r="AO1513" s="105"/>
    </row>
    <row r="1514" spans="1:41" ht="14.25" customHeight="1">
      <c r="A1514" t="s">
        <v>2170</v>
      </c>
      <c r="B1514" t="s">
        <v>200</v>
      </c>
      <c r="C1514">
        <v>0</v>
      </c>
      <c r="D1514">
        <v>200</v>
      </c>
      <c r="E1514">
        <v>976</v>
      </c>
      <c r="F1514" t="s">
        <v>201</v>
      </c>
      <c r="G1514" s="105">
        <v>2.6400999999999998E-3</v>
      </c>
      <c r="H1514" s="105">
        <v>1.1790000000000001E-4</v>
      </c>
      <c r="I1514" s="105">
        <v>-8.0584000000000006E-6</v>
      </c>
      <c r="J1514" s="105">
        <v>-5.6189999999999997E-7</v>
      </c>
      <c r="K1514" s="105">
        <v>2.6481999999999999E-3</v>
      </c>
      <c r="L1514" s="105">
        <v>1.1849999999999999E-4</v>
      </c>
      <c r="M1514" s="132">
        <v>2.56</v>
      </c>
      <c r="N1514">
        <v>0</v>
      </c>
      <c r="O1514">
        <v>0</v>
      </c>
      <c r="P1514">
        <v>0</v>
      </c>
      <c r="Q1514">
        <v>1</v>
      </c>
      <c r="R1514">
        <v>2.6482000000000002E-5</v>
      </c>
      <c r="S1514">
        <v>1.1846000000000001E-6</v>
      </c>
      <c r="T1514">
        <v>3</v>
      </c>
      <c r="U1514">
        <v>0</v>
      </c>
      <c r="V1514">
        <v>0</v>
      </c>
      <c r="W1514" s="133" t="s">
        <v>2171</v>
      </c>
      <c r="X1514" t="s">
        <v>2099</v>
      </c>
      <c r="Y1514" t="s">
        <v>204</v>
      </c>
      <c r="AM1514" s="105"/>
      <c r="AO1514" s="105"/>
    </row>
    <row r="1515" spans="1:41" ht="14.25" customHeight="1">
      <c r="A1515" t="s">
        <v>2170</v>
      </c>
      <c r="B1515" t="s">
        <v>200</v>
      </c>
      <c r="C1515">
        <v>0</v>
      </c>
      <c r="D1515">
        <v>200</v>
      </c>
      <c r="E1515">
        <v>976</v>
      </c>
      <c r="F1515" t="s">
        <v>201</v>
      </c>
      <c r="G1515" s="105">
        <v>2.64E-3</v>
      </c>
      <c r="H1515" s="105">
        <v>1.176E-4</v>
      </c>
      <c r="I1515" s="105">
        <v>-8.0584000000000006E-6</v>
      </c>
      <c r="J1515" s="105">
        <v>-5.6189999999999997E-7</v>
      </c>
      <c r="K1515" s="105">
        <v>2.6481E-3</v>
      </c>
      <c r="L1515" s="105">
        <v>1.182E-4</v>
      </c>
      <c r="M1515" s="132">
        <v>2.56</v>
      </c>
      <c r="N1515">
        <v>0</v>
      </c>
      <c r="O1515">
        <v>0</v>
      </c>
      <c r="P1515">
        <v>0</v>
      </c>
      <c r="Q1515">
        <v>1</v>
      </c>
      <c r="R1515">
        <v>2.6480999999999999E-5</v>
      </c>
      <c r="S1515">
        <v>1.1821000000000001E-6</v>
      </c>
      <c r="T1515">
        <v>3</v>
      </c>
      <c r="U1515">
        <v>0</v>
      </c>
      <c r="V1515">
        <v>0</v>
      </c>
      <c r="W1515" s="133" t="s">
        <v>2172</v>
      </c>
      <c r="X1515" t="s">
        <v>2099</v>
      </c>
      <c r="Y1515" t="s">
        <v>204</v>
      </c>
      <c r="AM1515" s="105"/>
      <c r="AO1515" s="105"/>
    </row>
    <row r="1516" spans="1:41" ht="14.25" customHeight="1">
      <c r="A1516" t="s">
        <v>2170</v>
      </c>
      <c r="B1516" t="s">
        <v>200</v>
      </c>
      <c r="C1516">
        <v>0</v>
      </c>
      <c r="D1516">
        <v>200</v>
      </c>
      <c r="E1516">
        <v>976</v>
      </c>
      <c r="F1516" t="s">
        <v>201</v>
      </c>
      <c r="G1516" s="105">
        <v>2.6402999999999999E-3</v>
      </c>
      <c r="H1516" s="105">
        <v>1.1790000000000001E-4</v>
      </c>
      <c r="I1516" s="105">
        <v>-8.0584000000000006E-6</v>
      </c>
      <c r="J1516" s="105">
        <v>-5.6189999999999997E-7</v>
      </c>
      <c r="K1516" s="105">
        <v>2.6483000000000001E-3</v>
      </c>
      <c r="L1516" s="105">
        <v>1.184E-4</v>
      </c>
      <c r="M1516" s="132">
        <v>2.56</v>
      </c>
      <c r="N1516">
        <v>0</v>
      </c>
      <c r="O1516">
        <v>0</v>
      </c>
      <c r="P1516">
        <v>0</v>
      </c>
      <c r="Q1516">
        <v>1</v>
      </c>
      <c r="R1516">
        <v>2.6483E-5</v>
      </c>
      <c r="S1516">
        <v>1.1843E-6</v>
      </c>
      <c r="T1516">
        <v>3</v>
      </c>
      <c r="U1516">
        <v>0</v>
      </c>
      <c r="V1516">
        <v>0</v>
      </c>
      <c r="W1516" s="133" t="s">
        <v>2173</v>
      </c>
      <c r="X1516" t="s">
        <v>2099</v>
      </c>
      <c r="Y1516" t="s">
        <v>204</v>
      </c>
      <c r="AM1516" s="105"/>
      <c r="AO1516" s="105"/>
    </row>
    <row r="1517" spans="1:41" ht="14.25" customHeight="1">
      <c r="A1517" t="s">
        <v>2174</v>
      </c>
      <c r="B1517" t="s">
        <v>200</v>
      </c>
      <c r="C1517">
        <v>0</v>
      </c>
      <c r="D1517">
        <v>200</v>
      </c>
      <c r="E1517">
        <v>976</v>
      </c>
      <c r="F1517" t="s">
        <v>201</v>
      </c>
      <c r="G1517" s="105">
        <v>2.0544999999999999E-3</v>
      </c>
      <c r="H1517" s="105">
        <v>8.9499999999999994E-5</v>
      </c>
      <c r="I1517" s="105">
        <v>-8.0584000000000006E-6</v>
      </c>
      <c r="J1517" s="105">
        <v>-5.6189999999999997E-7</v>
      </c>
      <c r="K1517" s="105">
        <v>2.0625000000000001E-3</v>
      </c>
      <c r="L1517" s="105">
        <v>9.0000000000000006E-5</v>
      </c>
      <c r="M1517" s="132">
        <v>2.5</v>
      </c>
      <c r="N1517">
        <v>0</v>
      </c>
      <c r="O1517">
        <v>0</v>
      </c>
      <c r="P1517">
        <v>0</v>
      </c>
      <c r="Q1517">
        <v>1</v>
      </c>
      <c r="R1517">
        <v>2.0625E-5</v>
      </c>
      <c r="S1517">
        <v>9.0019999999999997E-7</v>
      </c>
      <c r="T1517">
        <v>3</v>
      </c>
      <c r="U1517">
        <v>0</v>
      </c>
      <c r="V1517">
        <v>0</v>
      </c>
      <c r="W1517" s="133" t="s">
        <v>2175</v>
      </c>
      <c r="X1517" t="s">
        <v>2099</v>
      </c>
      <c r="Y1517" t="s">
        <v>204</v>
      </c>
      <c r="AM1517" s="105"/>
      <c r="AO1517" s="105"/>
    </row>
    <row r="1518" spans="1:41" ht="14.25" customHeight="1">
      <c r="A1518" t="s">
        <v>2174</v>
      </c>
      <c r="B1518" t="s">
        <v>200</v>
      </c>
      <c r="C1518">
        <v>0</v>
      </c>
      <c r="D1518">
        <v>200</v>
      </c>
      <c r="E1518">
        <v>976</v>
      </c>
      <c r="F1518" t="s">
        <v>201</v>
      </c>
      <c r="G1518" s="105">
        <v>2.0544000000000001E-3</v>
      </c>
      <c r="H1518" s="105">
        <v>8.92E-5</v>
      </c>
      <c r="I1518" s="105">
        <v>-8.0584000000000006E-6</v>
      </c>
      <c r="J1518" s="105">
        <v>-5.6189999999999997E-7</v>
      </c>
      <c r="K1518" s="105">
        <v>2.0623999999999998E-3</v>
      </c>
      <c r="L1518" s="105">
        <v>8.9800000000000001E-5</v>
      </c>
      <c r="M1518" s="132">
        <v>2.4900000000000002</v>
      </c>
      <c r="N1518">
        <v>0</v>
      </c>
      <c r="O1518">
        <v>0</v>
      </c>
      <c r="P1518">
        <v>0</v>
      </c>
      <c r="Q1518">
        <v>1</v>
      </c>
      <c r="R1518">
        <v>2.0624000000000001E-5</v>
      </c>
      <c r="S1518">
        <v>8.9800000000000002E-7</v>
      </c>
      <c r="T1518">
        <v>3</v>
      </c>
      <c r="U1518">
        <v>0</v>
      </c>
      <c r="V1518">
        <v>0</v>
      </c>
      <c r="W1518" s="133" t="s">
        <v>2176</v>
      </c>
      <c r="X1518" t="s">
        <v>2099</v>
      </c>
      <c r="Y1518" t="s">
        <v>204</v>
      </c>
      <c r="AM1518" s="105"/>
      <c r="AO1518" s="105"/>
    </row>
    <row r="1519" spans="1:41" ht="14.25" customHeight="1">
      <c r="A1519" t="s">
        <v>2174</v>
      </c>
      <c r="B1519" t="s">
        <v>200</v>
      </c>
      <c r="C1519">
        <v>0</v>
      </c>
      <c r="D1519">
        <v>200</v>
      </c>
      <c r="E1519">
        <v>976</v>
      </c>
      <c r="F1519" t="s">
        <v>201</v>
      </c>
      <c r="G1519" s="105">
        <v>2.0539E-3</v>
      </c>
      <c r="H1519" s="105">
        <v>8.9300000000000002E-5</v>
      </c>
      <c r="I1519" s="105">
        <v>-8.0584000000000006E-6</v>
      </c>
      <c r="J1519" s="105">
        <v>-5.6189999999999997E-7</v>
      </c>
      <c r="K1519" s="105">
        <v>2.062E-3</v>
      </c>
      <c r="L1519" s="105">
        <v>8.9800000000000001E-5</v>
      </c>
      <c r="M1519" s="132">
        <v>2.4900000000000002</v>
      </c>
      <c r="N1519">
        <v>0</v>
      </c>
      <c r="O1519">
        <v>0</v>
      </c>
      <c r="P1519">
        <v>0</v>
      </c>
      <c r="Q1519">
        <v>1</v>
      </c>
      <c r="R1519">
        <v>2.0619999999999999E-5</v>
      </c>
      <c r="S1519">
        <v>8.9849999999999995E-7</v>
      </c>
      <c r="T1519">
        <v>3</v>
      </c>
      <c r="U1519">
        <v>0</v>
      </c>
      <c r="V1519">
        <v>0</v>
      </c>
      <c r="W1519" s="133" t="s">
        <v>2177</v>
      </c>
      <c r="X1519" t="s">
        <v>2099</v>
      </c>
      <c r="Y1519" t="s">
        <v>204</v>
      </c>
      <c r="AM1519" s="105"/>
      <c r="AO1519" s="105"/>
    </row>
    <row r="1520" spans="1:41" ht="14.25" customHeight="1">
      <c r="A1520" t="s">
        <v>2178</v>
      </c>
      <c r="B1520" t="s">
        <v>200</v>
      </c>
      <c r="C1520">
        <v>0</v>
      </c>
      <c r="D1520">
        <v>200</v>
      </c>
      <c r="E1520">
        <v>976</v>
      </c>
      <c r="F1520" t="s">
        <v>201</v>
      </c>
      <c r="G1520" s="105">
        <v>1.4455E-3</v>
      </c>
      <c r="H1520" s="105">
        <v>6.5599999999999995E-5</v>
      </c>
      <c r="I1520" s="105">
        <v>-8.0584000000000006E-6</v>
      </c>
      <c r="J1520" s="105">
        <v>-5.6189999999999997E-7</v>
      </c>
      <c r="K1520" s="105">
        <v>1.4536E-3</v>
      </c>
      <c r="L1520" s="105">
        <v>6.6199999999999996E-5</v>
      </c>
      <c r="M1520" s="132">
        <v>2.61</v>
      </c>
      <c r="N1520">
        <v>0</v>
      </c>
      <c r="O1520">
        <v>0</v>
      </c>
      <c r="P1520">
        <v>0</v>
      </c>
      <c r="Q1520">
        <v>1</v>
      </c>
      <c r="R1520">
        <v>1.4535999999999999E-5</v>
      </c>
      <c r="S1520">
        <v>6.6209999999999998E-7</v>
      </c>
      <c r="T1520">
        <v>3</v>
      </c>
      <c r="U1520">
        <v>0</v>
      </c>
      <c r="V1520">
        <v>0</v>
      </c>
      <c r="W1520" s="133" t="s">
        <v>2179</v>
      </c>
      <c r="X1520" t="s">
        <v>2099</v>
      </c>
      <c r="Y1520" t="s">
        <v>204</v>
      </c>
      <c r="AM1520" s="105"/>
      <c r="AO1520" s="105"/>
    </row>
    <row r="1521" spans="1:41" ht="14.25" customHeight="1">
      <c r="A1521" t="s">
        <v>2178</v>
      </c>
      <c r="B1521" t="s">
        <v>200</v>
      </c>
      <c r="C1521">
        <v>0</v>
      </c>
      <c r="D1521">
        <v>200</v>
      </c>
      <c r="E1521">
        <v>976</v>
      </c>
      <c r="F1521" t="s">
        <v>201</v>
      </c>
      <c r="G1521" s="105">
        <v>1.4456E-3</v>
      </c>
      <c r="H1521" s="105">
        <v>6.5500000000000006E-5</v>
      </c>
      <c r="I1521" s="105">
        <v>-8.0584000000000006E-6</v>
      </c>
      <c r="J1521" s="105">
        <v>-5.6189999999999997E-7</v>
      </c>
      <c r="K1521" s="105">
        <v>1.4537E-3</v>
      </c>
      <c r="L1521" s="105">
        <v>6.6099999999999994E-5</v>
      </c>
      <c r="M1521" s="132">
        <v>2.6</v>
      </c>
      <c r="N1521">
        <v>0</v>
      </c>
      <c r="O1521">
        <v>0</v>
      </c>
      <c r="P1521">
        <v>0</v>
      </c>
      <c r="Q1521">
        <v>1</v>
      </c>
      <c r="R1521">
        <v>1.4537E-5</v>
      </c>
      <c r="S1521">
        <v>6.609E-7</v>
      </c>
      <c r="T1521">
        <v>3</v>
      </c>
      <c r="U1521">
        <v>0</v>
      </c>
      <c r="V1521">
        <v>0</v>
      </c>
      <c r="W1521" s="133" t="s">
        <v>934</v>
      </c>
      <c r="X1521" t="s">
        <v>2099</v>
      </c>
      <c r="Y1521" t="s">
        <v>204</v>
      </c>
      <c r="AM1521" s="105"/>
      <c r="AO1521" s="105"/>
    </row>
    <row r="1522" spans="1:41" ht="14.25" customHeight="1">
      <c r="A1522" t="s">
        <v>2178</v>
      </c>
      <c r="B1522" t="s">
        <v>200</v>
      </c>
      <c r="C1522">
        <v>0</v>
      </c>
      <c r="D1522">
        <v>200</v>
      </c>
      <c r="E1522">
        <v>976</v>
      </c>
      <c r="F1522" t="s">
        <v>201</v>
      </c>
      <c r="G1522" s="105">
        <v>1.4453000000000001E-3</v>
      </c>
      <c r="H1522" s="105">
        <v>6.5199999999999999E-5</v>
      </c>
      <c r="I1522" s="105">
        <v>-8.0584000000000006E-6</v>
      </c>
      <c r="J1522" s="105">
        <v>-5.6189999999999997E-7</v>
      </c>
      <c r="K1522" s="105">
        <v>1.4534000000000001E-3</v>
      </c>
      <c r="L1522" s="105">
        <v>6.5699999999999998E-5</v>
      </c>
      <c r="M1522" s="132">
        <v>2.59</v>
      </c>
      <c r="N1522">
        <v>0</v>
      </c>
      <c r="O1522">
        <v>0</v>
      </c>
      <c r="P1522">
        <v>0</v>
      </c>
      <c r="Q1522">
        <v>1</v>
      </c>
      <c r="R1522">
        <v>1.4534E-5</v>
      </c>
      <c r="S1522">
        <v>6.5740000000000005E-7</v>
      </c>
      <c r="T1522">
        <v>3</v>
      </c>
      <c r="U1522">
        <v>0</v>
      </c>
      <c r="V1522">
        <v>0</v>
      </c>
      <c r="W1522" s="133" t="s">
        <v>2180</v>
      </c>
      <c r="X1522" t="s">
        <v>2099</v>
      </c>
      <c r="Y1522" t="s">
        <v>204</v>
      </c>
      <c r="AM1522" s="105"/>
      <c r="AO1522" s="105"/>
    </row>
    <row r="1523" spans="1:41" ht="14.25" customHeight="1">
      <c r="A1523" t="s">
        <v>2181</v>
      </c>
      <c r="B1523" t="s">
        <v>200</v>
      </c>
      <c r="C1523">
        <v>0</v>
      </c>
      <c r="D1523">
        <v>200</v>
      </c>
      <c r="E1523">
        <v>976</v>
      </c>
      <c r="F1523" t="s">
        <v>201</v>
      </c>
      <c r="G1523" s="105">
        <v>1.8113999999999999E-3</v>
      </c>
      <c r="H1523" s="105">
        <v>8.3100000000000001E-5</v>
      </c>
      <c r="I1523" s="105">
        <v>-8.0584000000000006E-6</v>
      </c>
      <c r="J1523" s="105">
        <v>-5.6189999999999997E-7</v>
      </c>
      <c r="K1523" s="105">
        <v>1.8194999999999999E-3</v>
      </c>
      <c r="L1523" s="105">
        <v>8.3599999999999999E-5</v>
      </c>
      <c r="M1523" s="132">
        <v>2.63</v>
      </c>
      <c r="N1523">
        <v>0</v>
      </c>
      <c r="O1523">
        <v>0</v>
      </c>
      <c r="P1523">
        <v>0</v>
      </c>
      <c r="Q1523">
        <v>1</v>
      </c>
      <c r="R1523">
        <v>1.8195000000000001E-5</v>
      </c>
      <c r="S1523">
        <v>8.3649999999999995E-7</v>
      </c>
      <c r="T1523">
        <v>3</v>
      </c>
      <c r="U1523">
        <v>0</v>
      </c>
      <c r="V1523">
        <v>0</v>
      </c>
      <c r="W1523" s="133" t="s">
        <v>2182</v>
      </c>
      <c r="X1523" t="s">
        <v>2099</v>
      </c>
      <c r="Y1523" t="s">
        <v>204</v>
      </c>
      <c r="AM1523" s="105"/>
      <c r="AO1523" s="105"/>
    </row>
    <row r="1524" spans="1:41" ht="14.25" customHeight="1">
      <c r="A1524" t="s">
        <v>2181</v>
      </c>
      <c r="B1524" t="s">
        <v>200</v>
      </c>
      <c r="C1524">
        <v>0</v>
      </c>
      <c r="D1524">
        <v>200</v>
      </c>
      <c r="E1524">
        <v>976</v>
      </c>
      <c r="F1524" t="s">
        <v>201</v>
      </c>
      <c r="G1524" s="105">
        <v>1.8109999999999999E-3</v>
      </c>
      <c r="H1524" s="105">
        <v>8.2700000000000004E-5</v>
      </c>
      <c r="I1524" s="105">
        <v>-8.0584000000000006E-6</v>
      </c>
      <c r="J1524" s="105">
        <v>-5.6189999999999997E-7</v>
      </c>
      <c r="K1524" s="105">
        <v>1.8190999999999999E-3</v>
      </c>
      <c r="L1524" s="105">
        <v>8.3200000000000003E-5</v>
      </c>
      <c r="M1524" s="132">
        <v>2.62</v>
      </c>
      <c r="N1524">
        <v>0</v>
      </c>
      <c r="O1524">
        <v>0</v>
      </c>
      <c r="P1524">
        <v>0</v>
      </c>
      <c r="Q1524">
        <v>1</v>
      </c>
      <c r="R1524">
        <v>1.8190999999999999E-5</v>
      </c>
      <c r="S1524">
        <v>8.3229999999999996E-7</v>
      </c>
      <c r="T1524">
        <v>3</v>
      </c>
      <c r="U1524">
        <v>0</v>
      </c>
      <c r="V1524">
        <v>0</v>
      </c>
      <c r="W1524" s="133" t="s">
        <v>2183</v>
      </c>
      <c r="X1524" t="s">
        <v>2099</v>
      </c>
      <c r="Y1524" t="s">
        <v>204</v>
      </c>
      <c r="AM1524" s="105"/>
      <c r="AO1524" s="105"/>
    </row>
    <row r="1525" spans="1:41" ht="14.25" customHeight="1">
      <c r="A1525" t="s">
        <v>2181</v>
      </c>
      <c r="B1525" t="s">
        <v>200</v>
      </c>
      <c r="C1525">
        <v>0</v>
      </c>
      <c r="D1525">
        <v>200</v>
      </c>
      <c r="E1525">
        <v>976</v>
      </c>
      <c r="F1525" t="s">
        <v>201</v>
      </c>
      <c r="G1525" s="105">
        <v>1.8108E-3</v>
      </c>
      <c r="H1525" s="105">
        <v>8.25E-5</v>
      </c>
      <c r="I1525" s="105">
        <v>-8.0584000000000006E-6</v>
      </c>
      <c r="J1525" s="105">
        <v>-5.6189999999999997E-7</v>
      </c>
      <c r="K1525" s="105">
        <v>1.8189E-3</v>
      </c>
      <c r="L1525" s="105">
        <v>8.3100000000000001E-5</v>
      </c>
      <c r="M1525" s="132">
        <v>2.62</v>
      </c>
      <c r="N1525">
        <v>0</v>
      </c>
      <c r="O1525">
        <v>0</v>
      </c>
      <c r="P1525">
        <v>0</v>
      </c>
      <c r="Q1525">
        <v>1</v>
      </c>
      <c r="R1525">
        <v>1.8189000000000002E-5</v>
      </c>
      <c r="S1525">
        <v>8.3089999999999996E-7</v>
      </c>
      <c r="T1525">
        <v>3</v>
      </c>
      <c r="U1525">
        <v>0</v>
      </c>
      <c r="V1525">
        <v>0</v>
      </c>
      <c r="W1525" s="133" t="s">
        <v>2184</v>
      </c>
      <c r="X1525" t="s">
        <v>2099</v>
      </c>
      <c r="Y1525" t="s">
        <v>204</v>
      </c>
      <c r="AM1525" s="105"/>
      <c r="AO1525" s="105"/>
    </row>
    <row r="1526" spans="1:41" ht="14.25" customHeight="1">
      <c r="A1526" t="s">
        <v>2185</v>
      </c>
      <c r="B1526" t="s">
        <v>200</v>
      </c>
      <c r="C1526">
        <v>0</v>
      </c>
      <c r="D1526">
        <v>200</v>
      </c>
      <c r="E1526">
        <v>976</v>
      </c>
      <c r="F1526" t="s">
        <v>201</v>
      </c>
      <c r="G1526" s="105">
        <v>2.1621000000000001E-3</v>
      </c>
      <c r="H1526" s="105">
        <v>9.6899999999999997E-5</v>
      </c>
      <c r="I1526" s="105">
        <v>-8.0584000000000006E-6</v>
      </c>
      <c r="J1526" s="105">
        <v>-5.6189999999999997E-7</v>
      </c>
      <c r="K1526" s="105">
        <v>2.1702000000000002E-3</v>
      </c>
      <c r="L1526" s="105">
        <v>9.7399999999999996E-5</v>
      </c>
      <c r="M1526" s="132">
        <v>2.57</v>
      </c>
      <c r="N1526">
        <v>0</v>
      </c>
      <c r="O1526">
        <v>0</v>
      </c>
      <c r="P1526">
        <v>0</v>
      </c>
      <c r="Q1526">
        <v>1</v>
      </c>
      <c r="R1526">
        <v>2.1702E-5</v>
      </c>
      <c r="S1526">
        <v>9.7429999999999993E-7</v>
      </c>
      <c r="T1526">
        <v>3</v>
      </c>
      <c r="U1526">
        <v>0</v>
      </c>
      <c r="V1526">
        <v>0</v>
      </c>
      <c r="W1526" s="133" t="s">
        <v>2186</v>
      </c>
      <c r="X1526" t="s">
        <v>2099</v>
      </c>
      <c r="Y1526" t="s">
        <v>204</v>
      </c>
      <c r="AM1526" s="105"/>
      <c r="AO1526" s="105"/>
    </row>
    <row r="1527" spans="1:41" ht="14.25" customHeight="1">
      <c r="A1527" t="s">
        <v>2185</v>
      </c>
      <c r="B1527" t="s">
        <v>200</v>
      </c>
      <c r="C1527">
        <v>0</v>
      </c>
      <c r="D1527">
        <v>200</v>
      </c>
      <c r="E1527">
        <v>976</v>
      </c>
      <c r="F1527" t="s">
        <v>201</v>
      </c>
      <c r="G1527" s="105">
        <v>2.1622999999999998E-3</v>
      </c>
      <c r="H1527" s="105">
        <v>9.6500000000000001E-5</v>
      </c>
      <c r="I1527" s="105">
        <v>-8.0584000000000006E-6</v>
      </c>
      <c r="J1527" s="105">
        <v>-5.6189999999999997E-7</v>
      </c>
      <c r="K1527" s="105">
        <v>2.1703E-3</v>
      </c>
      <c r="L1527" s="105">
        <v>9.7100000000000002E-5</v>
      </c>
      <c r="M1527" s="132">
        <v>2.56</v>
      </c>
      <c r="N1527">
        <v>0</v>
      </c>
      <c r="O1527">
        <v>0</v>
      </c>
      <c r="P1527">
        <v>0</v>
      </c>
      <c r="Q1527">
        <v>1</v>
      </c>
      <c r="R1527">
        <v>2.1702999999999999E-5</v>
      </c>
      <c r="S1527">
        <v>9.7060000000000008E-7</v>
      </c>
      <c r="T1527">
        <v>3</v>
      </c>
      <c r="U1527">
        <v>0</v>
      </c>
      <c r="V1527">
        <v>0</v>
      </c>
      <c r="W1527" s="133" t="s">
        <v>2187</v>
      </c>
      <c r="X1527" t="s">
        <v>2099</v>
      </c>
      <c r="Y1527" t="s">
        <v>204</v>
      </c>
      <c r="AM1527" s="105"/>
      <c r="AO1527" s="105"/>
    </row>
    <row r="1528" spans="1:41" ht="14.25" customHeight="1">
      <c r="A1528" t="s">
        <v>2185</v>
      </c>
      <c r="B1528" t="s">
        <v>200</v>
      </c>
      <c r="C1528">
        <v>0</v>
      </c>
      <c r="D1528">
        <v>200</v>
      </c>
      <c r="E1528">
        <v>976</v>
      </c>
      <c r="F1528" t="s">
        <v>201</v>
      </c>
      <c r="G1528" s="105">
        <v>2.1622999999999998E-3</v>
      </c>
      <c r="H1528" s="105">
        <v>9.6500000000000001E-5</v>
      </c>
      <c r="I1528" s="105">
        <v>-8.0584000000000006E-6</v>
      </c>
      <c r="J1528" s="105">
        <v>-5.6189999999999997E-7</v>
      </c>
      <c r="K1528" s="105">
        <v>2.1703E-3</v>
      </c>
      <c r="L1528" s="105">
        <v>9.7100000000000002E-5</v>
      </c>
      <c r="M1528" s="132">
        <v>2.56</v>
      </c>
      <c r="N1528">
        <v>0</v>
      </c>
      <c r="O1528">
        <v>0</v>
      </c>
      <c r="P1528">
        <v>0</v>
      </c>
      <c r="Q1528">
        <v>1</v>
      </c>
      <c r="R1528">
        <v>2.1702999999999999E-5</v>
      </c>
      <c r="S1528">
        <v>9.710999999999999E-7</v>
      </c>
      <c r="T1528">
        <v>3</v>
      </c>
      <c r="U1528">
        <v>0</v>
      </c>
      <c r="V1528">
        <v>0</v>
      </c>
      <c r="W1528" s="133" t="s">
        <v>2188</v>
      </c>
      <c r="X1528" t="s">
        <v>2099</v>
      </c>
      <c r="Y1528" t="s">
        <v>204</v>
      </c>
      <c r="AM1528" s="105"/>
      <c r="AO1528" s="105"/>
    </row>
    <row r="1529" spans="1:41" ht="14.25" customHeight="1">
      <c r="A1529" t="s">
        <v>2189</v>
      </c>
      <c r="B1529" t="s">
        <v>200</v>
      </c>
      <c r="C1529">
        <v>0</v>
      </c>
      <c r="D1529">
        <v>200</v>
      </c>
      <c r="E1529">
        <v>976</v>
      </c>
      <c r="F1529" t="s">
        <v>201</v>
      </c>
      <c r="G1529" s="105">
        <v>3.6744999999999998E-3</v>
      </c>
      <c r="H1529" s="105">
        <v>1.5650000000000001E-4</v>
      </c>
      <c r="I1529" s="105">
        <v>-8.0584000000000006E-6</v>
      </c>
      <c r="J1529" s="105">
        <v>-5.6189999999999997E-7</v>
      </c>
      <c r="K1529" s="105">
        <v>3.6825999999999998E-3</v>
      </c>
      <c r="L1529" s="105">
        <v>1.571E-4</v>
      </c>
      <c r="M1529" s="132">
        <v>2.44</v>
      </c>
      <c r="N1529">
        <v>0</v>
      </c>
      <c r="O1529">
        <v>0</v>
      </c>
      <c r="P1529">
        <v>0</v>
      </c>
      <c r="Q1529">
        <v>1</v>
      </c>
      <c r="R1529">
        <v>3.6826000000000003E-5</v>
      </c>
      <c r="S1529">
        <v>1.5706E-6</v>
      </c>
      <c r="T1529">
        <v>4</v>
      </c>
      <c r="U1529">
        <v>0</v>
      </c>
      <c r="V1529">
        <v>0</v>
      </c>
      <c r="W1529" s="133" t="s">
        <v>2190</v>
      </c>
      <c r="X1529" t="s">
        <v>2099</v>
      </c>
      <c r="Y1529" t="s">
        <v>204</v>
      </c>
      <c r="AM1529" s="105"/>
      <c r="AO1529" s="105"/>
    </row>
    <row r="1530" spans="1:41" ht="14.25" customHeight="1">
      <c r="A1530" t="s">
        <v>2189</v>
      </c>
      <c r="B1530" t="s">
        <v>200</v>
      </c>
      <c r="C1530">
        <v>0</v>
      </c>
      <c r="D1530">
        <v>200</v>
      </c>
      <c r="E1530">
        <v>976</v>
      </c>
      <c r="F1530" t="s">
        <v>201</v>
      </c>
      <c r="G1530" s="105">
        <v>3.6752999999999998E-3</v>
      </c>
      <c r="H1530" s="105">
        <v>1.574E-4</v>
      </c>
      <c r="I1530" s="105">
        <v>-8.0584000000000006E-6</v>
      </c>
      <c r="J1530" s="105">
        <v>-5.6189999999999997E-7</v>
      </c>
      <c r="K1530" s="105">
        <v>3.6833E-3</v>
      </c>
      <c r="L1530" s="105">
        <v>1.5789999999999999E-4</v>
      </c>
      <c r="M1530" s="132">
        <v>2.46</v>
      </c>
      <c r="N1530">
        <v>0</v>
      </c>
      <c r="O1530">
        <v>0</v>
      </c>
      <c r="P1530">
        <v>0</v>
      </c>
      <c r="Q1530">
        <v>1</v>
      </c>
      <c r="R1530">
        <v>3.6832999999999998E-5</v>
      </c>
      <c r="S1530">
        <v>1.5792000000000001E-6</v>
      </c>
      <c r="T1530">
        <v>4</v>
      </c>
      <c r="U1530">
        <v>0</v>
      </c>
      <c r="V1530">
        <v>0</v>
      </c>
      <c r="W1530" s="133" t="s">
        <v>2191</v>
      </c>
      <c r="X1530" t="s">
        <v>2099</v>
      </c>
      <c r="Y1530" t="s">
        <v>204</v>
      </c>
      <c r="AM1530" s="105"/>
      <c r="AO1530" s="105"/>
    </row>
    <row r="1531" spans="1:41" ht="14.25" customHeight="1">
      <c r="A1531" t="s">
        <v>2189</v>
      </c>
      <c r="B1531" t="s">
        <v>200</v>
      </c>
      <c r="C1531">
        <v>0</v>
      </c>
      <c r="D1531">
        <v>200</v>
      </c>
      <c r="E1531">
        <v>976</v>
      </c>
      <c r="F1531" t="s">
        <v>201</v>
      </c>
      <c r="G1531" s="105">
        <v>3.6754000000000001E-3</v>
      </c>
      <c r="H1531" s="105">
        <v>1.5809999999999999E-4</v>
      </c>
      <c r="I1531" s="105">
        <v>-8.0584000000000006E-6</v>
      </c>
      <c r="J1531" s="105">
        <v>-5.6189999999999997E-7</v>
      </c>
      <c r="K1531" s="105">
        <v>3.6833999999999999E-3</v>
      </c>
      <c r="L1531" s="105">
        <v>1.5870000000000001E-4</v>
      </c>
      <c r="M1531" s="132">
        <v>2.4700000000000002</v>
      </c>
      <c r="N1531">
        <v>0</v>
      </c>
      <c r="O1531">
        <v>0</v>
      </c>
      <c r="P1531">
        <v>0</v>
      </c>
      <c r="Q1531">
        <v>1</v>
      </c>
      <c r="R1531">
        <v>3.6834E-5</v>
      </c>
      <c r="S1531">
        <v>1.5866E-6</v>
      </c>
      <c r="T1531">
        <v>4</v>
      </c>
      <c r="U1531">
        <v>0</v>
      </c>
      <c r="V1531">
        <v>0</v>
      </c>
      <c r="W1531" s="133" t="s">
        <v>2192</v>
      </c>
      <c r="X1531" t="s">
        <v>2099</v>
      </c>
      <c r="Y1531" t="s">
        <v>204</v>
      </c>
      <c r="AM1531" s="105"/>
      <c r="AO1531" s="105"/>
    </row>
    <row r="1532" spans="1:41" ht="14.25" customHeight="1">
      <c r="A1532" t="s">
        <v>2193</v>
      </c>
      <c r="B1532" t="s">
        <v>200</v>
      </c>
      <c r="C1532">
        <v>0</v>
      </c>
      <c r="D1532">
        <v>200</v>
      </c>
      <c r="E1532">
        <v>976</v>
      </c>
      <c r="F1532" t="s">
        <v>201</v>
      </c>
      <c r="G1532" s="105">
        <v>2.4445999999999999E-3</v>
      </c>
      <c r="H1532" s="105">
        <v>9.3499999999999996E-5</v>
      </c>
      <c r="I1532" s="105">
        <v>-8.0584000000000006E-6</v>
      </c>
      <c r="J1532" s="105">
        <v>-5.6189999999999997E-7</v>
      </c>
      <c r="K1532" s="105">
        <v>2.4526999999999999E-3</v>
      </c>
      <c r="L1532" s="105">
        <v>9.4099999999999997E-5</v>
      </c>
      <c r="M1532" s="132">
        <v>2.2000000000000002</v>
      </c>
      <c r="N1532">
        <v>0</v>
      </c>
      <c r="O1532">
        <v>0</v>
      </c>
      <c r="P1532">
        <v>0</v>
      </c>
      <c r="Q1532">
        <v>1</v>
      </c>
      <c r="R1532">
        <v>2.4527000000000001E-5</v>
      </c>
      <c r="S1532">
        <v>9.4070000000000005E-7</v>
      </c>
      <c r="T1532">
        <v>3</v>
      </c>
      <c r="U1532">
        <v>0</v>
      </c>
      <c r="V1532">
        <v>0</v>
      </c>
      <c r="W1532" s="133" t="s">
        <v>2194</v>
      </c>
      <c r="X1532" t="s">
        <v>2099</v>
      </c>
      <c r="Y1532" t="s">
        <v>204</v>
      </c>
      <c r="AM1532" s="105"/>
      <c r="AO1532" s="105"/>
    </row>
    <row r="1533" spans="1:41" ht="14.25" customHeight="1">
      <c r="A1533" t="s">
        <v>2193</v>
      </c>
      <c r="B1533" t="s">
        <v>200</v>
      </c>
      <c r="C1533">
        <v>0</v>
      </c>
      <c r="D1533">
        <v>200</v>
      </c>
      <c r="E1533">
        <v>976</v>
      </c>
      <c r="F1533" t="s">
        <v>201</v>
      </c>
      <c r="G1533" s="105">
        <v>2.4445000000000001E-3</v>
      </c>
      <c r="H1533" s="105">
        <v>9.3399999999999993E-5</v>
      </c>
      <c r="I1533" s="105">
        <v>-8.0584000000000006E-6</v>
      </c>
      <c r="J1533" s="105">
        <v>-5.6189999999999997E-7</v>
      </c>
      <c r="K1533" s="105">
        <v>2.4526000000000001E-3</v>
      </c>
      <c r="L1533" s="105">
        <v>9.3900000000000006E-5</v>
      </c>
      <c r="M1533" s="132">
        <v>2.19</v>
      </c>
      <c r="N1533">
        <v>0</v>
      </c>
      <c r="O1533">
        <v>0</v>
      </c>
      <c r="P1533">
        <v>0</v>
      </c>
      <c r="Q1533">
        <v>1</v>
      </c>
      <c r="R1533">
        <v>2.4525999999999999E-5</v>
      </c>
      <c r="S1533">
        <v>9.3939999999999995E-7</v>
      </c>
      <c r="T1533">
        <v>3</v>
      </c>
      <c r="U1533">
        <v>0</v>
      </c>
      <c r="V1533">
        <v>0</v>
      </c>
      <c r="W1533" s="133" t="s">
        <v>2195</v>
      </c>
      <c r="X1533" t="s">
        <v>2099</v>
      </c>
      <c r="Y1533" t="s">
        <v>204</v>
      </c>
      <c r="AM1533" s="105"/>
      <c r="AO1533" s="105"/>
    </row>
    <row r="1534" spans="1:41" ht="14.25" customHeight="1">
      <c r="A1534" t="s">
        <v>2193</v>
      </c>
      <c r="B1534" t="s">
        <v>200</v>
      </c>
      <c r="C1534">
        <v>0</v>
      </c>
      <c r="D1534">
        <v>200</v>
      </c>
      <c r="E1534">
        <v>976</v>
      </c>
      <c r="F1534" t="s">
        <v>201</v>
      </c>
      <c r="G1534" s="105">
        <v>2.4442999999999999E-3</v>
      </c>
      <c r="H1534" s="105">
        <v>9.3499999999999996E-5</v>
      </c>
      <c r="I1534" s="105">
        <v>-8.0584000000000006E-6</v>
      </c>
      <c r="J1534" s="105">
        <v>-5.6189999999999997E-7</v>
      </c>
      <c r="K1534" s="105">
        <v>2.4524E-3</v>
      </c>
      <c r="L1534" s="105">
        <v>9.3999999999999994E-5</v>
      </c>
      <c r="M1534" s="132">
        <v>2.2000000000000002</v>
      </c>
      <c r="N1534">
        <v>0</v>
      </c>
      <c r="O1534">
        <v>0</v>
      </c>
      <c r="P1534">
        <v>0</v>
      </c>
      <c r="Q1534">
        <v>1</v>
      </c>
      <c r="R1534">
        <v>2.4524000000000001E-5</v>
      </c>
      <c r="S1534">
        <v>9.4020000000000001E-7</v>
      </c>
      <c r="T1534">
        <v>3</v>
      </c>
      <c r="U1534">
        <v>0</v>
      </c>
      <c r="V1534">
        <v>0</v>
      </c>
      <c r="W1534" s="133" t="s">
        <v>2196</v>
      </c>
      <c r="X1534" t="s">
        <v>2099</v>
      </c>
      <c r="Y1534" t="s">
        <v>204</v>
      </c>
      <c r="AM1534" s="105"/>
      <c r="AO1534" s="105"/>
    </row>
    <row r="1535" spans="1:41" ht="14.25" customHeight="1">
      <c r="A1535" t="s">
        <v>2197</v>
      </c>
      <c r="B1535" t="s">
        <v>200</v>
      </c>
      <c r="C1535">
        <v>0</v>
      </c>
      <c r="D1535">
        <v>200</v>
      </c>
      <c r="E1535">
        <v>976</v>
      </c>
      <c r="F1535" t="s">
        <v>201</v>
      </c>
      <c r="G1535" s="105">
        <v>3.9912999999999997E-3</v>
      </c>
      <c r="H1535" s="105">
        <v>1.5440000000000001E-4</v>
      </c>
      <c r="I1535" s="105">
        <v>-8.0584000000000006E-6</v>
      </c>
      <c r="J1535" s="105">
        <v>-5.6189999999999997E-7</v>
      </c>
      <c r="K1535" s="105">
        <v>3.9994000000000002E-3</v>
      </c>
      <c r="L1535" s="105">
        <v>1.55E-4</v>
      </c>
      <c r="M1535" s="132">
        <v>2.2200000000000002</v>
      </c>
      <c r="N1535">
        <v>0</v>
      </c>
      <c r="O1535">
        <v>0</v>
      </c>
      <c r="P1535">
        <v>0</v>
      </c>
      <c r="Q1535">
        <v>1</v>
      </c>
      <c r="R1535">
        <v>3.9993999999999997E-5</v>
      </c>
      <c r="S1535">
        <v>1.5501E-6</v>
      </c>
      <c r="T1535">
        <v>4</v>
      </c>
      <c r="U1535">
        <v>0</v>
      </c>
      <c r="V1535">
        <v>0</v>
      </c>
      <c r="W1535" s="133" t="s">
        <v>2198</v>
      </c>
      <c r="X1535" t="s">
        <v>2099</v>
      </c>
      <c r="Y1535" t="s">
        <v>204</v>
      </c>
      <c r="AM1535" s="105"/>
      <c r="AO1535" s="105"/>
    </row>
    <row r="1536" spans="1:41" ht="14.25" customHeight="1">
      <c r="A1536" t="s">
        <v>2197</v>
      </c>
      <c r="B1536" t="s">
        <v>200</v>
      </c>
      <c r="C1536">
        <v>0</v>
      </c>
      <c r="D1536">
        <v>200</v>
      </c>
      <c r="E1536">
        <v>976</v>
      </c>
      <c r="F1536" t="s">
        <v>201</v>
      </c>
      <c r="G1536" s="105">
        <v>3.9909000000000003E-3</v>
      </c>
      <c r="H1536" s="105">
        <v>1.5579999999999999E-4</v>
      </c>
      <c r="I1536" s="105">
        <v>-8.0584000000000006E-6</v>
      </c>
      <c r="J1536" s="105">
        <v>-5.6189999999999997E-7</v>
      </c>
      <c r="K1536" s="105">
        <v>3.999E-3</v>
      </c>
      <c r="L1536" s="105">
        <v>1.5640000000000001E-4</v>
      </c>
      <c r="M1536" s="132">
        <v>2.2400000000000002</v>
      </c>
      <c r="N1536">
        <v>0</v>
      </c>
      <c r="O1536">
        <v>0</v>
      </c>
      <c r="P1536">
        <v>0</v>
      </c>
      <c r="Q1536">
        <v>1</v>
      </c>
      <c r="R1536">
        <v>3.9990000000000002E-5</v>
      </c>
      <c r="S1536">
        <v>1.5639E-6</v>
      </c>
      <c r="T1536">
        <v>4</v>
      </c>
      <c r="U1536">
        <v>0</v>
      </c>
      <c r="V1536">
        <v>0</v>
      </c>
      <c r="W1536" s="133" t="s">
        <v>2199</v>
      </c>
      <c r="X1536" t="s">
        <v>2099</v>
      </c>
      <c r="Y1536" t="s">
        <v>204</v>
      </c>
      <c r="AM1536" s="105"/>
      <c r="AO1536" s="105"/>
    </row>
    <row r="1537" spans="1:41" ht="14.25" customHeight="1">
      <c r="A1537" t="s">
        <v>2197</v>
      </c>
      <c r="B1537" t="s">
        <v>200</v>
      </c>
      <c r="C1537">
        <v>0</v>
      </c>
      <c r="D1537">
        <v>200</v>
      </c>
      <c r="E1537">
        <v>976</v>
      </c>
      <c r="F1537" t="s">
        <v>201</v>
      </c>
      <c r="G1537" s="105">
        <v>3.9893999999999997E-3</v>
      </c>
      <c r="H1537" s="105">
        <v>1.5449999999999999E-4</v>
      </c>
      <c r="I1537" s="105">
        <v>-8.0584000000000006E-6</v>
      </c>
      <c r="J1537" s="105">
        <v>-5.6189999999999997E-7</v>
      </c>
      <c r="K1537" s="105">
        <v>3.9973999999999999E-3</v>
      </c>
      <c r="L1537" s="105">
        <v>1.55E-4</v>
      </c>
      <c r="M1537" s="132">
        <v>2.2200000000000002</v>
      </c>
      <c r="N1537">
        <v>0</v>
      </c>
      <c r="O1537">
        <v>0</v>
      </c>
      <c r="P1537">
        <v>0</v>
      </c>
      <c r="Q1537">
        <v>1</v>
      </c>
      <c r="R1537">
        <v>3.9974E-5</v>
      </c>
      <c r="S1537">
        <v>1.5505E-6</v>
      </c>
      <c r="T1537">
        <v>4</v>
      </c>
      <c r="U1537">
        <v>0</v>
      </c>
      <c r="V1537">
        <v>0</v>
      </c>
      <c r="W1537" s="133" t="s">
        <v>2200</v>
      </c>
      <c r="X1537" t="s">
        <v>2099</v>
      </c>
      <c r="Y1537" t="s">
        <v>204</v>
      </c>
      <c r="AM1537" s="105"/>
      <c r="AO1537" s="105"/>
    </row>
    <row r="1538" spans="1:41" ht="14.25" customHeight="1">
      <c r="A1538" t="s">
        <v>2201</v>
      </c>
      <c r="B1538" t="s">
        <v>200</v>
      </c>
      <c r="C1538">
        <v>0</v>
      </c>
      <c r="D1538">
        <v>200</v>
      </c>
      <c r="E1538">
        <v>976</v>
      </c>
      <c r="F1538" t="s">
        <v>201</v>
      </c>
      <c r="G1538" s="105">
        <v>3.1798E-3</v>
      </c>
      <c r="H1538" s="105">
        <v>1.142E-4</v>
      </c>
      <c r="I1538" s="105">
        <v>-8.0584000000000006E-6</v>
      </c>
      <c r="J1538" s="105">
        <v>-5.6189999999999997E-7</v>
      </c>
      <c r="K1538" s="105">
        <v>3.1879E-3</v>
      </c>
      <c r="L1538" s="105">
        <v>1.147E-4</v>
      </c>
      <c r="M1538" s="132">
        <v>2.06</v>
      </c>
      <c r="N1538">
        <v>0</v>
      </c>
      <c r="O1538">
        <v>0</v>
      </c>
      <c r="P1538">
        <v>0</v>
      </c>
      <c r="Q1538">
        <v>1</v>
      </c>
      <c r="R1538">
        <v>3.1878999999999998E-5</v>
      </c>
      <c r="S1538">
        <v>1.1472E-6</v>
      </c>
      <c r="T1538">
        <v>4</v>
      </c>
      <c r="U1538">
        <v>0</v>
      </c>
      <c r="V1538">
        <v>0</v>
      </c>
      <c r="W1538" s="133" t="s">
        <v>2202</v>
      </c>
      <c r="X1538" t="s">
        <v>2099</v>
      </c>
      <c r="Y1538" t="s">
        <v>204</v>
      </c>
      <c r="AM1538" s="105"/>
      <c r="AO1538" s="105"/>
    </row>
    <row r="1539" spans="1:41" ht="14.25" customHeight="1">
      <c r="A1539" t="s">
        <v>2201</v>
      </c>
      <c r="B1539" t="s">
        <v>200</v>
      </c>
      <c r="C1539">
        <v>0</v>
      </c>
      <c r="D1539">
        <v>200</v>
      </c>
      <c r="E1539">
        <v>976</v>
      </c>
      <c r="F1539" t="s">
        <v>201</v>
      </c>
      <c r="G1539" s="105">
        <v>3.1797000000000001E-3</v>
      </c>
      <c r="H1539" s="105">
        <v>1.1510000000000001E-4</v>
      </c>
      <c r="I1539" s="105">
        <v>-8.0584000000000006E-6</v>
      </c>
      <c r="J1539" s="105">
        <v>-5.6189999999999997E-7</v>
      </c>
      <c r="K1539" s="105">
        <v>3.1878000000000002E-3</v>
      </c>
      <c r="L1539" s="105">
        <v>1.156E-4</v>
      </c>
      <c r="M1539" s="132">
        <v>2.08</v>
      </c>
      <c r="N1539">
        <v>0</v>
      </c>
      <c r="O1539">
        <v>0</v>
      </c>
      <c r="P1539">
        <v>0</v>
      </c>
      <c r="Q1539">
        <v>1</v>
      </c>
      <c r="R1539">
        <v>3.1878000000000002E-5</v>
      </c>
      <c r="S1539">
        <v>1.1562E-6</v>
      </c>
      <c r="T1539">
        <v>4</v>
      </c>
      <c r="U1539">
        <v>0</v>
      </c>
      <c r="V1539">
        <v>0</v>
      </c>
      <c r="W1539" s="133" t="s">
        <v>2203</v>
      </c>
      <c r="X1539" t="s">
        <v>2099</v>
      </c>
      <c r="Y1539" t="s">
        <v>204</v>
      </c>
      <c r="AM1539" s="105"/>
      <c r="AO1539" s="105"/>
    </row>
    <row r="1540" spans="1:41" ht="14.25" customHeight="1">
      <c r="A1540" t="s">
        <v>2201</v>
      </c>
      <c r="B1540" t="s">
        <v>200</v>
      </c>
      <c r="C1540">
        <v>0</v>
      </c>
      <c r="D1540">
        <v>200</v>
      </c>
      <c r="E1540">
        <v>976</v>
      </c>
      <c r="F1540" t="s">
        <v>201</v>
      </c>
      <c r="G1540" s="105">
        <v>3.1802000000000002E-3</v>
      </c>
      <c r="H1540" s="105">
        <v>1.155E-4</v>
      </c>
      <c r="I1540" s="105">
        <v>-8.0584000000000006E-6</v>
      </c>
      <c r="J1540" s="105">
        <v>-5.6189999999999997E-7</v>
      </c>
      <c r="K1540" s="105">
        <v>3.1882E-3</v>
      </c>
      <c r="L1540" s="105">
        <v>1.161E-4</v>
      </c>
      <c r="M1540" s="132">
        <v>2.08</v>
      </c>
      <c r="N1540">
        <v>0</v>
      </c>
      <c r="O1540">
        <v>0</v>
      </c>
      <c r="P1540">
        <v>0</v>
      </c>
      <c r="Q1540">
        <v>1</v>
      </c>
      <c r="R1540">
        <v>3.1881999999999997E-5</v>
      </c>
      <c r="S1540">
        <v>1.1607E-6</v>
      </c>
      <c r="T1540">
        <v>4</v>
      </c>
      <c r="U1540">
        <v>0</v>
      </c>
      <c r="V1540">
        <v>0</v>
      </c>
      <c r="W1540" s="133" t="s">
        <v>2204</v>
      </c>
      <c r="X1540" t="s">
        <v>2099</v>
      </c>
      <c r="Y1540" t="s">
        <v>204</v>
      </c>
      <c r="AM1540" s="105"/>
      <c r="AO1540" s="105"/>
    </row>
    <row r="1541" spans="1:41" ht="14.25" customHeight="1">
      <c r="A1541" t="s">
        <v>2205</v>
      </c>
      <c r="B1541" t="s">
        <v>200</v>
      </c>
      <c r="C1541">
        <v>0</v>
      </c>
      <c r="D1541">
        <v>200</v>
      </c>
      <c r="E1541">
        <v>976</v>
      </c>
      <c r="F1541" t="s">
        <v>201</v>
      </c>
      <c r="G1541" s="105">
        <v>1.5279E-3</v>
      </c>
      <c r="H1541" s="105">
        <v>6.05E-5</v>
      </c>
      <c r="I1541" s="105">
        <v>-8.0584000000000006E-6</v>
      </c>
      <c r="J1541" s="105">
        <v>-5.6189999999999997E-7</v>
      </c>
      <c r="K1541" s="105">
        <v>1.536E-3</v>
      </c>
      <c r="L1541" s="105">
        <v>6.1099999999999994E-5</v>
      </c>
      <c r="M1541" s="132">
        <v>2.2799999999999998</v>
      </c>
      <c r="N1541">
        <v>0</v>
      </c>
      <c r="O1541">
        <v>0</v>
      </c>
      <c r="P1541">
        <v>0</v>
      </c>
      <c r="Q1541">
        <v>1</v>
      </c>
      <c r="R1541">
        <v>1.5359999999999999E-5</v>
      </c>
      <c r="S1541">
        <v>6.1060000000000003E-7</v>
      </c>
      <c r="T1541">
        <v>3</v>
      </c>
      <c r="U1541">
        <v>0</v>
      </c>
      <c r="V1541">
        <v>0</v>
      </c>
      <c r="W1541" s="133" t="s">
        <v>2206</v>
      </c>
      <c r="X1541" t="s">
        <v>2099</v>
      </c>
      <c r="Y1541" t="s">
        <v>204</v>
      </c>
      <c r="AM1541" s="105"/>
      <c r="AO1541" s="105"/>
    </row>
    <row r="1542" spans="1:41" ht="14.25" customHeight="1">
      <c r="A1542" t="s">
        <v>2205</v>
      </c>
      <c r="B1542" t="s">
        <v>200</v>
      </c>
      <c r="C1542">
        <v>0</v>
      </c>
      <c r="D1542">
        <v>200</v>
      </c>
      <c r="E1542">
        <v>976</v>
      </c>
      <c r="F1542" t="s">
        <v>201</v>
      </c>
      <c r="G1542" s="105">
        <v>1.5277000000000001E-3</v>
      </c>
      <c r="H1542" s="105">
        <v>6.0399999999999998E-5</v>
      </c>
      <c r="I1542" s="105">
        <v>-8.0584000000000006E-6</v>
      </c>
      <c r="J1542" s="105">
        <v>-5.6189999999999997E-7</v>
      </c>
      <c r="K1542" s="105">
        <v>1.5357999999999999E-3</v>
      </c>
      <c r="L1542" s="105">
        <v>6.0999999999999999E-5</v>
      </c>
      <c r="M1542" s="132">
        <v>2.27</v>
      </c>
      <c r="N1542">
        <v>0</v>
      </c>
      <c r="O1542">
        <v>0</v>
      </c>
      <c r="P1542">
        <v>0</v>
      </c>
      <c r="Q1542">
        <v>1</v>
      </c>
      <c r="R1542">
        <v>1.5358000000000001E-5</v>
      </c>
      <c r="S1542">
        <v>6.0969999999999996E-7</v>
      </c>
      <c r="T1542">
        <v>3</v>
      </c>
      <c r="U1542">
        <v>0</v>
      </c>
      <c r="V1542">
        <v>0</v>
      </c>
      <c r="W1542" s="133" t="s">
        <v>2207</v>
      </c>
      <c r="X1542" t="s">
        <v>2099</v>
      </c>
      <c r="Y1542" t="s">
        <v>204</v>
      </c>
      <c r="AM1542" s="105"/>
      <c r="AO1542" s="105"/>
    </row>
    <row r="1543" spans="1:41" ht="14.25" customHeight="1">
      <c r="A1543" t="s">
        <v>2205</v>
      </c>
      <c r="B1543" t="s">
        <v>200</v>
      </c>
      <c r="C1543">
        <v>0</v>
      </c>
      <c r="D1543">
        <v>200</v>
      </c>
      <c r="E1543">
        <v>976</v>
      </c>
      <c r="F1543" t="s">
        <v>201</v>
      </c>
      <c r="G1543" s="105">
        <v>1.5272E-3</v>
      </c>
      <c r="H1543" s="105">
        <v>6.0600000000000003E-5</v>
      </c>
      <c r="I1543" s="105">
        <v>-8.0584000000000006E-6</v>
      </c>
      <c r="J1543" s="105">
        <v>-5.6189999999999997E-7</v>
      </c>
      <c r="K1543" s="105">
        <v>1.5353000000000001E-3</v>
      </c>
      <c r="L1543" s="105">
        <v>6.1099999999999994E-5</v>
      </c>
      <c r="M1543" s="132">
        <v>2.2799999999999998</v>
      </c>
      <c r="N1543">
        <v>0</v>
      </c>
      <c r="O1543">
        <v>0</v>
      </c>
      <c r="P1543">
        <v>0</v>
      </c>
      <c r="Q1543">
        <v>1</v>
      </c>
      <c r="R1543">
        <v>1.5353E-5</v>
      </c>
      <c r="S1543">
        <v>6.1129999999999997E-7</v>
      </c>
      <c r="T1543">
        <v>3</v>
      </c>
      <c r="U1543">
        <v>0</v>
      </c>
      <c r="V1543">
        <v>0</v>
      </c>
      <c r="W1543" s="133" t="s">
        <v>2208</v>
      </c>
      <c r="X1543" t="s">
        <v>2099</v>
      </c>
      <c r="Y1543" t="s">
        <v>204</v>
      </c>
      <c r="AM1543" s="105"/>
      <c r="AO1543" s="105"/>
    </row>
    <row r="1544" spans="1:41" ht="14.25" customHeight="1">
      <c r="A1544" t="s">
        <v>2209</v>
      </c>
      <c r="B1544" t="s">
        <v>200</v>
      </c>
      <c r="C1544">
        <v>0</v>
      </c>
      <c r="D1544">
        <v>200</v>
      </c>
      <c r="E1544">
        <v>976</v>
      </c>
      <c r="F1544" t="s">
        <v>201</v>
      </c>
      <c r="G1544" s="105">
        <v>1.9383E-3</v>
      </c>
      <c r="H1544" s="105">
        <v>7.25E-5</v>
      </c>
      <c r="I1544" s="105">
        <v>-8.0584000000000006E-6</v>
      </c>
      <c r="J1544" s="105">
        <v>-5.6189999999999997E-7</v>
      </c>
      <c r="K1544" s="105">
        <v>1.9463E-3</v>
      </c>
      <c r="L1544" s="105">
        <v>7.3100000000000001E-5</v>
      </c>
      <c r="M1544" s="132">
        <v>2.15</v>
      </c>
      <c r="N1544">
        <v>0</v>
      </c>
      <c r="O1544">
        <v>0</v>
      </c>
      <c r="P1544">
        <v>0</v>
      </c>
      <c r="Q1544">
        <v>1</v>
      </c>
      <c r="R1544">
        <v>1.9463E-5</v>
      </c>
      <c r="S1544">
        <v>7.3109999999999998E-7</v>
      </c>
      <c r="T1544">
        <v>3</v>
      </c>
      <c r="U1544">
        <v>0</v>
      </c>
      <c r="V1544">
        <v>0</v>
      </c>
      <c r="W1544" s="133" t="s">
        <v>2210</v>
      </c>
      <c r="X1544" t="s">
        <v>2099</v>
      </c>
      <c r="Y1544" t="s">
        <v>204</v>
      </c>
      <c r="AM1544" s="105"/>
      <c r="AO1544" s="105"/>
    </row>
    <row r="1545" spans="1:41" ht="14.25" customHeight="1">
      <c r="A1545" t="s">
        <v>2209</v>
      </c>
      <c r="B1545" t="s">
        <v>200</v>
      </c>
      <c r="C1545">
        <v>0</v>
      </c>
      <c r="D1545">
        <v>200</v>
      </c>
      <c r="E1545">
        <v>976</v>
      </c>
      <c r="F1545" t="s">
        <v>201</v>
      </c>
      <c r="G1545" s="105">
        <v>1.9383E-3</v>
      </c>
      <c r="H1545" s="105">
        <v>7.2700000000000005E-5</v>
      </c>
      <c r="I1545" s="105">
        <v>-8.0584000000000006E-6</v>
      </c>
      <c r="J1545" s="105">
        <v>-5.6189999999999997E-7</v>
      </c>
      <c r="K1545" s="105">
        <v>1.9463E-3</v>
      </c>
      <c r="L1545" s="105">
        <v>7.3300000000000006E-5</v>
      </c>
      <c r="M1545" s="132">
        <v>2.16</v>
      </c>
      <c r="N1545">
        <v>0</v>
      </c>
      <c r="O1545">
        <v>0</v>
      </c>
      <c r="P1545">
        <v>0</v>
      </c>
      <c r="Q1545">
        <v>1</v>
      </c>
      <c r="R1545">
        <v>1.9463E-5</v>
      </c>
      <c r="S1545">
        <v>7.3310000000000002E-7</v>
      </c>
      <c r="T1545">
        <v>3</v>
      </c>
      <c r="U1545">
        <v>0</v>
      </c>
      <c r="V1545">
        <v>0</v>
      </c>
      <c r="W1545" s="133" t="s">
        <v>2211</v>
      </c>
      <c r="X1545" t="s">
        <v>2099</v>
      </c>
      <c r="Y1545" t="s">
        <v>204</v>
      </c>
      <c r="AM1545" s="105"/>
      <c r="AO1545" s="105"/>
    </row>
    <row r="1546" spans="1:41" ht="14.25" customHeight="1">
      <c r="A1546" t="s">
        <v>2209</v>
      </c>
      <c r="B1546" t="s">
        <v>200</v>
      </c>
      <c r="C1546">
        <v>0</v>
      </c>
      <c r="D1546">
        <v>200</v>
      </c>
      <c r="E1546">
        <v>976</v>
      </c>
      <c r="F1546" t="s">
        <v>201</v>
      </c>
      <c r="G1546" s="105">
        <v>1.9380999999999999E-3</v>
      </c>
      <c r="H1546" s="105">
        <v>7.2600000000000003E-5</v>
      </c>
      <c r="I1546" s="105">
        <v>-8.0584000000000006E-6</v>
      </c>
      <c r="J1546" s="105">
        <v>-5.6189999999999997E-7</v>
      </c>
      <c r="K1546" s="105">
        <v>1.9461999999999999E-3</v>
      </c>
      <c r="L1546" s="105">
        <v>7.3100000000000001E-5</v>
      </c>
      <c r="M1546" s="132">
        <v>2.15</v>
      </c>
      <c r="N1546">
        <v>0</v>
      </c>
      <c r="O1546">
        <v>0</v>
      </c>
      <c r="P1546">
        <v>0</v>
      </c>
      <c r="Q1546">
        <v>1</v>
      </c>
      <c r="R1546">
        <v>1.9462000000000001E-5</v>
      </c>
      <c r="S1546">
        <v>7.314E-7</v>
      </c>
      <c r="T1546">
        <v>3</v>
      </c>
      <c r="U1546">
        <v>0</v>
      </c>
      <c r="V1546">
        <v>0</v>
      </c>
      <c r="W1546" s="133" t="s">
        <v>2212</v>
      </c>
      <c r="X1546" t="s">
        <v>2099</v>
      </c>
      <c r="Y1546" t="s">
        <v>204</v>
      </c>
      <c r="AM1546" s="105"/>
      <c r="AO1546" s="105"/>
    </row>
    <row r="1547" spans="1:41" ht="14.25" customHeight="1">
      <c r="A1547" t="s">
        <v>2213</v>
      </c>
      <c r="B1547" t="s">
        <v>200</v>
      </c>
      <c r="C1547">
        <v>0</v>
      </c>
      <c r="D1547">
        <v>200</v>
      </c>
      <c r="E1547">
        <v>976</v>
      </c>
      <c r="F1547" t="s">
        <v>201</v>
      </c>
      <c r="G1547" s="105">
        <v>3.1037E-3</v>
      </c>
      <c r="H1547" s="105">
        <v>1.141E-4</v>
      </c>
      <c r="I1547" s="105">
        <v>-8.0584000000000006E-6</v>
      </c>
      <c r="J1547" s="105">
        <v>-5.6189999999999997E-7</v>
      </c>
      <c r="K1547" s="105">
        <v>3.1118000000000001E-3</v>
      </c>
      <c r="L1547" s="105">
        <v>1.147E-4</v>
      </c>
      <c r="M1547" s="132">
        <v>2.11</v>
      </c>
      <c r="N1547">
        <v>0</v>
      </c>
      <c r="O1547">
        <v>0</v>
      </c>
      <c r="P1547">
        <v>0</v>
      </c>
      <c r="Q1547">
        <v>1</v>
      </c>
      <c r="R1547">
        <v>3.1118000000000003E-5</v>
      </c>
      <c r="S1547">
        <v>1.1471E-6</v>
      </c>
      <c r="T1547">
        <v>4</v>
      </c>
      <c r="U1547">
        <v>0</v>
      </c>
      <c r="V1547">
        <v>0</v>
      </c>
      <c r="W1547" s="133" t="s">
        <v>2214</v>
      </c>
      <c r="X1547" t="s">
        <v>2099</v>
      </c>
      <c r="Y1547" t="s">
        <v>204</v>
      </c>
      <c r="AM1547" s="105"/>
      <c r="AO1547" s="105"/>
    </row>
    <row r="1548" spans="1:41" ht="14.25" customHeight="1">
      <c r="A1548" t="s">
        <v>2213</v>
      </c>
      <c r="B1548" t="s">
        <v>200</v>
      </c>
      <c r="C1548">
        <v>0</v>
      </c>
      <c r="D1548">
        <v>200</v>
      </c>
      <c r="E1548">
        <v>976</v>
      </c>
      <c r="F1548" t="s">
        <v>201</v>
      </c>
      <c r="G1548" s="105">
        <v>3.1032E-3</v>
      </c>
      <c r="H1548" s="105">
        <v>1.1519999999999999E-4</v>
      </c>
      <c r="I1548" s="105">
        <v>-8.0584000000000006E-6</v>
      </c>
      <c r="J1548" s="105">
        <v>-5.6189999999999997E-7</v>
      </c>
      <c r="K1548" s="105">
        <v>3.1112000000000002E-3</v>
      </c>
      <c r="L1548" s="105">
        <v>1.158E-4</v>
      </c>
      <c r="M1548" s="132">
        <v>2.13</v>
      </c>
      <c r="N1548">
        <v>0</v>
      </c>
      <c r="O1548">
        <v>0</v>
      </c>
      <c r="P1548">
        <v>0</v>
      </c>
      <c r="Q1548">
        <v>1</v>
      </c>
      <c r="R1548">
        <v>3.1112000000000003E-5</v>
      </c>
      <c r="S1548">
        <v>1.1575999999999999E-6</v>
      </c>
      <c r="T1548">
        <v>4</v>
      </c>
      <c r="U1548">
        <v>0</v>
      </c>
      <c r="V1548">
        <v>0</v>
      </c>
      <c r="W1548" s="133" t="s">
        <v>2215</v>
      </c>
      <c r="X1548" t="s">
        <v>2099</v>
      </c>
      <c r="Y1548" t="s">
        <v>204</v>
      </c>
      <c r="AM1548" s="105"/>
      <c r="AO1548" s="105"/>
    </row>
    <row r="1549" spans="1:41" ht="14.25" customHeight="1">
      <c r="A1549" t="s">
        <v>2213</v>
      </c>
      <c r="B1549" t="s">
        <v>200</v>
      </c>
      <c r="C1549">
        <v>0</v>
      </c>
      <c r="D1549">
        <v>200</v>
      </c>
      <c r="E1549">
        <v>976</v>
      </c>
      <c r="F1549" t="s">
        <v>201</v>
      </c>
      <c r="G1549" s="105">
        <v>3.1023999999999999E-3</v>
      </c>
      <c r="H1549" s="105">
        <v>1.1400000000000001E-4</v>
      </c>
      <c r="I1549" s="105">
        <v>-8.0584000000000006E-6</v>
      </c>
      <c r="J1549" s="105">
        <v>-5.6189999999999997E-7</v>
      </c>
      <c r="K1549" s="105">
        <v>3.1105E-3</v>
      </c>
      <c r="L1549" s="105">
        <v>1.145E-4</v>
      </c>
      <c r="M1549" s="132">
        <v>2.11</v>
      </c>
      <c r="N1549">
        <v>0</v>
      </c>
      <c r="O1549">
        <v>0</v>
      </c>
      <c r="P1549">
        <v>0</v>
      </c>
      <c r="Q1549">
        <v>1</v>
      </c>
      <c r="R1549">
        <v>3.1105000000000001E-5</v>
      </c>
      <c r="S1549">
        <v>1.1455000000000001E-6</v>
      </c>
      <c r="T1549">
        <v>4</v>
      </c>
      <c r="U1549">
        <v>0</v>
      </c>
      <c r="V1549">
        <v>0</v>
      </c>
      <c r="W1549" s="133" t="s">
        <v>2216</v>
      </c>
      <c r="X1549" t="s">
        <v>2099</v>
      </c>
      <c r="Y1549" t="s">
        <v>204</v>
      </c>
      <c r="AM1549" s="105"/>
      <c r="AO1549" s="105"/>
    </row>
    <row r="1550" spans="1:41" ht="14.25" customHeight="1">
      <c r="A1550" t="s">
        <v>2217</v>
      </c>
      <c r="B1550" t="s">
        <v>200</v>
      </c>
      <c r="C1550">
        <v>0</v>
      </c>
      <c r="D1550">
        <v>200</v>
      </c>
      <c r="E1550">
        <v>976</v>
      </c>
      <c r="F1550" t="s">
        <v>201</v>
      </c>
      <c r="G1550" s="105">
        <v>2.2388E-3</v>
      </c>
      <c r="H1550" s="105">
        <v>7.8899999999999993E-5</v>
      </c>
      <c r="I1550" s="105">
        <v>-8.0584000000000006E-6</v>
      </c>
      <c r="J1550" s="105">
        <v>-5.6189999999999997E-7</v>
      </c>
      <c r="K1550" s="105">
        <v>2.2469E-3</v>
      </c>
      <c r="L1550" s="105">
        <v>7.9499999999999994E-5</v>
      </c>
      <c r="M1550" s="132">
        <v>2.0299999999999998</v>
      </c>
      <c r="N1550">
        <v>0</v>
      </c>
      <c r="O1550">
        <v>0</v>
      </c>
      <c r="P1550">
        <v>0</v>
      </c>
      <c r="Q1550">
        <v>1</v>
      </c>
      <c r="R1550">
        <v>2.2469000000000001E-5</v>
      </c>
      <c r="S1550">
        <v>7.948E-7</v>
      </c>
      <c r="T1550">
        <v>3</v>
      </c>
      <c r="U1550">
        <v>0</v>
      </c>
      <c r="V1550">
        <v>0</v>
      </c>
      <c r="W1550" s="133" t="s">
        <v>977</v>
      </c>
      <c r="X1550" t="s">
        <v>2099</v>
      </c>
      <c r="Y1550" t="s">
        <v>204</v>
      </c>
      <c r="AM1550" s="105"/>
      <c r="AO1550" s="105"/>
    </row>
    <row r="1551" spans="1:41" ht="14.25" customHeight="1">
      <c r="A1551" t="s">
        <v>2217</v>
      </c>
      <c r="B1551" t="s">
        <v>200</v>
      </c>
      <c r="C1551">
        <v>0</v>
      </c>
      <c r="D1551">
        <v>200</v>
      </c>
      <c r="E1551">
        <v>976</v>
      </c>
      <c r="F1551" t="s">
        <v>201</v>
      </c>
      <c r="G1551" s="105">
        <v>2.2384000000000002E-3</v>
      </c>
      <c r="H1551" s="105">
        <v>7.9400000000000006E-5</v>
      </c>
      <c r="I1551" s="105">
        <v>-8.0584000000000006E-6</v>
      </c>
      <c r="J1551" s="105">
        <v>-5.6189999999999997E-7</v>
      </c>
      <c r="K1551" s="105">
        <v>2.2464E-3</v>
      </c>
      <c r="L1551" s="105">
        <v>7.9900000000000004E-5</v>
      </c>
      <c r="M1551" s="132">
        <v>2.04</v>
      </c>
      <c r="N1551">
        <v>0</v>
      </c>
      <c r="O1551">
        <v>0</v>
      </c>
      <c r="P1551">
        <v>0</v>
      </c>
      <c r="Q1551">
        <v>1</v>
      </c>
      <c r="R1551">
        <v>2.2464E-5</v>
      </c>
      <c r="S1551">
        <v>7.9950000000000003E-7</v>
      </c>
      <c r="T1551">
        <v>3</v>
      </c>
      <c r="U1551">
        <v>0</v>
      </c>
      <c r="V1551">
        <v>0</v>
      </c>
      <c r="W1551" s="133" t="s">
        <v>2218</v>
      </c>
      <c r="X1551" t="s">
        <v>2099</v>
      </c>
      <c r="Y1551" t="s">
        <v>204</v>
      </c>
      <c r="AM1551" s="105"/>
      <c r="AO1551" s="105"/>
    </row>
    <row r="1552" spans="1:41" ht="14.25" customHeight="1">
      <c r="A1552" t="s">
        <v>2217</v>
      </c>
      <c r="B1552" t="s">
        <v>200</v>
      </c>
      <c r="C1552">
        <v>0</v>
      </c>
      <c r="D1552">
        <v>200</v>
      </c>
      <c r="E1552">
        <v>976</v>
      </c>
      <c r="F1552" t="s">
        <v>201</v>
      </c>
      <c r="G1552" s="105">
        <v>2.238E-3</v>
      </c>
      <c r="H1552" s="105">
        <v>7.9699999999999999E-5</v>
      </c>
      <c r="I1552" s="105">
        <v>-8.0584000000000006E-6</v>
      </c>
      <c r="J1552" s="105">
        <v>-5.6189999999999997E-7</v>
      </c>
      <c r="K1552" s="105">
        <v>2.2460000000000002E-3</v>
      </c>
      <c r="L1552" s="105">
        <v>8.0199999999999998E-5</v>
      </c>
      <c r="M1552" s="132">
        <v>2.0499999999999998</v>
      </c>
      <c r="N1552">
        <v>0</v>
      </c>
      <c r="O1552">
        <v>0</v>
      </c>
      <c r="P1552">
        <v>0</v>
      </c>
      <c r="Q1552">
        <v>1</v>
      </c>
      <c r="R1552">
        <v>2.2459999999999998E-5</v>
      </c>
      <c r="S1552">
        <v>8.0230000000000003E-7</v>
      </c>
      <c r="T1552">
        <v>3</v>
      </c>
      <c r="U1552">
        <v>0</v>
      </c>
      <c r="V1552">
        <v>0</v>
      </c>
      <c r="W1552" s="133" t="s">
        <v>2219</v>
      </c>
      <c r="X1552" t="s">
        <v>2099</v>
      </c>
      <c r="Y1552" t="s">
        <v>204</v>
      </c>
      <c r="AM1552" s="105"/>
      <c r="AO1552" s="105"/>
    </row>
    <row r="1553" spans="1:41" ht="14.25" customHeight="1">
      <c r="A1553" t="s">
        <v>2220</v>
      </c>
      <c r="B1553" t="s">
        <v>200</v>
      </c>
      <c r="C1553">
        <v>0</v>
      </c>
      <c r="D1553">
        <v>200</v>
      </c>
      <c r="E1553">
        <v>976</v>
      </c>
      <c r="F1553" t="s">
        <v>201</v>
      </c>
      <c r="G1553" s="105">
        <v>2.6005999999999998E-3</v>
      </c>
      <c r="H1553" s="105">
        <v>1.089E-4</v>
      </c>
      <c r="I1553" s="105">
        <v>-8.0584000000000006E-6</v>
      </c>
      <c r="J1553" s="105">
        <v>-5.6189999999999997E-7</v>
      </c>
      <c r="K1553" s="105">
        <v>2.6086999999999998E-3</v>
      </c>
      <c r="L1553" s="105">
        <v>1.094E-4</v>
      </c>
      <c r="M1553" s="132">
        <v>2.4</v>
      </c>
      <c r="N1553">
        <v>0</v>
      </c>
      <c r="O1553">
        <v>0</v>
      </c>
      <c r="P1553">
        <v>0</v>
      </c>
      <c r="Q1553">
        <v>1</v>
      </c>
      <c r="R1553">
        <v>2.6086999999999999E-5</v>
      </c>
      <c r="S1553">
        <v>1.0945000000000001E-6</v>
      </c>
      <c r="T1553">
        <v>3</v>
      </c>
      <c r="U1553">
        <v>0</v>
      </c>
      <c r="V1553">
        <v>0</v>
      </c>
      <c r="W1553" s="133" t="s">
        <v>2221</v>
      </c>
      <c r="X1553" t="s">
        <v>2099</v>
      </c>
      <c r="Y1553" t="s">
        <v>204</v>
      </c>
      <c r="AM1553" s="105"/>
      <c r="AO1553" s="105"/>
    </row>
    <row r="1554" spans="1:41" ht="14.25" customHeight="1">
      <c r="A1554" t="s">
        <v>2220</v>
      </c>
      <c r="B1554" t="s">
        <v>200</v>
      </c>
      <c r="C1554">
        <v>0</v>
      </c>
      <c r="D1554">
        <v>200</v>
      </c>
      <c r="E1554">
        <v>976</v>
      </c>
      <c r="F1554" t="s">
        <v>201</v>
      </c>
      <c r="G1554" s="105">
        <v>2.5990000000000002E-3</v>
      </c>
      <c r="H1554" s="105">
        <v>1.072E-4</v>
      </c>
      <c r="I1554" s="105">
        <v>-8.0584000000000006E-6</v>
      </c>
      <c r="J1554" s="105">
        <v>-5.6189999999999997E-7</v>
      </c>
      <c r="K1554" s="105">
        <v>2.6071000000000002E-3</v>
      </c>
      <c r="L1554" s="105">
        <v>1.078E-4</v>
      </c>
      <c r="M1554" s="132">
        <v>2.37</v>
      </c>
      <c r="N1554">
        <v>0</v>
      </c>
      <c r="O1554">
        <v>0</v>
      </c>
      <c r="P1554">
        <v>0</v>
      </c>
      <c r="Q1554">
        <v>1</v>
      </c>
      <c r="R1554">
        <v>2.6071000000000002E-5</v>
      </c>
      <c r="S1554">
        <v>1.0778000000000001E-6</v>
      </c>
      <c r="T1554">
        <v>3</v>
      </c>
      <c r="U1554">
        <v>0</v>
      </c>
      <c r="V1554">
        <v>0</v>
      </c>
      <c r="W1554" s="133" t="s">
        <v>2222</v>
      </c>
      <c r="X1554" t="s">
        <v>2099</v>
      </c>
      <c r="Y1554" t="s">
        <v>204</v>
      </c>
      <c r="AM1554" s="105"/>
      <c r="AO1554" s="105"/>
    </row>
    <row r="1555" spans="1:41" ht="14.25" customHeight="1">
      <c r="A1555" t="s">
        <v>2220</v>
      </c>
      <c r="B1555" t="s">
        <v>200</v>
      </c>
      <c r="C1555">
        <v>0</v>
      </c>
      <c r="D1555">
        <v>200</v>
      </c>
      <c r="E1555">
        <v>976</v>
      </c>
      <c r="F1555" t="s">
        <v>201</v>
      </c>
      <c r="G1555" s="105">
        <v>2.5988999999999999E-3</v>
      </c>
      <c r="H1555" s="105">
        <v>1.076E-4</v>
      </c>
      <c r="I1555" s="105">
        <v>-8.0584000000000006E-6</v>
      </c>
      <c r="J1555" s="105">
        <v>-5.6189999999999997E-7</v>
      </c>
      <c r="K1555" s="105">
        <v>2.6069999999999999E-3</v>
      </c>
      <c r="L1555" s="105">
        <v>1.081E-4</v>
      </c>
      <c r="M1555" s="132">
        <v>2.38</v>
      </c>
      <c r="N1555">
        <v>0</v>
      </c>
      <c r="O1555">
        <v>0</v>
      </c>
      <c r="P1555">
        <v>0</v>
      </c>
      <c r="Q1555">
        <v>1</v>
      </c>
      <c r="R1555">
        <v>2.6069999999999999E-5</v>
      </c>
      <c r="S1555">
        <v>1.0813999999999999E-6</v>
      </c>
      <c r="T1555">
        <v>3</v>
      </c>
      <c r="U1555">
        <v>0</v>
      </c>
      <c r="V1555">
        <v>0</v>
      </c>
      <c r="W1555" s="133" t="s">
        <v>2223</v>
      </c>
      <c r="X1555" t="s">
        <v>2099</v>
      </c>
      <c r="Y1555" t="s">
        <v>204</v>
      </c>
      <c r="AM1555" s="105"/>
      <c r="AO1555" s="105"/>
    </row>
    <row r="1556" spans="1:41" ht="14.25" customHeight="1">
      <c r="A1556" t="s">
        <v>2224</v>
      </c>
      <c r="B1556" t="s">
        <v>200</v>
      </c>
      <c r="C1556">
        <v>0</v>
      </c>
      <c r="D1556">
        <v>200</v>
      </c>
      <c r="E1556">
        <v>976</v>
      </c>
      <c r="F1556" t="s">
        <v>201</v>
      </c>
      <c r="G1556" s="105">
        <v>1.4159000000000001E-3</v>
      </c>
      <c r="H1556" s="105">
        <v>4.8900000000000003E-5</v>
      </c>
      <c r="I1556" s="105">
        <v>-8.0584000000000006E-6</v>
      </c>
      <c r="J1556" s="105">
        <v>-5.6189999999999997E-7</v>
      </c>
      <c r="K1556" s="105">
        <v>1.4239999999999999E-3</v>
      </c>
      <c r="L1556" s="105">
        <v>4.9499999999999997E-5</v>
      </c>
      <c r="M1556" s="132">
        <v>1.99</v>
      </c>
      <c r="N1556">
        <v>0</v>
      </c>
      <c r="O1556">
        <v>0</v>
      </c>
      <c r="P1556">
        <v>0</v>
      </c>
      <c r="Q1556">
        <v>1</v>
      </c>
      <c r="R1556">
        <v>1.4239999999999999E-5</v>
      </c>
      <c r="S1556">
        <v>4.9500000000000003E-7</v>
      </c>
      <c r="T1556">
        <v>3</v>
      </c>
      <c r="U1556">
        <v>0</v>
      </c>
      <c r="V1556">
        <v>0</v>
      </c>
      <c r="W1556" s="133" t="s">
        <v>2225</v>
      </c>
      <c r="X1556" t="s">
        <v>2099</v>
      </c>
      <c r="Y1556" t="s">
        <v>204</v>
      </c>
      <c r="AM1556" s="105"/>
      <c r="AO1556" s="105"/>
    </row>
    <row r="1557" spans="1:41" ht="14.25" customHeight="1">
      <c r="A1557" t="s">
        <v>2224</v>
      </c>
      <c r="B1557" t="s">
        <v>200</v>
      </c>
      <c r="C1557">
        <v>0</v>
      </c>
      <c r="D1557">
        <v>200</v>
      </c>
      <c r="E1557">
        <v>976</v>
      </c>
      <c r="F1557" t="s">
        <v>201</v>
      </c>
      <c r="G1557" s="105">
        <v>1.4161E-3</v>
      </c>
      <c r="H1557" s="105">
        <v>4.9299999999999999E-5</v>
      </c>
      <c r="I1557" s="105">
        <v>-8.0584000000000006E-6</v>
      </c>
      <c r="J1557" s="105">
        <v>-5.6189999999999997E-7</v>
      </c>
      <c r="K1557" s="105">
        <v>1.4242E-3</v>
      </c>
      <c r="L1557" s="105">
        <v>4.99E-5</v>
      </c>
      <c r="M1557" s="132">
        <v>2.0099999999999998</v>
      </c>
      <c r="N1557">
        <v>0</v>
      </c>
      <c r="O1557">
        <v>0</v>
      </c>
      <c r="P1557">
        <v>0</v>
      </c>
      <c r="Q1557">
        <v>1</v>
      </c>
      <c r="R1557">
        <v>1.4242E-5</v>
      </c>
      <c r="S1557">
        <v>4.9910000000000002E-7</v>
      </c>
      <c r="T1557">
        <v>3</v>
      </c>
      <c r="U1557">
        <v>0</v>
      </c>
      <c r="V1557">
        <v>0</v>
      </c>
      <c r="W1557" s="133" t="s">
        <v>2226</v>
      </c>
      <c r="X1557" t="s">
        <v>2099</v>
      </c>
      <c r="Y1557" t="s">
        <v>204</v>
      </c>
      <c r="AM1557" s="105"/>
      <c r="AO1557" s="105"/>
    </row>
    <row r="1558" spans="1:41" ht="14.25" customHeight="1">
      <c r="A1558" t="s">
        <v>2224</v>
      </c>
      <c r="B1558" t="s">
        <v>200</v>
      </c>
      <c r="C1558">
        <v>0</v>
      </c>
      <c r="D1558">
        <v>200</v>
      </c>
      <c r="E1558">
        <v>976</v>
      </c>
      <c r="F1558" t="s">
        <v>201</v>
      </c>
      <c r="G1558" s="105">
        <v>1.4155000000000001E-3</v>
      </c>
      <c r="H1558" s="105">
        <v>4.8699999999999998E-5</v>
      </c>
      <c r="I1558" s="105">
        <v>-8.0584000000000006E-6</v>
      </c>
      <c r="J1558" s="105">
        <v>-5.6189999999999997E-7</v>
      </c>
      <c r="K1558" s="105">
        <v>1.4235000000000001E-3</v>
      </c>
      <c r="L1558" s="105">
        <v>4.9299999999999999E-5</v>
      </c>
      <c r="M1558" s="132">
        <v>1.98</v>
      </c>
      <c r="N1558">
        <v>0</v>
      </c>
      <c r="O1558">
        <v>0</v>
      </c>
      <c r="P1558">
        <v>0</v>
      </c>
      <c r="Q1558">
        <v>1</v>
      </c>
      <c r="R1558">
        <v>1.4235E-5</v>
      </c>
      <c r="S1558">
        <v>4.9289999999999997E-7</v>
      </c>
      <c r="T1558">
        <v>3</v>
      </c>
      <c r="U1558">
        <v>0</v>
      </c>
      <c r="V1558">
        <v>0</v>
      </c>
      <c r="W1558" s="133" t="s">
        <v>2227</v>
      </c>
      <c r="X1558" t="s">
        <v>2099</v>
      </c>
      <c r="Y1558" t="s">
        <v>204</v>
      </c>
      <c r="AM1558" s="105"/>
      <c r="AO1558" s="105"/>
    </row>
    <row r="1559" spans="1:41" ht="14.25" customHeight="1">
      <c r="A1559" t="s">
        <v>2228</v>
      </c>
      <c r="B1559" t="s">
        <v>200</v>
      </c>
      <c r="C1559">
        <v>0</v>
      </c>
      <c r="D1559">
        <v>200</v>
      </c>
      <c r="E1559">
        <v>976</v>
      </c>
      <c r="F1559" t="s">
        <v>201</v>
      </c>
      <c r="G1559" s="105">
        <v>8.6410999999999996E-4</v>
      </c>
      <c r="H1559" s="105">
        <v>3.137E-5</v>
      </c>
      <c r="I1559" s="105">
        <v>-8.0584000000000006E-6</v>
      </c>
      <c r="J1559" s="105">
        <v>-5.6189999999999997E-7</v>
      </c>
      <c r="K1559" s="105">
        <v>8.7217000000000002E-4</v>
      </c>
      <c r="L1559" s="105">
        <v>3.1931999999999999E-5</v>
      </c>
      <c r="M1559" s="132">
        <v>2.1</v>
      </c>
      <c r="N1559">
        <v>0</v>
      </c>
      <c r="O1559">
        <v>0</v>
      </c>
      <c r="P1559">
        <v>0</v>
      </c>
      <c r="Q1559">
        <v>1</v>
      </c>
      <c r="R1559">
        <v>8.7216999999999999E-6</v>
      </c>
      <c r="S1559">
        <v>3.1930000000000001E-7</v>
      </c>
      <c r="T1559">
        <v>3</v>
      </c>
      <c r="U1559">
        <v>0</v>
      </c>
      <c r="V1559">
        <v>0</v>
      </c>
      <c r="W1559" s="133" t="s">
        <v>2229</v>
      </c>
      <c r="X1559" t="s">
        <v>2099</v>
      </c>
      <c r="Y1559" t="s">
        <v>204</v>
      </c>
      <c r="AM1559" s="105"/>
      <c r="AO1559" s="105"/>
    </row>
    <row r="1560" spans="1:41" ht="14.25" customHeight="1">
      <c r="A1560" t="s">
        <v>2228</v>
      </c>
      <c r="B1560" t="s">
        <v>200</v>
      </c>
      <c r="C1560">
        <v>0</v>
      </c>
      <c r="D1560">
        <v>200</v>
      </c>
      <c r="E1560">
        <v>976</v>
      </c>
      <c r="F1560" t="s">
        <v>201</v>
      </c>
      <c r="G1560" s="105">
        <v>8.6388999999999997E-4</v>
      </c>
      <c r="H1560" s="105">
        <v>3.1273999999999999E-5</v>
      </c>
      <c r="I1560" s="105">
        <v>-8.0584000000000006E-6</v>
      </c>
      <c r="J1560" s="105">
        <v>-5.6189999999999997E-7</v>
      </c>
      <c r="K1560" s="105">
        <v>8.7195000000000003E-4</v>
      </c>
      <c r="L1560" s="105">
        <v>3.1835999999999998E-5</v>
      </c>
      <c r="M1560" s="132">
        <v>2.09</v>
      </c>
      <c r="N1560">
        <v>0</v>
      </c>
      <c r="O1560">
        <v>0</v>
      </c>
      <c r="P1560">
        <v>0</v>
      </c>
      <c r="Q1560">
        <v>1</v>
      </c>
      <c r="R1560">
        <v>8.7195000000000001E-6</v>
      </c>
      <c r="S1560">
        <v>3.1839999999999999E-7</v>
      </c>
      <c r="T1560">
        <v>3</v>
      </c>
      <c r="U1560">
        <v>0</v>
      </c>
      <c r="V1560">
        <v>0</v>
      </c>
      <c r="W1560" s="133" t="s">
        <v>2230</v>
      </c>
      <c r="X1560" t="s">
        <v>2099</v>
      </c>
      <c r="Y1560" t="s">
        <v>204</v>
      </c>
      <c r="AM1560" s="105"/>
      <c r="AO1560" s="105"/>
    </row>
    <row r="1561" spans="1:41" ht="14.25" customHeight="1">
      <c r="A1561" t="s">
        <v>2228</v>
      </c>
      <c r="B1561" t="s">
        <v>200</v>
      </c>
      <c r="C1561">
        <v>0</v>
      </c>
      <c r="D1561">
        <v>200</v>
      </c>
      <c r="E1561">
        <v>976</v>
      </c>
      <c r="F1561" t="s">
        <v>201</v>
      </c>
      <c r="G1561" s="105">
        <v>8.6370999999999996E-4</v>
      </c>
      <c r="H1561" s="105">
        <v>3.1235000000000002E-5</v>
      </c>
      <c r="I1561" s="105">
        <v>-8.0584000000000006E-6</v>
      </c>
      <c r="J1561" s="105">
        <v>-5.6189999999999997E-7</v>
      </c>
      <c r="K1561" s="105">
        <v>8.7175999999999996E-4</v>
      </c>
      <c r="L1561" s="105">
        <v>3.1797000000000001E-5</v>
      </c>
      <c r="M1561" s="132">
        <v>2.09</v>
      </c>
      <c r="N1561">
        <v>0</v>
      </c>
      <c r="O1561">
        <v>0</v>
      </c>
      <c r="P1561">
        <v>0</v>
      </c>
      <c r="Q1561">
        <v>1</v>
      </c>
      <c r="R1561">
        <v>8.7175999999999993E-6</v>
      </c>
      <c r="S1561">
        <v>3.1800000000000002E-7</v>
      </c>
      <c r="T1561">
        <v>3</v>
      </c>
      <c r="U1561">
        <v>0</v>
      </c>
      <c r="V1561">
        <v>0</v>
      </c>
      <c r="W1561" s="133" t="s">
        <v>2231</v>
      </c>
      <c r="X1561" t="s">
        <v>2099</v>
      </c>
      <c r="Y1561" t="s">
        <v>204</v>
      </c>
      <c r="AM1561" s="105"/>
      <c r="AO1561" s="105"/>
    </row>
    <row r="1562" spans="1:41" ht="14.25" customHeight="1">
      <c r="A1562" t="s">
        <v>2232</v>
      </c>
      <c r="B1562" t="s">
        <v>200</v>
      </c>
      <c r="C1562">
        <v>0</v>
      </c>
      <c r="D1562">
        <v>200</v>
      </c>
      <c r="E1562">
        <v>976</v>
      </c>
      <c r="F1562" t="s">
        <v>201</v>
      </c>
      <c r="G1562" s="105">
        <v>1.3983999999999999E-3</v>
      </c>
      <c r="H1562" s="105">
        <v>5.0399999999999999E-5</v>
      </c>
      <c r="I1562" s="105">
        <v>-8.0584000000000006E-6</v>
      </c>
      <c r="J1562" s="105">
        <v>-5.6189999999999997E-7</v>
      </c>
      <c r="K1562" s="105">
        <v>1.4065E-3</v>
      </c>
      <c r="L1562" s="105">
        <v>5.1E-5</v>
      </c>
      <c r="M1562" s="132">
        <v>2.08</v>
      </c>
      <c r="N1562">
        <v>0</v>
      </c>
      <c r="O1562">
        <v>0</v>
      </c>
      <c r="P1562">
        <v>0</v>
      </c>
      <c r="Q1562">
        <v>1</v>
      </c>
      <c r="R1562">
        <v>1.4065E-5</v>
      </c>
      <c r="S1562">
        <v>5.101E-7</v>
      </c>
      <c r="T1562">
        <v>3</v>
      </c>
      <c r="U1562">
        <v>0</v>
      </c>
      <c r="V1562">
        <v>0</v>
      </c>
      <c r="W1562" s="133" t="s">
        <v>2233</v>
      </c>
      <c r="X1562" t="s">
        <v>2099</v>
      </c>
      <c r="Y1562" t="s">
        <v>204</v>
      </c>
      <c r="AM1562" s="105"/>
      <c r="AO1562" s="105"/>
    </row>
    <row r="1563" spans="1:41" ht="14.25" customHeight="1">
      <c r="A1563" t="s">
        <v>2232</v>
      </c>
      <c r="B1563" t="s">
        <v>200</v>
      </c>
      <c r="C1563">
        <v>0</v>
      </c>
      <c r="D1563">
        <v>200</v>
      </c>
      <c r="E1563">
        <v>976</v>
      </c>
      <c r="F1563" t="s">
        <v>201</v>
      </c>
      <c r="G1563" s="105">
        <v>1.3986999999999999E-3</v>
      </c>
      <c r="H1563" s="105">
        <v>5.0699999999999999E-5</v>
      </c>
      <c r="I1563" s="105">
        <v>-8.0584000000000006E-6</v>
      </c>
      <c r="J1563" s="105">
        <v>-5.6189999999999997E-7</v>
      </c>
      <c r="K1563" s="105">
        <v>1.4067999999999999E-3</v>
      </c>
      <c r="L1563" s="105">
        <v>5.1199999999999998E-5</v>
      </c>
      <c r="M1563" s="132">
        <v>2.09</v>
      </c>
      <c r="N1563">
        <v>0</v>
      </c>
      <c r="O1563">
        <v>0</v>
      </c>
      <c r="P1563">
        <v>0</v>
      </c>
      <c r="Q1563">
        <v>1</v>
      </c>
      <c r="R1563">
        <v>1.4068E-5</v>
      </c>
      <c r="S1563">
        <v>5.1220000000000005E-7</v>
      </c>
      <c r="T1563">
        <v>3</v>
      </c>
      <c r="U1563">
        <v>0</v>
      </c>
      <c r="V1563">
        <v>0</v>
      </c>
      <c r="W1563" s="133" t="s">
        <v>2234</v>
      </c>
      <c r="X1563" t="s">
        <v>2099</v>
      </c>
      <c r="Y1563" t="s">
        <v>204</v>
      </c>
      <c r="AM1563" s="105"/>
      <c r="AO1563" s="105"/>
    </row>
    <row r="1564" spans="1:41" ht="14.25" customHeight="1">
      <c r="A1564" t="s">
        <v>2232</v>
      </c>
      <c r="B1564" t="s">
        <v>200</v>
      </c>
      <c r="C1564">
        <v>0</v>
      </c>
      <c r="D1564">
        <v>200</v>
      </c>
      <c r="E1564">
        <v>976</v>
      </c>
      <c r="F1564" t="s">
        <v>201</v>
      </c>
      <c r="G1564" s="105">
        <v>1.3985E-3</v>
      </c>
      <c r="H1564" s="105">
        <v>5.02E-5</v>
      </c>
      <c r="I1564" s="105">
        <v>-8.0584000000000006E-6</v>
      </c>
      <c r="J1564" s="105">
        <v>-5.6189999999999997E-7</v>
      </c>
      <c r="K1564" s="105">
        <v>1.4066E-3</v>
      </c>
      <c r="L1564" s="105">
        <v>5.0800000000000002E-5</v>
      </c>
      <c r="M1564" s="132">
        <v>2.0699999999999998</v>
      </c>
      <c r="N1564">
        <v>0</v>
      </c>
      <c r="O1564">
        <v>0</v>
      </c>
      <c r="P1564">
        <v>0</v>
      </c>
      <c r="Q1564">
        <v>1</v>
      </c>
      <c r="R1564">
        <v>1.4066000000000001E-5</v>
      </c>
      <c r="S1564">
        <v>5.0770000000000003E-7</v>
      </c>
      <c r="T1564">
        <v>3</v>
      </c>
      <c r="U1564">
        <v>0</v>
      </c>
      <c r="V1564">
        <v>0</v>
      </c>
      <c r="W1564" s="133" t="s">
        <v>2235</v>
      </c>
      <c r="X1564" t="s">
        <v>2099</v>
      </c>
      <c r="Y1564" t="s">
        <v>204</v>
      </c>
      <c r="AM1564" s="105"/>
      <c r="AO1564" s="105"/>
    </row>
    <row r="1565" spans="1:41" ht="14.25" customHeight="1">
      <c r="A1565" t="s">
        <v>2236</v>
      </c>
      <c r="B1565" t="s">
        <v>200</v>
      </c>
      <c r="C1565">
        <v>0</v>
      </c>
      <c r="D1565">
        <v>200</v>
      </c>
      <c r="E1565">
        <v>976</v>
      </c>
      <c r="F1565" t="s">
        <v>201</v>
      </c>
      <c r="G1565" s="105">
        <v>3.2671000000000002E-3</v>
      </c>
      <c r="H1565" s="105">
        <v>1.111E-4</v>
      </c>
      <c r="I1565" s="105">
        <v>-8.0584000000000006E-6</v>
      </c>
      <c r="J1565" s="105">
        <v>-5.6189999999999997E-7</v>
      </c>
      <c r="K1565" s="105">
        <v>3.2751999999999998E-3</v>
      </c>
      <c r="L1565" s="105">
        <v>1.117E-4</v>
      </c>
      <c r="M1565" s="132">
        <v>1.95</v>
      </c>
      <c r="N1565">
        <v>0</v>
      </c>
      <c r="O1565">
        <v>0</v>
      </c>
      <c r="P1565">
        <v>0</v>
      </c>
      <c r="Q1565">
        <v>1</v>
      </c>
      <c r="R1565">
        <v>3.2752000000000001E-5</v>
      </c>
      <c r="S1565">
        <v>1.1170000000000001E-6</v>
      </c>
      <c r="T1565">
        <v>4</v>
      </c>
      <c r="U1565">
        <v>0</v>
      </c>
      <c r="V1565">
        <v>0</v>
      </c>
      <c r="W1565" s="133" t="s">
        <v>2237</v>
      </c>
      <c r="X1565" t="s">
        <v>2099</v>
      </c>
      <c r="Y1565" t="s">
        <v>204</v>
      </c>
      <c r="AM1565" s="105"/>
      <c r="AO1565" s="105"/>
    </row>
    <row r="1566" spans="1:41" ht="14.25" customHeight="1">
      <c r="A1566" t="s">
        <v>2236</v>
      </c>
      <c r="B1566" t="s">
        <v>200</v>
      </c>
      <c r="C1566">
        <v>0</v>
      </c>
      <c r="D1566">
        <v>200</v>
      </c>
      <c r="E1566">
        <v>976</v>
      </c>
      <c r="F1566" t="s">
        <v>201</v>
      </c>
      <c r="G1566" s="105">
        <v>3.2659999999999998E-3</v>
      </c>
      <c r="H1566" s="105">
        <v>1.116E-4</v>
      </c>
      <c r="I1566" s="105">
        <v>-8.0584000000000006E-6</v>
      </c>
      <c r="J1566" s="105">
        <v>-5.6189999999999997E-7</v>
      </c>
      <c r="K1566" s="105">
        <v>3.274E-3</v>
      </c>
      <c r="L1566" s="105">
        <v>1.122E-4</v>
      </c>
      <c r="M1566" s="132">
        <v>1.96</v>
      </c>
      <c r="N1566">
        <v>0</v>
      </c>
      <c r="O1566">
        <v>0</v>
      </c>
      <c r="P1566">
        <v>0</v>
      </c>
      <c r="Q1566">
        <v>1</v>
      </c>
      <c r="R1566">
        <v>3.2740000000000002E-5</v>
      </c>
      <c r="S1566">
        <v>1.1216E-6</v>
      </c>
      <c r="T1566">
        <v>4</v>
      </c>
      <c r="U1566">
        <v>0</v>
      </c>
      <c r="V1566">
        <v>0</v>
      </c>
      <c r="W1566" s="133" t="s">
        <v>2238</v>
      </c>
      <c r="X1566" t="s">
        <v>2099</v>
      </c>
      <c r="Y1566" t="s">
        <v>204</v>
      </c>
      <c r="AM1566" s="105"/>
      <c r="AO1566" s="105"/>
    </row>
    <row r="1567" spans="1:41" ht="14.25" customHeight="1">
      <c r="A1567" t="s">
        <v>2236</v>
      </c>
      <c r="B1567" t="s">
        <v>200</v>
      </c>
      <c r="C1567">
        <v>0</v>
      </c>
      <c r="D1567">
        <v>200</v>
      </c>
      <c r="E1567">
        <v>976</v>
      </c>
      <c r="F1567" t="s">
        <v>201</v>
      </c>
      <c r="G1567" s="105">
        <v>3.2663000000000002E-3</v>
      </c>
      <c r="H1567" s="105">
        <v>1.1239999999999999E-4</v>
      </c>
      <c r="I1567" s="105">
        <v>-8.0584000000000006E-6</v>
      </c>
      <c r="J1567" s="105">
        <v>-5.6189999999999997E-7</v>
      </c>
      <c r="K1567" s="105">
        <v>3.2743E-3</v>
      </c>
      <c r="L1567" s="105">
        <v>1.13E-4</v>
      </c>
      <c r="M1567" s="132">
        <v>1.98</v>
      </c>
      <c r="N1567">
        <v>0</v>
      </c>
      <c r="O1567">
        <v>0</v>
      </c>
      <c r="P1567">
        <v>0</v>
      </c>
      <c r="Q1567">
        <v>1</v>
      </c>
      <c r="R1567">
        <v>3.2743000000000001E-5</v>
      </c>
      <c r="S1567">
        <v>1.1301E-6</v>
      </c>
      <c r="T1567">
        <v>4</v>
      </c>
      <c r="U1567">
        <v>0</v>
      </c>
      <c r="V1567">
        <v>0</v>
      </c>
      <c r="W1567" s="133" t="s">
        <v>2239</v>
      </c>
      <c r="X1567" t="s">
        <v>2099</v>
      </c>
      <c r="Y1567" t="s">
        <v>204</v>
      </c>
      <c r="AM1567" s="105"/>
      <c r="AO1567" s="105"/>
    </row>
    <row r="1568" spans="1:41" ht="14.25" customHeight="1">
      <c r="A1568" t="s">
        <v>2240</v>
      </c>
      <c r="B1568" t="s">
        <v>200</v>
      </c>
      <c r="C1568">
        <v>0</v>
      </c>
      <c r="D1568">
        <v>200</v>
      </c>
      <c r="E1568">
        <v>976</v>
      </c>
      <c r="F1568" t="s">
        <v>201</v>
      </c>
      <c r="G1568" s="105">
        <v>4.2012000000000004E-3</v>
      </c>
      <c r="H1568" s="105">
        <v>1.5009999999999999E-4</v>
      </c>
      <c r="I1568" s="105">
        <v>-8.0584000000000006E-6</v>
      </c>
      <c r="J1568" s="105">
        <v>-5.6189999999999997E-7</v>
      </c>
      <c r="K1568" s="105">
        <v>4.2091999999999997E-3</v>
      </c>
      <c r="L1568" s="105">
        <v>1.506E-4</v>
      </c>
      <c r="M1568" s="132">
        <v>2.0499999999999998</v>
      </c>
      <c r="N1568">
        <v>0</v>
      </c>
      <c r="O1568">
        <v>0</v>
      </c>
      <c r="P1568">
        <v>0</v>
      </c>
      <c r="Q1568">
        <v>1</v>
      </c>
      <c r="R1568">
        <v>4.2092000000000003E-5</v>
      </c>
      <c r="S1568">
        <v>1.5063000000000001E-6</v>
      </c>
      <c r="T1568">
        <v>4</v>
      </c>
      <c r="U1568">
        <v>0</v>
      </c>
      <c r="V1568">
        <v>0</v>
      </c>
      <c r="W1568" s="133" t="s">
        <v>2241</v>
      </c>
      <c r="X1568" t="s">
        <v>2099</v>
      </c>
      <c r="Y1568" t="s">
        <v>204</v>
      </c>
      <c r="AM1568" s="105"/>
      <c r="AO1568" s="105"/>
    </row>
    <row r="1569" spans="1:41" ht="14.25" customHeight="1">
      <c r="A1569" t="s">
        <v>2240</v>
      </c>
      <c r="B1569" t="s">
        <v>200</v>
      </c>
      <c r="C1569">
        <v>0</v>
      </c>
      <c r="D1569">
        <v>200</v>
      </c>
      <c r="E1569">
        <v>976</v>
      </c>
      <c r="F1569" t="s">
        <v>201</v>
      </c>
      <c r="G1569" s="105">
        <v>4.2017000000000001E-3</v>
      </c>
      <c r="H1569" s="105">
        <v>1.4999999999999999E-4</v>
      </c>
      <c r="I1569" s="105">
        <v>-8.0584000000000006E-6</v>
      </c>
      <c r="J1569" s="105">
        <v>-5.6189999999999997E-7</v>
      </c>
      <c r="K1569" s="105">
        <v>4.2097999999999997E-3</v>
      </c>
      <c r="L1569" s="105">
        <v>1.506E-4</v>
      </c>
      <c r="M1569" s="132">
        <v>2.0499999999999998</v>
      </c>
      <c r="N1569">
        <v>0</v>
      </c>
      <c r="O1569">
        <v>0</v>
      </c>
      <c r="P1569">
        <v>0</v>
      </c>
      <c r="Q1569">
        <v>1</v>
      </c>
      <c r="R1569">
        <v>4.2098000000000002E-5</v>
      </c>
      <c r="S1569">
        <v>1.5060000000000001E-6</v>
      </c>
      <c r="T1569">
        <v>4</v>
      </c>
      <c r="U1569">
        <v>0</v>
      </c>
      <c r="V1569">
        <v>0</v>
      </c>
      <c r="W1569" s="133" t="s">
        <v>2242</v>
      </c>
      <c r="X1569" t="s">
        <v>2099</v>
      </c>
      <c r="Y1569" t="s">
        <v>204</v>
      </c>
      <c r="AM1569" s="105"/>
      <c r="AO1569" s="105"/>
    </row>
    <row r="1570" spans="1:41" ht="14.25" customHeight="1">
      <c r="A1570" t="s">
        <v>2240</v>
      </c>
      <c r="B1570" t="s">
        <v>200</v>
      </c>
      <c r="C1570">
        <v>0</v>
      </c>
      <c r="D1570">
        <v>200</v>
      </c>
      <c r="E1570">
        <v>976</v>
      </c>
      <c r="F1570" t="s">
        <v>201</v>
      </c>
      <c r="G1570" s="105">
        <v>4.2023E-3</v>
      </c>
      <c r="H1570" s="105">
        <v>1.4999999999999999E-4</v>
      </c>
      <c r="I1570" s="105">
        <v>-8.0584000000000006E-6</v>
      </c>
      <c r="J1570" s="105">
        <v>-5.6189999999999997E-7</v>
      </c>
      <c r="K1570" s="105">
        <v>4.2104000000000004E-3</v>
      </c>
      <c r="L1570" s="105">
        <v>1.505E-4</v>
      </c>
      <c r="M1570" s="132">
        <v>2.0499999999999998</v>
      </c>
      <c r="N1570">
        <v>0</v>
      </c>
      <c r="O1570">
        <v>0</v>
      </c>
      <c r="P1570">
        <v>0</v>
      </c>
      <c r="Q1570">
        <v>1</v>
      </c>
      <c r="R1570">
        <v>4.2104000000000002E-5</v>
      </c>
      <c r="S1570">
        <v>1.5055E-6</v>
      </c>
      <c r="T1570">
        <v>4</v>
      </c>
      <c r="U1570">
        <v>0</v>
      </c>
      <c r="V1570">
        <v>0</v>
      </c>
      <c r="W1570" s="133" t="s">
        <v>2243</v>
      </c>
      <c r="X1570" t="s">
        <v>2099</v>
      </c>
      <c r="Y1570" t="s">
        <v>204</v>
      </c>
      <c r="AM1570" s="105"/>
      <c r="AO1570" s="105"/>
    </row>
    <row r="1571" spans="1:41" ht="14.25" customHeight="1">
      <c r="A1571" t="s">
        <v>2244</v>
      </c>
      <c r="B1571" t="s">
        <v>200</v>
      </c>
      <c r="C1571">
        <v>0</v>
      </c>
      <c r="D1571">
        <v>200</v>
      </c>
      <c r="E1571">
        <v>976</v>
      </c>
      <c r="F1571" t="s">
        <v>201</v>
      </c>
      <c r="G1571" s="105">
        <v>2.0975999999999998E-3</v>
      </c>
      <c r="H1571" s="105">
        <v>8.1000000000000004E-5</v>
      </c>
      <c r="I1571" s="105">
        <v>-8.0584000000000006E-6</v>
      </c>
      <c r="J1571" s="105">
        <v>-5.6189999999999997E-7</v>
      </c>
      <c r="K1571" s="105">
        <v>2.1056E-3</v>
      </c>
      <c r="L1571" s="105">
        <v>8.1600000000000005E-5</v>
      </c>
      <c r="M1571" s="132">
        <v>2.2200000000000002</v>
      </c>
      <c r="N1571">
        <v>0</v>
      </c>
      <c r="O1571">
        <v>0</v>
      </c>
      <c r="P1571">
        <v>0</v>
      </c>
      <c r="Q1571">
        <v>1</v>
      </c>
      <c r="R1571">
        <v>2.1056E-5</v>
      </c>
      <c r="S1571">
        <v>8.16E-7</v>
      </c>
      <c r="T1571">
        <v>3</v>
      </c>
      <c r="U1571">
        <v>0</v>
      </c>
      <c r="V1571">
        <v>0</v>
      </c>
      <c r="W1571" s="133" t="s">
        <v>202</v>
      </c>
      <c r="X1571" t="s">
        <v>2099</v>
      </c>
      <c r="Y1571" t="s">
        <v>204</v>
      </c>
      <c r="AM1571" s="105"/>
      <c r="AO1571" s="105"/>
    </row>
    <row r="1572" spans="1:41" ht="14.25" customHeight="1">
      <c r="A1572" t="s">
        <v>2244</v>
      </c>
      <c r="B1572" t="s">
        <v>200</v>
      </c>
      <c r="C1572">
        <v>0</v>
      </c>
      <c r="D1572">
        <v>200</v>
      </c>
      <c r="E1572">
        <v>976</v>
      </c>
      <c r="F1572" t="s">
        <v>201</v>
      </c>
      <c r="G1572" s="105">
        <v>2.0971000000000002E-3</v>
      </c>
      <c r="H1572" s="105">
        <v>8.0699999999999996E-5</v>
      </c>
      <c r="I1572" s="105">
        <v>-8.0584000000000006E-6</v>
      </c>
      <c r="J1572" s="105">
        <v>-5.6189999999999997E-7</v>
      </c>
      <c r="K1572" s="105">
        <v>2.1052000000000002E-3</v>
      </c>
      <c r="L1572" s="105">
        <v>8.1299999999999997E-5</v>
      </c>
      <c r="M1572" s="132">
        <v>2.21</v>
      </c>
      <c r="N1572">
        <v>0</v>
      </c>
      <c r="O1572">
        <v>0</v>
      </c>
      <c r="P1572">
        <v>0</v>
      </c>
      <c r="Q1572">
        <v>1</v>
      </c>
      <c r="R1572">
        <v>2.1052000000000001E-5</v>
      </c>
      <c r="S1572">
        <v>8.1279999999999997E-7</v>
      </c>
      <c r="T1572">
        <v>3</v>
      </c>
      <c r="U1572">
        <v>0</v>
      </c>
      <c r="V1572">
        <v>0</v>
      </c>
      <c r="W1572" s="133" t="s">
        <v>205</v>
      </c>
      <c r="X1572" t="s">
        <v>2099</v>
      </c>
      <c r="Y1572" t="s">
        <v>204</v>
      </c>
      <c r="AM1572" s="105"/>
      <c r="AO1572" s="105"/>
    </row>
    <row r="1573" spans="1:41" ht="14.25" customHeight="1">
      <c r="A1573" t="s">
        <v>2244</v>
      </c>
      <c r="B1573" t="s">
        <v>200</v>
      </c>
      <c r="C1573">
        <v>0</v>
      </c>
      <c r="D1573">
        <v>200</v>
      </c>
      <c r="E1573">
        <v>976</v>
      </c>
      <c r="F1573" t="s">
        <v>201</v>
      </c>
      <c r="G1573" s="105">
        <v>2.0974000000000001E-3</v>
      </c>
      <c r="H1573" s="105">
        <v>8.0699999999999996E-5</v>
      </c>
      <c r="I1573" s="105">
        <v>-8.0584000000000006E-6</v>
      </c>
      <c r="J1573" s="105">
        <v>-5.6189999999999997E-7</v>
      </c>
      <c r="K1573" s="105">
        <v>2.1055000000000002E-3</v>
      </c>
      <c r="L1573" s="105">
        <v>8.1299999999999997E-5</v>
      </c>
      <c r="M1573" s="132">
        <v>2.21</v>
      </c>
      <c r="N1573">
        <v>0</v>
      </c>
      <c r="O1573">
        <v>0</v>
      </c>
      <c r="P1573">
        <v>0</v>
      </c>
      <c r="Q1573">
        <v>1</v>
      </c>
      <c r="R1573">
        <v>2.1055000000000001E-5</v>
      </c>
      <c r="S1573">
        <v>8.1269999999999997E-7</v>
      </c>
      <c r="T1573">
        <v>3</v>
      </c>
      <c r="U1573">
        <v>0</v>
      </c>
      <c r="V1573">
        <v>0</v>
      </c>
      <c r="W1573" s="133" t="s">
        <v>206</v>
      </c>
      <c r="X1573" t="s">
        <v>2099</v>
      </c>
      <c r="Y1573" t="s">
        <v>204</v>
      </c>
      <c r="AM1573" s="105"/>
      <c r="AO1573" s="105"/>
    </row>
    <row r="1574" spans="1:41" ht="14.25" customHeight="1">
      <c r="A1574" t="s">
        <v>2245</v>
      </c>
      <c r="B1574" t="s">
        <v>200</v>
      </c>
      <c r="C1574">
        <v>0</v>
      </c>
      <c r="D1574">
        <v>200</v>
      </c>
      <c r="E1574">
        <v>976</v>
      </c>
      <c r="F1574" t="s">
        <v>201</v>
      </c>
      <c r="G1574" s="105">
        <v>1.4538000000000001E-3</v>
      </c>
      <c r="H1574" s="105">
        <v>5.6100000000000002E-5</v>
      </c>
      <c r="I1574" s="105">
        <v>-8.0584000000000006E-6</v>
      </c>
      <c r="J1574" s="105">
        <v>-5.6189999999999997E-7</v>
      </c>
      <c r="K1574" s="105">
        <v>1.4618000000000001E-3</v>
      </c>
      <c r="L1574" s="105">
        <v>5.6700000000000003E-5</v>
      </c>
      <c r="M1574" s="132">
        <v>2.2200000000000002</v>
      </c>
      <c r="N1574">
        <v>0</v>
      </c>
      <c r="O1574">
        <v>0</v>
      </c>
      <c r="P1574">
        <v>0</v>
      </c>
      <c r="Q1574">
        <v>1</v>
      </c>
      <c r="R1574">
        <v>1.4618E-5</v>
      </c>
      <c r="S1574">
        <v>5.6670000000000001E-7</v>
      </c>
      <c r="T1574">
        <v>3</v>
      </c>
      <c r="U1574">
        <v>0</v>
      </c>
      <c r="V1574">
        <v>0</v>
      </c>
      <c r="W1574" s="133" t="s">
        <v>2246</v>
      </c>
      <c r="X1574" t="s">
        <v>2099</v>
      </c>
      <c r="Y1574" t="s">
        <v>204</v>
      </c>
      <c r="AM1574" s="105"/>
      <c r="AO1574" s="105"/>
    </row>
    <row r="1575" spans="1:41" ht="14.25" customHeight="1">
      <c r="A1575" t="s">
        <v>2245</v>
      </c>
      <c r="B1575" t="s">
        <v>200</v>
      </c>
      <c r="C1575">
        <v>0</v>
      </c>
      <c r="D1575">
        <v>200</v>
      </c>
      <c r="E1575">
        <v>976</v>
      </c>
      <c r="F1575" t="s">
        <v>201</v>
      </c>
      <c r="G1575" s="105">
        <v>1.4537E-3</v>
      </c>
      <c r="H1575" s="105">
        <v>5.6499999999999998E-5</v>
      </c>
      <c r="I1575" s="105">
        <v>-8.0584000000000006E-6</v>
      </c>
      <c r="J1575" s="105">
        <v>-5.6189999999999997E-7</v>
      </c>
      <c r="K1575" s="105">
        <v>1.4617E-3</v>
      </c>
      <c r="L1575" s="105">
        <v>5.7099999999999999E-5</v>
      </c>
      <c r="M1575" s="132">
        <v>2.2400000000000002</v>
      </c>
      <c r="N1575">
        <v>0</v>
      </c>
      <c r="O1575">
        <v>0</v>
      </c>
      <c r="P1575">
        <v>0</v>
      </c>
      <c r="Q1575">
        <v>1</v>
      </c>
      <c r="R1575">
        <v>1.4617000000000001E-5</v>
      </c>
      <c r="S1575">
        <v>5.7059999999999999E-7</v>
      </c>
      <c r="T1575">
        <v>3</v>
      </c>
      <c r="U1575">
        <v>0</v>
      </c>
      <c r="V1575">
        <v>0</v>
      </c>
      <c r="W1575" s="133" t="s">
        <v>1568</v>
      </c>
      <c r="X1575" t="s">
        <v>2099</v>
      </c>
      <c r="Y1575" t="s">
        <v>204</v>
      </c>
      <c r="AM1575" s="105"/>
      <c r="AO1575" s="105"/>
    </row>
    <row r="1576" spans="1:41" ht="14.25" customHeight="1">
      <c r="A1576" t="s">
        <v>2245</v>
      </c>
      <c r="B1576" t="s">
        <v>200</v>
      </c>
      <c r="C1576">
        <v>0</v>
      </c>
      <c r="D1576">
        <v>200</v>
      </c>
      <c r="E1576">
        <v>976</v>
      </c>
      <c r="F1576" t="s">
        <v>201</v>
      </c>
      <c r="G1576" s="105">
        <v>1.4532E-3</v>
      </c>
      <c r="H1576" s="105">
        <v>5.6499999999999998E-5</v>
      </c>
      <c r="I1576" s="105">
        <v>-8.0584000000000006E-6</v>
      </c>
      <c r="J1576" s="105">
        <v>-5.6189999999999997E-7</v>
      </c>
      <c r="K1576" s="105">
        <v>1.4613E-3</v>
      </c>
      <c r="L1576" s="105">
        <v>5.7099999999999999E-5</v>
      </c>
      <c r="M1576" s="132">
        <v>2.2400000000000002</v>
      </c>
      <c r="N1576">
        <v>0</v>
      </c>
      <c r="O1576">
        <v>0</v>
      </c>
      <c r="P1576">
        <v>0</v>
      </c>
      <c r="Q1576">
        <v>1</v>
      </c>
      <c r="R1576">
        <v>1.4613000000000001E-5</v>
      </c>
      <c r="S1576">
        <v>5.707E-7</v>
      </c>
      <c r="T1576">
        <v>3</v>
      </c>
      <c r="U1576">
        <v>0</v>
      </c>
      <c r="V1576">
        <v>0</v>
      </c>
      <c r="W1576" s="133" t="s">
        <v>2247</v>
      </c>
      <c r="X1576" t="s">
        <v>2099</v>
      </c>
      <c r="Y1576" t="s">
        <v>204</v>
      </c>
      <c r="AM1576" s="105"/>
      <c r="AO1576" s="105"/>
    </row>
    <row r="1577" spans="1:41" ht="14.25" customHeight="1">
      <c r="A1577" t="s">
        <v>2248</v>
      </c>
      <c r="B1577" t="s">
        <v>200</v>
      </c>
      <c r="C1577">
        <v>0</v>
      </c>
      <c r="D1577">
        <v>200</v>
      </c>
      <c r="E1577">
        <v>976</v>
      </c>
      <c r="F1577" t="s">
        <v>201</v>
      </c>
      <c r="G1577" s="105">
        <v>1.0644999999999999E-3</v>
      </c>
      <c r="H1577" s="105">
        <v>4.1300000000000001E-5</v>
      </c>
      <c r="I1577" s="105">
        <v>-8.0584000000000006E-6</v>
      </c>
      <c r="J1577" s="105">
        <v>-5.6189999999999997E-7</v>
      </c>
      <c r="K1577" s="105">
        <v>1.0725999999999999E-3</v>
      </c>
      <c r="L1577" s="105">
        <v>4.18E-5</v>
      </c>
      <c r="M1577" s="132">
        <v>2.23</v>
      </c>
      <c r="N1577">
        <v>0</v>
      </c>
      <c r="O1577">
        <v>0</v>
      </c>
      <c r="P1577">
        <v>0</v>
      </c>
      <c r="Q1577">
        <v>1</v>
      </c>
      <c r="R1577">
        <v>1.0726E-5</v>
      </c>
      <c r="S1577">
        <v>4.1820000000000003E-7</v>
      </c>
      <c r="T1577">
        <v>3</v>
      </c>
      <c r="U1577">
        <v>0</v>
      </c>
      <c r="V1577">
        <v>0</v>
      </c>
      <c r="W1577" s="133" t="s">
        <v>2249</v>
      </c>
      <c r="X1577" t="s">
        <v>2099</v>
      </c>
      <c r="Y1577" t="s">
        <v>204</v>
      </c>
      <c r="AM1577" s="105"/>
      <c r="AO1577" s="105"/>
    </row>
    <row r="1578" spans="1:41" ht="14.25" customHeight="1">
      <c r="A1578" t="s">
        <v>2248</v>
      </c>
      <c r="B1578" t="s">
        <v>200</v>
      </c>
      <c r="C1578">
        <v>0</v>
      </c>
      <c r="D1578">
        <v>200</v>
      </c>
      <c r="E1578">
        <v>976</v>
      </c>
      <c r="F1578" t="s">
        <v>201</v>
      </c>
      <c r="G1578" s="105">
        <v>1.0632E-3</v>
      </c>
      <c r="H1578" s="105">
        <v>3.9499999999999998E-5</v>
      </c>
      <c r="I1578" s="105">
        <v>-8.0584000000000006E-6</v>
      </c>
      <c r="J1578" s="105">
        <v>-5.6189999999999997E-7</v>
      </c>
      <c r="K1578" s="105">
        <v>1.0713000000000001E-3</v>
      </c>
      <c r="L1578" s="105">
        <v>4.0099999999999999E-5</v>
      </c>
      <c r="M1578" s="132">
        <v>2.14</v>
      </c>
      <c r="N1578">
        <v>0</v>
      </c>
      <c r="O1578">
        <v>0</v>
      </c>
      <c r="P1578">
        <v>0</v>
      </c>
      <c r="Q1578">
        <v>1</v>
      </c>
      <c r="R1578">
        <v>1.0713000000000001E-5</v>
      </c>
      <c r="S1578">
        <v>4.0110000000000001E-7</v>
      </c>
      <c r="T1578">
        <v>3</v>
      </c>
      <c r="U1578">
        <v>0</v>
      </c>
      <c r="V1578">
        <v>0</v>
      </c>
      <c r="W1578" s="133" t="s">
        <v>2250</v>
      </c>
      <c r="X1578" t="s">
        <v>2099</v>
      </c>
      <c r="Y1578" t="s">
        <v>204</v>
      </c>
      <c r="AM1578" s="105"/>
      <c r="AO1578" s="105"/>
    </row>
    <row r="1579" spans="1:41" ht="14.25" customHeight="1">
      <c r="A1579" t="s">
        <v>2248</v>
      </c>
      <c r="B1579" t="s">
        <v>200</v>
      </c>
      <c r="C1579">
        <v>0</v>
      </c>
      <c r="D1579">
        <v>200</v>
      </c>
      <c r="E1579">
        <v>976</v>
      </c>
      <c r="F1579" t="s">
        <v>201</v>
      </c>
      <c r="G1579" s="105">
        <v>1.0640999999999999E-3</v>
      </c>
      <c r="H1579" s="105">
        <v>4.1E-5</v>
      </c>
      <c r="I1579" s="105">
        <v>-8.0584000000000006E-6</v>
      </c>
      <c r="J1579" s="105">
        <v>-5.6189999999999997E-7</v>
      </c>
      <c r="K1579" s="105">
        <v>1.0721999999999999E-3</v>
      </c>
      <c r="L1579" s="105">
        <v>4.1600000000000002E-5</v>
      </c>
      <c r="M1579" s="132">
        <v>2.2200000000000002</v>
      </c>
      <c r="N1579">
        <v>0</v>
      </c>
      <c r="O1579">
        <v>0</v>
      </c>
      <c r="P1579">
        <v>0</v>
      </c>
      <c r="Q1579">
        <v>1</v>
      </c>
      <c r="R1579">
        <v>1.0722E-5</v>
      </c>
      <c r="S1579">
        <v>4.158E-7</v>
      </c>
      <c r="T1579">
        <v>3</v>
      </c>
      <c r="U1579">
        <v>0</v>
      </c>
      <c r="V1579">
        <v>0</v>
      </c>
      <c r="W1579" s="133" t="s">
        <v>2251</v>
      </c>
      <c r="X1579" t="s">
        <v>2099</v>
      </c>
      <c r="Y1579" t="s">
        <v>204</v>
      </c>
      <c r="AM1579" s="105"/>
      <c r="AO1579" s="105"/>
    </row>
    <row r="1580" spans="1:41" ht="14.25" customHeight="1">
      <c r="A1580" t="s">
        <v>2252</v>
      </c>
      <c r="B1580" t="s">
        <v>200</v>
      </c>
      <c r="C1580">
        <v>0</v>
      </c>
      <c r="D1580">
        <v>200</v>
      </c>
      <c r="E1580">
        <v>976</v>
      </c>
      <c r="F1580" t="s">
        <v>201</v>
      </c>
      <c r="G1580" s="105">
        <v>1.2174E-3</v>
      </c>
      <c r="H1580" s="105">
        <v>4.6900000000000002E-5</v>
      </c>
      <c r="I1580" s="105">
        <v>-8.0584000000000006E-6</v>
      </c>
      <c r="J1580" s="105">
        <v>-5.6189999999999997E-7</v>
      </c>
      <c r="K1580" s="105">
        <v>1.2254E-3</v>
      </c>
      <c r="L1580" s="105">
        <v>4.7500000000000003E-5</v>
      </c>
      <c r="M1580" s="132">
        <v>2.2200000000000002</v>
      </c>
      <c r="N1580">
        <v>0</v>
      </c>
      <c r="O1580">
        <v>0</v>
      </c>
      <c r="P1580">
        <v>0</v>
      </c>
      <c r="Q1580">
        <v>1</v>
      </c>
      <c r="R1580">
        <v>1.2254E-5</v>
      </c>
      <c r="S1580">
        <v>4.7450000000000002E-7</v>
      </c>
      <c r="T1580">
        <v>3</v>
      </c>
      <c r="U1580">
        <v>0</v>
      </c>
      <c r="V1580">
        <v>0</v>
      </c>
      <c r="W1580" s="133" t="s">
        <v>2253</v>
      </c>
      <c r="X1580" t="s">
        <v>2099</v>
      </c>
      <c r="Y1580" t="s">
        <v>204</v>
      </c>
      <c r="AM1580" s="105"/>
      <c r="AO1580" s="105"/>
    </row>
    <row r="1581" spans="1:41" ht="14.25" customHeight="1">
      <c r="A1581" t="s">
        <v>2252</v>
      </c>
      <c r="B1581" t="s">
        <v>200</v>
      </c>
      <c r="C1581">
        <v>0</v>
      </c>
      <c r="D1581">
        <v>200</v>
      </c>
      <c r="E1581">
        <v>976</v>
      </c>
      <c r="F1581" t="s">
        <v>201</v>
      </c>
      <c r="G1581" s="105">
        <v>1.2168000000000001E-3</v>
      </c>
      <c r="H1581" s="105">
        <v>4.6999999999999997E-5</v>
      </c>
      <c r="I1581" s="105">
        <v>-8.0584000000000006E-6</v>
      </c>
      <c r="J1581" s="105">
        <v>-5.6189999999999997E-7</v>
      </c>
      <c r="K1581" s="105">
        <v>1.2248999999999999E-3</v>
      </c>
      <c r="L1581" s="105">
        <v>4.7599999999999998E-5</v>
      </c>
      <c r="M1581" s="132">
        <v>2.23</v>
      </c>
      <c r="N1581">
        <v>0</v>
      </c>
      <c r="O1581">
        <v>0</v>
      </c>
      <c r="P1581">
        <v>0</v>
      </c>
      <c r="Q1581">
        <v>1</v>
      </c>
      <c r="R1581">
        <v>1.2249000000000001E-5</v>
      </c>
      <c r="S1581">
        <v>4.7590000000000002E-7</v>
      </c>
      <c r="T1581">
        <v>3</v>
      </c>
      <c r="U1581">
        <v>0</v>
      </c>
      <c r="V1581">
        <v>0</v>
      </c>
      <c r="W1581" s="133" t="s">
        <v>2254</v>
      </c>
      <c r="X1581" t="s">
        <v>2099</v>
      </c>
      <c r="Y1581" t="s">
        <v>204</v>
      </c>
      <c r="AM1581" s="105"/>
      <c r="AO1581" s="105"/>
    </row>
    <row r="1582" spans="1:41" ht="14.25" customHeight="1">
      <c r="A1582" t="s">
        <v>2252</v>
      </c>
      <c r="B1582" t="s">
        <v>200</v>
      </c>
      <c r="C1582">
        <v>0</v>
      </c>
      <c r="D1582">
        <v>200</v>
      </c>
      <c r="E1582">
        <v>976</v>
      </c>
      <c r="F1582" t="s">
        <v>201</v>
      </c>
      <c r="G1582" s="105">
        <v>1.2172000000000001E-3</v>
      </c>
      <c r="H1582" s="105">
        <v>4.6699999999999997E-5</v>
      </c>
      <c r="I1582" s="105">
        <v>-8.0584000000000006E-6</v>
      </c>
      <c r="J1582" s="105">
        <v>-5.6189999999999997E-7</v>
      </c>
      <c r="K1582" s="105">
        <v>1.2252000000000001E-3</v>
      </c>
      <c r="L1582" s="105">
        <v>4.7200000000000002E-5</v>
      </c>
      <c r="M1582" s="132">
        <v>2.21</v>
      </c>
      <c r="N1582">
        <v>0</v>
      </c>
      <c r="O1582">
        <v>0</v>
      </c>
      <c r="P1582">
        <v>0</v>
      </c>
      <c r="Q1582">
        <v>1</v>
      </c>
      <c r="R1582">
        <v>1.2252000000000001E-5</v>
      </c>
      <c r="S1582">
        <v>4.7230000000000001E-7</v>
      </c>
      <c r="T1582">
        <v>3</v>
      </c>
      <c r="U1582">
        <v>0</v>
      </c>
      <c r="V1582">
        <v>0</v>
      </c>
      <c r="W1582" s="133" t="s">
        <v>2255</v>
      </c>
      <c r="X1582" t="s">
        <v>2099</v>
      </c>
      <c r="Y1582" t="s">
        <v>204</v>
      </c>
      <c r="AM1582" s="105"/>
      <c r="AO1582" s="105"/>
    </row>
    <row r="1583" spans="1:41" ht="14.25" customHeight="1">
      <c r="A1583" t="s">
        <v>2256</v>
      </c>
      <c r="B1583" t="s">
        <v>200</v>
      </c>
      <c r="C1583">
        <v>0</v>
      </c>
      <c r="D1583">
        <v>200</v>
      </c>
      <c r="E1583">
        <v>976</v>
      </c>
      <c r="F1583" t="s">
        <v>201</v>
      </c>
      <c r="G1583" s="105">
        <v>5.0654999999999997E-3</v>
      </c>
      <c r="H1583" s="105">
        <v>1.7870000000000001E-4</v>
      </c>
      <c r="I1583" s="105">
        <v>-8.0584000000000006E-6</v>
      </c>
      <c r="J1583" s="105">
        <v>-5.6189999999999997E-7</v>
      </c>
      <c r="K1583" s="105">
        <v>5.0736000000000002E-3</v>
      </c>
      <c r="L1583" s="105">
        <v>1.7929999999999999E-4</v>
      </c>
      <c r="M1583" s="132">
        <v>2.02</v>
      </c>
      <c r="N1583">
        <v>0</v>
      </c>
      <c r="O1583">
        <v>0</v>
      </c>
      <c r="P1583">
        <v>0</v>
      </c>
      <c r="Q1583">
        <v>1</v>
      </c>
      <c r="R1583">
        <v>5.0735999999999997E-5</v>
      </c>
      <c r="S1583">
        <v>1.7931E-6</v>
      </c>
      <c r="T1583">
        <v>4</v>
      </c>
      <c r="U1583">
        <v>0</v>
      </c>
      <c r="V1583">
        <v>0</v>
      </c>
      <c r="W1583" s="133" t="s">
        <v>2257</v>
      </c>
      <c r="X1583" t="s">
        <v>2099</v>
      </c>
      <c r="Y1583" t="s">
        <v>204</v>
      </c>
      <c r="AM1583" s="105"/>
      <c r="AO1583" s="105"/>
    </row>
    <row r="1584" spans="1:41" ht="14.25" customHeight="1">
      <c r="A1584" t="s">
        <v>2256</v>
      </c>
      <c r="B1584" t="s">
        <v>200</v>
      </c>
      <c r="C1584">
        <v>0</v>
      </c>
      <c r="D1584">
        <v>200</v>
      </c>
      <c r="E1584">
        <v>976</v>
      </c>
      <c r="F1584" t="s">
        <v>201</v>
      </c>
      <c r="G1584" s="105">
        <v>5.0660000000000002E-3</v>
      </c>
      <c r="H1584" s="105">
        <v>1.7809999999999999E-4</v>
      </c>
      <c r="I1584" s="105">
        <v>-8.0584000000000006E-6</v>
      </c>
      <c r="J1584" s="105">
        <v>-5.6189999999999997E-7</v>
      </c>
      <c r="K1584" s="105">
        <v>5.0740999999999998E-3</v>
      </c>
      <c r="L1584" s="105">
        <v>1.786E-4</v>
      </c>
      <c r="M1584" s="132">
        <v>2.02</v>
      </c>
      <c r="N1584">
        <v>0</v>
      </c>
      <c r="O1584">
        <v>0</v>
      </c>
      <c r="P1584">
        <v>0</v>
      </c>
      <c r="Q1584">
        <v>1</v>
      </c>
      <c r="R1584">
        <v>5.0741000000000001E-5</v>
      </c>
      <c r="S1584">
        <v>1.7865E-6</v>
      </c>
      <c r="T1584">
        <v>4</v>
      </c>
      <c r="U1584">
        <v>0</v>
      </c>
      <c r="V1584">
        <v>0</v>
      </c>
      <c r="W1584" s="133" t="s">
        <v>2258</v>
      </c>
      <c r="X1584" t="s">
        <v>2099</v>
      </c>
      <c r="Y1584" t="s">
        <v>204</v>
      </c>
      <c r="AM1584" s="105"/>
      <c r="AO1584" s="105"/>
    </row>
    <row r="1585" spans="1:41" ht="14.25" customHeight="1">
      <c r="A1585" t="s">
        <v>2256</v>
      </c>
      <c r="B1585" t="s">
        <v>200</v>
      </c>
      <c r="C1585">
        <v>0</v>
      </c>
      <c r="D1585">
        <v>200</v>
      </c>
      <c r="E1585">
        <v>976</v>
      </c>
      <c r="F1585" t="s">
        <v>201</v>
      </c>
      <c r="G1585" s="105">
        <v>5.0653E-3</v>
      </c>
      <c r="H1585" s="105">
        <v>1.775E-4</v>
      </c>
      <c r="I1585" s="105">
        <v>-8.0584000000000006E-6</v>
      </c>
      <c r="J1585" s="105">
        <v>-5.6189999999999997E-7</v>
      </c>
      <c r="K1585" s="105">
        <v>5.0733000000000002E-3</v>
      </c>
      <c r="L1585" s="105">
        <v>1.7809999999999999E-4</v>
      </c>
      <c r="M1585" s="132">
        <v>2.0099999999999998</v>
      </c>
      <c r="N1585">
        <v>0</v>
      </c>
      <c r="O1585">
        <v>0</v>
      </c>
      <c r="P1585">
        <v>0</v>
      </c>
      <c r="Q1585">
        <v>1</v>
      </c>
      <c r="R1585">
        <v>5.0732999999999997E-5</v>
      </c>
      <c r="S1585">
        <v>1.7808E-6</v>
      </c>
      <c r="T1585">
        <v>4</v>
      </c>
      <c r="U1585">
        <v>0</v>
      </c>
      <c r="V1585">
        <v>0</v>
      </c>
      <c r="W1585" s="133" t="s">
        <v>2259</v>
      </c>
      <c r="X1585" t="s">
        <v>2099</v>
      </c>
      <c r="Y1585" t="s">
        <v>204</v>
      </c>
      <c r="AM1585" s="105"/>
      <c r="AO1585" s="105"/>
    </row>
    <row r="1586" spans="1:41" ht="14.25" customHeight="1">
      <c r="A1586" t="s">
        <v>2260</v>
      </c>
      <c r="B1586" t="s">
        <v>200</v>
      </c>
      <c r="C1586">
        <v>0</v>
      </c>
      <c r="D1586">
        <v>200</v>
      </c>
      <c r="E1586">
        <v>976</v>
      </c>
      <c r="F1586" t="s">
        <v>201</v>
      </c>
      <c r="G1586" s="105">
        <v>1.5904999999999999E-3</v>
      </c>
      <c r="H1586" s="105">
        <v>6.7700000000000006E-5</v>
      </c>
      <c r="I1586" s="105">
        <v>-8.0584000000000006E-6</v>
      </c>
      <c r="J1586" s="105">
        <v>-5.6189999999999997E-7</v>
      </c>
      <c r="K1586" s="105">
        <v>1.5985000000000001E-3</v>
      </c>
      <c r="L1586" s="105">
        <v>6.8300000000000007E-5</v>
      </c>
      <c r="M1586" s="132">
        <v>2.4500000000000002</v>
      </c>
      <c r="N1586">
        <v>0</v>
      </c>
      <c r="O1586">
        <v>0</v>
      </c>
      <c r="P1586">
        <v>0</v>
      </c>
      <c r="Q1586">
        <v>1</v>
      </c>
      <c r="R1586">
        <v>1.5985E-5</v>
      </c>
      <c r="S1586">
        <v>6.8289999999999995E-7</v>
      </c>
      <c r="T1586">
        <v>3</v>
      </c>
      <c r="U1586">
        <v>0</v>
      </c>
      <c r="V1586">
        <v>0</v>
      </c>
      <c r="W1586" s="133" t="s">
        <v>2261</v>
      </c>
      <c r="X1586" t="s">
        <v>2099</v>
      </c>
      <c r="Y1586" t="s">
        <v>204</v>
      </c>
      <c r="AM1586" s="105"/>
      <c r="AO1586" s="105"/>
    </row>
    <row r="1587" spans="1:41" ht="14.25" customHeight="1">
      <c r="A1587" t="s">
        <v>2260</v>
      </c>
      <c r="B1587" t="s">
        <v>200</v>
      </c>
      <c r="C1587">
        <v>0</v>
      </c>
      <c r="D1587">
        <v>200</v>
      </c>
      <c r="E1587">
        <v>976</v>
      </c>
      <c r="F1587" t="s">
        <v>201</v>
      </c>
      <c r="G1587" s="105">
        <v>1.5904999999999999E-3</v>
      </c>
      <c r="H1587" s="105">
        <v>6.7999999999999999E-5</v>
      </c>
      <c r="I1587" s="105">
        <v>-8.0584000000000006E-6</v>
      </c>
      <c r="J1587" s="105">
        <v>-5.6189999999999997E-7</v>
      </c>
      <c r="K1587" s="105">
        <v>1.5985000000000001E-3</v>
      </c>
      <c r="L1587" s="105">
        <v>6.86E-5</v>
      </c>
      <c r="M1587" s="132">
        <v>2.46</v>
      </c>
      <c r="N1587">
        <v>0</v>
      </c>
      <c r="O1587">
        <v>0</v>
      </c>
      <c r="P1587">
        <v>0</v>
      </c>
      <c r="Q1587">
        <v>1</v>
      </c>
      <c r="R1587">
        <v>1.5985E-5</v>
      </c>
      <c r="S1587">
        <v>6.8609999999999998E-7</v>
      </c>
      <c r="T1587">
        <v>3</v>
      </c>
      <c r="U1587">
        <v>0</v>
      </c>
      <c r="V1587">
        <v>0</v>
      </c>
      <c r="W1587" s="133" t="s">
        <v>2262</v>
      </c>
      <c r="X1587" t="s">
        <v>2099</v>
      </c>
      <c r="Y1587" t="s">
        <v>204</v>
      </c>
      <c r="AM1587" s="105"/>
      <c r="AO1587" s="105"/>
    </row>
    <row r="1588" spans="1:41" ht="14.25" customHeight="1">
      <c r="A1588" t="s">
        <v>2260</v>
      </c>
      <c r="B1588" t="s">
        <v>200</v>
      </c>
      <c r="C1588">
        <v>0</v>
      </c>
      <c r="D1588">
        <v>200</v>
      </c>
      <c r="E1588">
        <v>976</v>
      </c>
      <c r="F1588" t="s">
        <v>201</v>
      </c>
      <c r="G1588" s="105">
        <v>1.5920000000000001E-3</v>
      </c>
      <c r="H1588" s="105">
        <v>6.9499999999999995E-5</v>
      </c>
      <c r="I1588" s="105">
        <v>-8.0584000000000006E-6</v>
      </c>
      <c r="J1588" s="105">
        <v>-5.6189999999999997E-7</v>
      </c>
      <c r="K1588" s="105">
        <v>1.6000999999999999E-3</v>
      </c>
      <c r="L1588" s="105">
        <v>7.0099999999999996E-5</v>
      </c>
      <c r="M1588" s="132">
        <v>2.5099999999999998</v>
      </c>
      <c r="N1588">
        <v>0</v>
      </c>
      <c r="O1588">
        <v>0</v>
      </c>
      <c r="P1588">
        <v>0</v>
      </c>
      <c r="Q1588">
        <v>1</v>
      </c>
      <c r="R1588">
        <v>1.6001000000000001E-5</v>
      </c>
      <c r="S1588">
        <v>7.0060000000000001E-7</v>
      </c>
      <c r="T1588">
        <v>3</v>
      </c>
      <c r="U1588">
        <v>0</v>
      </c>
      <c r="V1588">
        <v>0</v>
      </c>
      <c r="W1588" s="133" t="s">
        <v>2263</v>
      </c>
      <c r="X1588" t="s">
        <v>2099</v>
      </c>
      <c r="Y1588" t="s">
        <v>204</v>
      </c>
      <c r="AM1588" s="105"/>
      <c r="AO1588" s="105"/>
    </row>
    <row r="1589" spans="1:41" ht="14.25" customHeight="1">
      <c r="A1589" t="s">
        <v>2264</v>
      </c>
      <c r="B1589" t="s">
        <v>200</v>
      </c>
      <c r="C1589">
        <v>0</v>
      </c>
      <c r="D1589">
        <v>200</v>
      </c>
      <c r="E1589">
        <v>976</v>
      </c>
      <c r="F1589" t="s">
        <v>201</v>
      </c>
      <c r="G1589" s="105">
        <v>1.9758000000000002E-3</v>
      </c>
      <c r="H1589" s="105">
        <v>9.0400000000000002E-5</v>
      </c>
      <c r="I1589" s="105">
        <v>-8.0584000000000006E-6</v>
      </c>
      <c r="J1589" s="105">
        <v>-5.6189999999999997E-7</v>
      </c>
      <c r="K1589" s="105">
        <v>1.9838999999999998E-3</v>
      </c>
      <c r="L1589" s="105">
        <v>9.09E-5</v>
      </c>
      <c r="M1589" s="132">
        <v>2.62</v>
      </c>
      <c r="N1589">
        <v>0</v>
      </c>
      <c r="O1589">
        <v>0</v>
      </c>
      <c r="P1589">
        <v>0</v>
      </c>
      <c r="Q1589">
        <v>1</v>
      </c>
      <c r="R1589">
        <v>1.9839000000000001E-5</v>
      </c>
      <c r="S1589">
        <v>9.0910000000000001E-7</v>
      </c>
      <c r="T1589">
        <v>3</v>
      </c>
      <c r="U1589">
        <v>0</v>
      </c>
      <c r="V1589">
        <v>0</v>
      </c>
      <c r="W1589" s="133" t="s">
        <v>2265</v>
      </c>
      <c r="X1589" t="s">
        <v>2099</v>
      </c>
      <c r="Y1589" t="s">
        <v>204</v>
      </c>
      <c r="AM1589" s="105"/>
      <c r="AO1589" s="105"/>
    </row>
    <row r="1590" spans="1:41" ht="14.25" customHeight="1">
      <c r="A1590" t="s">
        <v>2264</v>
      </c>
      <c r="B1590" t="s">
        <v>200</v>
      </c>
      <c r="C1590">
        <v>0</v>
      </c>
      <c r="D1590">
        <v>200</v>
      </c>
      <c r="E1590">
        <v>976</v>
      </c>
      <c r="F1590" t="s">
        <v>201</v>
      </c>
      <c r="G1590" s="105">
        <v>1.9756999999999999E-3</v>
      </c>
      <c r="H1590" s="105">
        <v>9.0000000000000006E-5</v>
      </c>
      <c r="I1590" s="105">
        <v>-8.0584000000000006E-6</v>
      </c>
      <c r="J1590" s="105">
        <v>-5.6189999999999997E-7</v>
      </c>
      <c r="K1590" s="105">
        <v>1.9838E-3</v>
      </c>
      <c r="L1590" s="105">
        <v>9.0600000000000007E-5</v>
      </c>
      <c r="M1590" s="132">
        <v>2.62</v>
      </c>
      <c r="N1590">
        <v>0</v>
      </c>
      <c r="O1590">
        <v>0</v>
      </c>
      <c r="P1590">
        <v>0</v>
      </c>
      <c r="Q1590">
        <v>1</v>
      </c>
      <c r="R1590">
        <v>1.9837999999999999E-5</v>
      </c>
      <c r="S1590">
        <v>9.0609999999999999E-7</v>
      </c>
      <c r="T1590">
        <v>3</v>
      </c>
      <c r="U1590">
        <v>0</v>
      </c>
      <c r="V1590">
        <v>0</v>
      </c>
      <c r="W1590" s="133" t="s">
        <v>2266</v>
      </c>
      <c r="X1590" t="s">
        <v>2099</v>
      </c>
      <c r="Y1590" t="s">
        <v>204</v>
      </c>
      <c r="AM1590" s="105"/>
      <c r="AO1590" s="105"/>
    </row>
    <row r="1591" spans="1:41" ht="14.25" customHeight="1">
      <c r="A1591" t="s">
        <v>2264</v>
      </c>
      <c r="B1591" t="s">
        <v>200</v>
      </c>
      <c r="C1591">
        <v>0</v>
      </c>
      <c r="D1591">
        <v>200</v>
      </c>
      <c r="E1591">
        <v>976</v>
      </c>
      <c r="F1591" t="s">
        <v>201</v>
      </c>
      <c r="G1591" s="105">
        <v>1.9754E-3</v>
      </c>
      <c r="H1591" s="105">
        <v>9.0500000000000004E-5</v>
      </c>
      <c r="I1591" s="105">
        <v>-8.0584000000000006E-6</v>
      </c>
      <c r="J1591" s="105">
        <v>-5.6189999999999997E-7</v>
      </c>
      <c r="K1591" s="105">
        <v>1.9835E-3</v>
      </c>
      <c r="L1591" s="105">
        <v>9.1100000000000005E-5</v>
      </c>
      <c r="M1591" s="132">
        <v>2.63</v>
      </c>
      <c r="N1591">
        <v>0</v>
      </c>
      <c r="O1591">
        <v>0</v>
      </c>
      <c r="P1591">
        <v>0</v>
      </c>
      <c r="Q1591">
        <v>1</v>
      </c>
      <c r="R1591">
        <v>1.9834999999999999E-5</v>
      </c>
      <c r="S1591">
        <v>9.1060000000000001E-7</v>
      </c>
      <c r="T1591">
        <v>3</v>
      </c>
      <c r="U1591">
        <v>0</v>
      </c>
      <c r="V1591">
        <v>0</v>
      </c>
      <c r="W1591" s="133" t="s">
        <v>2267</v>
      </c>
      <c r="X1591" t="s">
        <v>2099</v>
      </c>
      <c r="Y1591" t="s">
        <v>204</v>
      </c>
      <c r="AM1591" s="105"/>
      <c r="AO1591" s="105"/>
    </row>
    <row r="1592" spans="1:41" ht="14.25" customHeight="1">
      <c r="A1592" t="s">
        <v>2268</v>
      </c>
      <c r="B1592" t="s">
        <v>200</v>
      </c>
      <c r="C1592">
        <v>0</v>
      </c>
      <c r="D1592">
        <v>200</v>
      </c>
      <c r="E1592">
        <v>976</v>
      </c>
      <c r="F1592" t="s">
        <v>201</v>
      </c>
      <c r="G1592" s="105">
        <v>9.7013999999999998E-4</v>
      </c>
      <c r="H1592" s="105">
        <v>4.4681999999999997E-5</v>
      </c>
      <c r="I1592" s="105">
        <v>-8.0584000000000006E-6</v>
      </c>
      <c r="J1592" s="105">
        <v>-5.6189999999999997E-7</v>
      </c>
      <c r="K1592" s="105">
        <v>9.7820000000000003E-4</v>
      </c>
      <c r="L1592" s="105">
        <v>4.5244000000000003E-5</v>
      </c>
      <c r="M1592" s="132">
        <v>2.65</v>
      </c>
      <c r="N1592">
        <v>0</v>
      </c>
      <c r="O1592">
        <v>0</v>
      </c>
      <c r="P1592">
        <v>0</v>
      </c>
      <c r="Q1592">
        <v>1</v>
      </c>
      <c r="R1592">
        <v>9.7820000000000005E-6</v>
      </c>
      <c r="S1592">
        <v>4.524E-7</v>
      </c>
      <c r="T1592">
        <v>3</v>
      </c>
      <c r="U1592">
        <v>0</v>
      </c>
      <c r="V1592">
        <v>0</v>
      </c>
      <c r="W1592" s="133" t="s">
        <v>2269</v>
      </c>
      <c r="X1592" t="s">
        <v>2099</v>
      </c>
      <c r="Y1592" t="s">
        <v>204</v>
      </c>
      <c r="AM1592" s="105"/>
      <c r="AO1592" s="105"/>
    </row>
    <row r="1593" spans="1:41" ht="14.25" customHeight="1">
      <c r="A1593" t="s">
        <v>2268</v>
      </c>
      <c r="B1593" t="s">
        <v>200</v>
      </c>
      <c r="C1593">
        <v>0</v>
      </c>
      <c r="D1593">
        <v>200</v>
      </c>
      <c r="E1593">
        <v>976</v>
      </c>
      <c r="F1593" t="s">
        <v>201</v>
      </c>
      <c r="G1593" s="105">
        <v>9.6991000000000004E-4</v>
      </c>
      <c r="H1593" s="105">
        <v>4.4403000000000002E-5</v>
      </c>
      <c r="I1593" s="105">
        <v>-8.0584000000000006E-6</v>
      </c>
      <c r="J1593" s="105">
        <v>-5.6189999999999997E-7</v>
      </c>
      <c r="K1593" s="105">
        <v>9.7795999999999994E-4</v>
      </c>
      <c r="L1593" s="105">
        <v>4.4965000000000001E-5</v>
      </c>
      <c r="M1593" s="132">
        <v>2.63</v>
      </c>
      <c r="N1593">
        <v>0</v>
      </c>
      <c r="O1593">
        <v>0</v>
      </c>
      <c r="P1593">
        <v>0</v>
      </c>
      <c r="Q1593">
        <v>1</v>
      </c>
      <c r="R1593">
        <v>9.7796000000000004E-6</v>
      </c>
      <c r="S1593">
        <v>4.4970000000000001E-7</v>
      </c>
      <c r="T1593">
        <v>3</v>
      </c>
      <c r="U1593">
        <v>0</v>
      </c>
      <c r="V1593">
        <v>0</v>
      </c>
      <c r="W1593" s="133" t="s">
        <v>2270</v>
      </c>
      <c r="X1593" t="s">
        <v>2099</v>
      </c>
      <c r="Y1593" t="s">
        <v>204</v>
      </c>
      <c r="AM1593" s="105"/>
      <c r="AO1593" s="105"/>
    </row>
    <row r="1594" spans="1:41" ht="14.25" customHeight="1">
      <c r="A1594" t="s">
        <v>2268</v>
      </c>
      <c r="B1594" t="s">
        <v>200</v>
      </c>
      <c r="C1594">
        <v>0</v>
      </c>
      <c r="D1594">
        <v>200</v>
      </c>
      <c r="E1594">
        <v>976</v>
      </c>
      <c r="F1594" t="s">
        <v>201</v>
      </c>
      <c r="G1594" s="105">
        <v>9.6913000000000001E-4</v>
      </c>
      <c r="H1594" s="105">
        <v>4.3875999999999998E-5</v>
      </c>
      <c r="I1594" s="105">
        <v>-8.0584000000000006E-6</v>
      </c>
      <c r="J1594" s="105">
        <v>-5.6189999999999997E-7</v>
      </c>
      <c r="K1594" s="105">
        <v>9.7718999999999996E-4</v>
      </c>
      <c r="L1594" s="105">
        <v>4.4437999999999997E-5</v>
      </c>
      <c r="M1594" s="132">
        <v>2.6</v>
      </c>
      <c r="N1594">
        <v>0</v>
      </c>
      <c r="O1594">
        <v>0</v>
      </c>
      <c r="P1594">
        <v>0</v>
      </c>
      <c r="Q1594">
        <v>1</v>
      </c>
      <c r="R1594">
        <v>9.7719000000000004E-6</v>
      </c>
      <c r="S1594">
        <v>4.4439999999999998E-7</v>
      </c>
      <c r="T1594">
        <v>3</v>
      </c>
      <c r="U1594">
        <v>0</v>
      </c>
      <c r="V1594">
        <v>0</v>
      </c>
      <c r="W1594" s="133" t="s">
        <v>2271</v>
      </c>
      <c r="X1594" t="s">
        <v>2099</v>
      </c>
      <c r="Y1594" t="s">
        <v>204</v>
      </c>
      <c r="AM1594" s="105"/>
      <c r="AO1594" s="105"/>
    </row>
    <row r="1595" spans="1:41" ht="14.25" customHeight="1">
      <c r="A1595" t="s">
        <v>2272</v>
      </c>
      <c r="B1595" t="s">
        <v>200</v>
      </c>
      <c r="C1595">
        <v>0</v>
      </c>
      <c r="D1595">
        <v>200</v>
      </c>
      <c r="E1595">
        <v>976</v>
      </c>
      <c r="F1595" t="s">
        <v>201</v>
      </c>
      <c r="G1595" s="105">
        <v>8.2981999999999999E-4</v>
      </c>
      <c r="H1595" s="105">
        <v>3.5015000000000003E-5</v>
      </c>
      <c r="I1595" s="105">
        <v>-8.0584000000000006E-6</v>
      </c>
      <c r="J1595" s="105">
        <v>-5.6189999999999997E-7</v>
      </c>
      <c r="K1595" s="105">
        <v>8.3788000000000005E-4</v>
      </c>
      <c r="L1595" s="105">
        <v>3.5577000000000002E-5</v>
      </c>
      <c r="M1595" s="132">
        <v>2.4300000000000002</v>
      </c>
      <c r="N1595">
        <v>0</v>
      </c>
      <c r="O1595">
        <v>0</v>
      </c>
      <c r="P1595">
        <v>0</v>
      </c>
      <c r="Q1595">
        <v>1</v>
      </c>
      <c r="R1595">
        <v>8.3788000000000001E-6</v>
      </c>
      <c r="S1595">
        <v>3.558E-7</v>
      </c>
      <c r="T1595">
        <v>3</v>
      </c>
      <c r="U1595">
        <v>0</v>
      </c>
      <c r="V1595">
        <v>0</v>
      </c>
      <c r="W1595" s="133" t="s">
        <v>1038</v>
      </c>
      <c r="X1595" t="s">
        <v>2099</v>
      </c>
      <c r="Y1595" t="s">
        <v>204</v>
      </c>
      <c r="AM1595" s="105"/>
      <c r="AO1595" s="105"/>
    </row>
    <row r="1596" spans="1:41" ht="14.25" customHeight="1">
      <c r="A1596" t="s">
        <v>2272</v>
      </c>
      <c r="B1596" t="s">
        <v>200</v>
      </c>
      <c r="C1596">
        <v>0</v>
      </c>
      <c r="D1596">
        <v>200</v>
      </c>
      <c r="E1596">
        <v>976</v>
      </c>
      <c r="F1596" t="s">
        <v>201</v>
      </c>
      <c r="G1596" s="105">
        <v>8.2987999999999996E-4</v>
      </c>
      <c r="H1596" s="105">
        <v>3.5321999999999998E-5</v>
      </c>
      <c r="I1596" s="105">
        <v>-8.0584000000000006E-6</v>
      </c>
      <c r="J1596" s="105">
        <v>-5.6189999999999997E-7</v>
      </c>
      <c r="K1596" s="105">
        <v>8.3794000000000002E-4</v>
      </c>
      <c r="L1596" s="105">
        <v>3.5883999999999997E-5</v>
      </c>
      <c r="M1596" s="132">
        <v>2.4500000000000002</v>
      </c>
      <c r="N1596">
        <v>0</v>
      </c>
      <c r="O1596">
        <v>0</v>
      </c>
      <c r="P1596">
        <v>0</v>
      </c>
      <c r="Q1596">
        <v>1</v>
      </c>
      <c r="R1596">
        <v>8.3793999999999998E-6</v>
      </c>
      <c r="S1596">
        <v>3.5880000000000001E-7</v>
      </c>
      <c r="T1596">
        <v>3</v>
      </c>
      <c r="U1596">
        <v>0</v>
      </c>
      <c r="V1596">
        <v>0</v>
      </c>
      <c r="W1596" s="133" t="s">
        <v>1039</v>
      </c>
      <c r="X1596" t="s">
        <v>2099</v>
      </c>
      <c r="Y1596" t="s">
        <v>204</v>
      </c>
      <c r="AM1596" s="105"/>
      <c r="AO1596" s="105"/>
    </row>
    <row r="1597" spans="1:41" ht="14.25" customHeight="1">
      <c r="A1597" t="s">
        <v>2272</v>
      </c>
      <c r="B1597" t="s">
        <v>200</v>
      </c>
      <c r="C1597">
        <v>0</v>
      </c>
      <c r="D1597">
        <v>200</v>
      </c>
      <c r="E1597">
        <v>976</v>
      </c>
      <c r="F1597" t="s">
        <v>201</v>
      </c>
      <c r="G1597" s="105">
        <v>8.2981999999999999E-4</v>
      </c>
      <c r="H1597" s="105">
        <v>3.5305999999999997E-5</v>
      </c>
      <c r="I1597" s="105">
        <v>-8.0584000000000006E-6</v>
      </c>
      <c r="J1597" s="105">
        <v>-5.6189999999999997E-7</v>
      </c>
      <c r="K1597" s="105">
        <v>8.3788000000000005E-4</v>
      </c>
      <c r="L1597" s="105">
        <v>3.5868000000000003E-5</v>
      </c>
      <c r="M1597" s="132">
        <v>2.4500000000000002</v>
      </c>
      <c r="N1597">
        <v>0</v>
      </c>
      <c r="O1597">
        <v>0</v>
      </c>
      <c r="P1597">
        <v>0</v>
      </c>
      <c r="Q1597">
        <v>1</v>
      </c>
      <c r="R1597">
        <v>8.3788000000000001E-6</v>
      </c>
      <c r="S1597">
        <v>3.587E-7</v>
      </c>
      <c r="T1597">
        <v>3</v>
      </c>
      <c r="U1597">
        <v>0</v>
      </c>
      <c r="V1597">
        <v>0</v>
      </c>
      <c r="W1597" s="133" t="s">
        <v>2273</v>
      </c>
      <c r="X1597" t="s">
        <v>2099</v>
      </c>
      <c r="Y1597" t="s">
        <v>204</v>
      </c>
      <c r="AM1597" s="105"/>
      <c r="AO1597" s="105"/>
    </row>
    <row r="1598" spans="1:41" ht="14.25" customHeight="1">
      <c r="A1598" t="s">
        <v>2274</v>
      </c>
      <c r="B1598" t="s">
        <v>200</v>
      </c>
      <c r="C1598">
        <v>0</v>
      </c>
      <c r="D1598">
        <v>200</v>
      </c>
      <c r="E1598">
        <v>976</v>
      </c>
      <c r="F1598" t="s">
        <v>201</v>
      </c>
      <c r="G1598" s="105">
        <v>8.2384999999999999E-4</v>
      </c>
      <c r="H1598" s="105">
        <v>3.5469999999999998E-5</v>
      </c>
      <c r="I1598" s="105">
        <v>-8.0584000000000006E-6</v>
      </c>
      <c r="J1598" s="105">
        <v>-5.6189999999999997E-7</v>
      </c>
      <c r="K1598" s="105">
        <v>8.3191000000000005E-4</v>
      </c>
      <c r="L1598" s="105">
        <v>3.6032000000000003E-5</v>
      </c>
      <c r="M1598" s="132">
        <v>2.48</v>
      </c>
      <c r="N1598">
        <v>0</v>
      </c>
      <c r="O1598">
        <v>0</v>
      </c>
      <c r="P1598">
        <v>0</v>
      </c>
      <c r="Q1598">
        <v>1</v>
      </c>
      <c r="R1598">
        <v>8.3190999999999997E-6</v>
      </c>
      <c r="S1598">
        <v>3.6030000000000002E-7</v>
      </c>
      <c r="T1598">
        <v>3</v>
      </c>
      <c r="U1598">
        <v>0</v>
      </c>
      <c r="V1598">
        <v>0</v>
      </c>
      <c r="W1598" s="133" t="s">
        <v>2275</v>
      </c>
      <c r="X1598" t="s">
        <v>2099</v>
      </c>
      <c r="Y1598" t="s">
        <v>204</v>
      </c>
      <c r="AM1598" s="105"/>
      <c r="AO1598" s="105"/>
    </row>
    <row r="1599" spans="1:41" ht="14.25" customHeight="1">
      <c r="A1599" t="s">
        <v>2274</v>
      </c>
      <c r="B1599" t="s">
        <v>200</v>
      </c>
      <c r="C1599">
        <v>0</v>
      </c>
      <c r="D1599">
        <v>200</v>
      </c>
      <c r="E1599">
        <v>976</v>
      </c>
      <c r="F1599" t="s">
        <v>201</v>
      </c>
      <c r="G1599" s="105">
        <v>8.2395000000000005E-4</v>
      </c>
      <c r="H1599" s="105">
        <v>3.5620000000000001E-5</v>
      </c>
      <c r="I1599" s="105">
        <v>-8.0584000000000006E-6</v>
      </c>
      <c r="J1599" s="105">
        <v>-5.6189999999999997E-7</v>
      </c>
      <c r="K1599" s="105">
        <v>8.3201E-4</v>
      </c>
      <c r="L1599" s="105">
        <v>3.6182E-5</v>
      </c>
      <c r="M1599" s="132">
        <v>2.4900000000000002</v>
      </c>
      <c r="N1599">
        <v>0</v>
      </c>
      <c r="O1599">
        <v>0</v>
      </c>
      <c r="P1599">
        <v>0</v>
      </c>
      <c r="Q1599">
        <v>1</v>
      </c>
      <c r="R1599">
        <v>8.3201000000000002E-6</v>
      </c>
      <c r="S1599">
        <v>3.6180000000000002E-7</v>
      </c>
      <c r="T1599">
        <v>3</v>
      </c>
      <c r="U1599">
        <v>0</v>
      </c>
      <c r="V1599">
        <v>0</v>
      </c>
      <c r="W1599" s="133" t="s">
        <v>2276</v>
      </c>
      <c r="X1599" t="s">
        <v>2099</v>
      </c>
      <c r="Y1599" t="s">
        <v>204</v>
      </c>
      <c r="AM1599" s="105"/>
      <c r="AO1599" s="105"/>
    </row>
    <row r="1600" spans="1:41" ht="14.25" customHeight="1">
      <c r="A1600" t="s">
        <v>2274</v>
      </c>
      <c r="B1600" t="s">
        <v>200</v>
      </c>
      <c r="C1600">
        <v>0</v>
      </c>
      <c r="D1600">
        <v>200</v>
      </c>
      <c r="E1600">
        <v>976</v>
      </c>
      <c r="F1600" t="s">
        <v>201</v>
      </c>
      <c r="G1600" s="105">
        <v>8.2366000000000004E-4</v>
      </c>
      <c r="H1600" s="105">
        <v>3.5491000000000003E-5</v>
      </c>
      <c r="I1600" s="105">
        <v>-8.0584000000000006E-6</v>
      </c>
      <c r="J1600" s="105">
        <v>-5.6189999999999997E-7</v>
      </c>
      <c r="K1600" s="105">
        <v>8.3171999999999999E-4</v>
      </c>
      <c r="L1600" s="105">
        <v>3.6053000000000002E-5</v>
      </c>
      <c r="M1600" s="132">
        <v>2.48</v>
      </c>
      <c r="N1600">
        <v>0</v>
      </c>
      <c r="O1600">
        <v>0</v>
      </c>
      <c r="P1600">
        <v>0</v>
      </c>
      <c r="Q1600">
        <v>1</v>
      </c>
      <c r="R1600">
        <v>8.3172000000000006E-6</v>
      </c>
      <c r="S1600">
        <v>3.6049999999999998E-7</v>
      </c>
      <c r="T1600">
        <v>3</v>
      </c>
      <c r="U1600">
        <v>0</v>
      </c>
      <c r="V1600">
        <v>0</v>
      </c>
      <c r="W1600" s="133" t="s">
        <v>2277</v>
      </c>
      <c r="X1600" t="s">
        <v>2099</v>
      </c>
      <c r="Y1600" t="s">
        <v>204</v>
      </c>
      <c r="AM1600" s="105"/>
      <c r="AO1600" s="105"/>
    </row>
    <row r="1601" spans="1:41" ht="14.25" customHeight="1">
      <c r="A1601" t="s">
        <v>2278</v>
      </c>
      <c r="B1601" t="s">
        <v>200</v>
      </c>
      <c r="C1601">
        <v>0</v>
      </c>
      <c r="D1601">
        <v>200</v>
      </c>
      <c r="E1601">
        <v>976</v>
      </c>
      <c r="F1601" t="s">
        <v>201</v>
      </c>
      <c r="G1601" s="105">
        <v>2.6603999999999998E-3</v>
      </c>
      <c r="H1601" s="105">
        <v>1.078E-4</v>
      </c>
      <c r="I1601" s="105">
        <v>-8.0584000000000006E-6</v>
      </c>
      <c r="J1601" s="105">
        <v>-5.6189999999999997E-7</v>
      </c>
      <c r="K1601" s="105">
        <v>2.6684E-3</v>
      </c>
      <c r="L1601" s="105">
        <v>1.0840000000000001E-4</v>
      </c>
      <c r="M1601" s="132">
        <v>2.33</v>
      </c>
      <c r="N1601">
        <v>0</v>
      </c>
      <c r="O1601">
        <v>0</v>
      </c>
      <c r="P1601">
        <v>0</v>
      </c>
      <c r="Q1601">
        <v>1</v>
      </c>
      <c r="R1601">
        <v>2.6684000000000001E-5</v>
      </c>
      <c r="S1601">
        <v>1.0837000000000001E-6</v>
      </c>
      <c r="T1601">
        <v>3</v>
      </c>
      <c r="U1601">
        <v>0</v>
      </c>
      <c r="V1601">
        <v>0</v>
      </c>
      <c r="W1601" s="133" t="s">
        <v>2279</v>
      </c>
      <c r="X1601" t="s">
        <v>2099</v>
      </c>
      <c r="Y1601" t="s">
        <v>204</v>
      </c>
      <c r="AM1601" s="105"/>
      <c r="AO1601" s="105"/>
    </row>
    <row r="1602" spans="1:41" ht="14.25" customHeight="1">
      <c r="A1602" t="s">
        <v>2278</v>
      </c>
      <c r="B1602" t="s">
        <v>200</v>
      </c>
      <c r="C1602">
        <v>0</v>
      </c>
      <c r="D1602">
        <v>200</v>
      </c>
      <c r="E1602">
        <v>976</v>
      </c>
      <c r="F1602" t="s">
        <v>201</v>
      </c>
      <c r="G1602" s="105">
        <v>2.6602000000000002E-3</v>
      </c>
      <c r="H1602" s="105">
        <v>1.075E-4</v>
      </c>
      <c r="I1602" s="105">
        <v>-8.0584000000000006E-6</v>
      </c>
      <c r="J1602" s="105">
        <v>-5.6189999999999997E-7</v>
      </c>
      <c r="K1602" s="105">
        <v>2.6683000000000002E-3</v>
      </c>
      <c r="L1602" s="105">
        <v>1.08E-4</v>
      </c>
      <c r="M1602" s="132">
        <v>2.3199999999999998</v>
      </c>
      <c r="N1602">
        <v>0</v>
      </c>
      <c r="O1602">
        <v>0</v>
      </c>
      <c r="P1602">
        <v>0</v>
      </c>
      <c r="Q1602">
        <v>1</v>
      </c>
      <c r="R1602">
        <v>2.6682999999999998E-5</v>
      </c>
      <c r="S1602">
        <v>1.0802000000000001E-6</v>
      </c>
      <c r="T1602">
        <v>3</v>
      </c>
      <c r="U1602">
        <v>0</v>
      </c>
      <c r="V1602">
        <v>0</v>
      </c>
      <c r="W1602" s="133" t="s">
        <v>2280</v>
      </c>
      <c r="X1602" t="s">
        <v>2099</v>
      </c>
      <c r="Y1602" t="s">
        <v>204</v>
      </c>
      <c r="AM1602" s="105"/>
      <c r="AO1602" s="105"/>
    </row>
    <row r="1603" spans="1:41" ht="14.25" customHeight="1">
      <c r="A1603" t="s">
        <v>2278</v>
      </c>
      <c r="B1603" t="s">
        <v>200</v>
      </c>
      <c r="C1603">
        <v>0</v>
      </c>
      <c r="D1603">
        <v>200</v>
      </c>
      <c r="E1603">
        <v>976</v>
      </c>
      <c r="F1603" t="s">
        <v>201</v>
      </c>
      <c r="G1603" s="105">
        <v>2.6608000000000001E-3</v>
      </c>
      <c r="H1603" s="105">
        <v>1.081E-4</v>
      </c>
      <c r="I1603" s="105">
        <v>-8.0584000000000006E-6</v>
      </c>
      <c r="J1603" s="105">
        <v>-5.6189999999999997E-7</v>
      </c>
      <c r="K1603" s="105">
        <v>2.6689000000000001E-3</v>
      </c>
      <c r="L1603" s="105">
        <v>1.087E-4</v>
      </c>
      <c r="M1603" s="132">
        <v>2.33</v>
      </c>
      <c r="N1603">
        <v>0</v>
      </c>
      <c r="O1603">
        <v>0</v>
      </c>
      <c r="P1603">
        <v>0</v>
      </c>
      <c r="Q1603">
        <v>1</v>
      </c>
      <c r="R1603">
        <v>2.6689000000000001E-5</v>
      </c>
      <c r="S1603">
        <v>1.0866999999999999E-6</v>
      </c>
      <c r="T1603">
        <v>3</v>
      </c>
      <c r="U1603">
        <v>0</v>
      </c>
      <c r="V1603">
        <v>0</v>
      </c>
      <c r="W1603" s="133" t="s">
        <v>2281</v>
      </c>
      <c r="X1603" t="s">
        <v>2099</v>
      </c>
      <c r="Y1603" t="s">
        <v>204</v>
      </c>
      <c r="AM1603" s="105"/>
      <c r="AO1603" s="105"/>
    </row>
    <row r="1604" spans="1:41" ht="14.25" customHeight="1">
      <c r="A1604" t="s">
        <v>2282</v>
      </c>
      <c r="B1604" t="s">
        <v>200</v>
      </c>
      <c r="C1604">
        <v>0</v>
      </c>
      <c r="D1604">
        <v>200</v>
      </c>
      <c r="E1604">
        <v>976</v>
      </c>
      <c r="F1604" t="s">
        <v>201</v>
      </c>
      <c r="G1604" s="105">
        <v>1.3623000000000001E-3</v>
      </c>
      <c r="H1604" s="105">
        <v>5.8799999999999999E-5</v>
      </c>
      <c r="I1604" s="105">
        <v>-8.0584000000000006E-6</v>
      </c>
      <c r="J1604" s="105">
        <v>-5.6189999999999997E-7</v>
      </c>
      <c r="K1604" s="105">
        <v>1.3703999999999999E-3</v>
      </c>
      <c r="L1604" s="105">
        <v>5.9299999999999998E-5</v>
      </c>
      <c r="M1604" s="132">
        <v>2.48</v>
      </c>
      <c r="N1604">
        <v>0</v>
      </c>
      <c r="O1604">
        <v>0</v>
      </c>
      <c r="P1604">
        <v>0</v>
      </c>
      <c r="Q1604">
        <v>1</v>
      </c>
      <c r="R1604">
        <v>1.3704E-5</v>
      </c>
      <c r="S1604">
        <v>5.9319999999999999E-7</v>
      </c>
      <c r="T1604">
        <v>3</v>
      </c>
      <c r="U1604">
        <v>0</v>
      </c>
      <c r="V1604">
        <v>0</v>
      </c>
      <c r="W1604" s="133" t="s">
        <v>2283</v>
      </c>
      <c r="X1604" t="s">
        <v>2099</v>
      </c>
      <c r="Y1604" t="s">
        <v>204</v>
      </c>
      <c r="AM1604" s="105"/>
      <c r="AO1604" s="105"/>
    </row>
    <row r="1605" spans="1:41" ht="14.25" customHeight="1">
      <c r="A1605" t="s">
        <v>2282</v>
      </c>
      <c r="B1605" t="s">
        <v>200</v>
      </c>
      <c r="C1605">
        <v>0</v>
      </c>
      <c r="D1605">
        <v>200</v>
      </c>
      <c r="E1605">
        <v>976</v>
      </c>
      <c r="F1605" t="s">
        <v>201</v>
      </c>
      <c r="G1605" s="105">
        <v>1.3626999999999999E-3</v>
      </c>
      <c r="H1605" s="105">
        <v>5.9200000000000002E-5</v>
      </c>
      <c r="I1605" s="105">
        <v>-8.0584000000000006E-6</v>
      </c>
      <c r="J1605" s="105">
        <v>-5.6189999999999997E-7</v>
      </c>
      <c r="K1605" s="105">
        <v>1.3707999999999999E-3</v>
      </c>
      <c r="L1605" s="105">
        <v>5.9799999999999997E-5</v>
      </c>
      <c r="M1605" s="132">
        <v>2.5</v>
      </c>
      <c r="N1605">
        <v>0</v>
      </c>
      <c r="O1605">
        <v>0</v>
      </c>
      <c r="P1605">
        <v>0</v>
      </c>
      <c r="Q1605">
        <v>1</v>
      </c>
      <c r="R1605">
        <v>1.3708E-5</v>
      </c>
      <c r="S1605">
        <v>5.976E-7</v>
      </c>
      <c r="T1605">
        <v>3</v>
      </c>
      <c r="U1605">
        <v>0</v>
      </c>
      <c r="V1605">
        <v>0</v>
      </c>
      <c r="W1605" s="133" t="s">
        <v>2284</v>
      </c>
      <c r="X1605" t="s">
        <v>2099</v>
      </c>
      <c r="Y1605" t="s">
        <v>204</v>
      </c>
      <c r="AM1605" s="105"/>
      <c r="AO1605" s="105"/>
    </row>
    <row r="1606" spans="1:41" ht="14.25" customHeight="1">
      <c r="A1606" t="s">
        <v>2282</v>
      </c>
      <c r="B1606" t="s">
        <v>200</v>
      </c>
      <c r="C1606">
        <v>0</v>
      </c>
      <c r="D1606">
        <v>200</v>
      </c>
      <c r="E1606">
        <v>976</v>
      </c>
      <c r="F1606" t="s">
        <v>201</v>
      </c>
      <c r="G1606" s="105">
        <v>1.3626000000000001E-3</v>
      </c>
      <c r="H1606" s="105">
        <v>5.94E-5</v>
      </c>
      <c r="I1606" s="105">
        <v>-8.0584000000000006E-6</v>
      </c>
      <c r="J1606" s="105">
        <v>-5.6189999999999997E-7</v>
      </c>
      <c r="K1606" s="105">
        <v>1.3706E-3</v>
      </c>
      <c r="L1606" s="105">
        <v>6.0000000000000002E-5</v>
      </c>
      <c r="M1606" s="132">
        <v>2.5099999999999998</v>
      </c>
      <c r="N1606">
        <v>0</v>
      </c>
      <c r="O1606">
        <v>0</v>
      </c>
      <c r="P1606">
        <v>0</v>
      </c>
      <c r="Q1606">
        <v>1</v>
      </c>
      <c r="R1606">
        <v>1.3706000000000001E-5</v>
      </c>
      <c r="S1606">
        <v>5.9999999999999997E-7</v>
      </c>
      <c r="T1606">
        <v>3</v>
      </c>
      <c r="U1606">
        <v>0</v>
      </c>
      <c r="V1606">
        <v>0</v>
      </c>
      <c r="W1606" s="133" t="s">
        <v>2285</v>
      </c>
      <c r="X1606" t="s">
        <v>2099</v>
      </c>
      <c r="Y1606" t="s">
        <v>204</v>
      </c>
      <c r="AM1606" s="105"/>
      <c r="AO1606" s="105"/>
    </row>
    <row r="1607" spans="1:41" ht="14.25" customHeight="1">
      <c r="A1607" t="s">
        <v>2286</v>
      </c>
      <c r="B1607" t="s">
        <v>200</v>
      </c>
      <c r="C1607">
        <v>0</v>
      </c>
      <c r="D1607">
        <v>200</v>
      </c>
      <c r="E1607">
        <v>976</v>
      </c>
      <c r="F1607" t="s">
        <v>201</v>
      </c>
      <c r="G1607" s="105">
        <v>1.5927999999999999E-3</v>
      </c>
      <c r="H1607" s="105">
        <v>8.5900000000000001E-5</v>
      </c>
      <c r="I1607" s="105">
        <v>-8.0584000000000006E-6</v>
      </c>
      <c r="J1607" s="105">
        <v>-5.6189999999999997E-7</v>
      </c>
      <c r="K1607" s="105">
        <v>1.6008000000000001E-3</v>
      </c>
      <c r="L1607" s="105">
        <v>8.6399999999999999E-5</v>
      </c>
      <c r="M1607" s="132">
        <v>3.09</v>
      </c>
      <c r="N1607">
        <v>0</v>
      </c>
      <c r="O1607">
        <v>0</v>
      </c>
      <c r="P1607">
        <v>0</v>
      </c>
      <c r="Q1607">
        <v>1</v>
      </c>
      <c r="R1607">
        <v>1.6008E-5</v>
      </c>
      <c r="S1607">
        <v>8.6430000000000003E-7</v>
      </c>
      <c r="T1607">
        <v>3</v>
      </c>
      <c r="U1607">
        <v>0</v>
      </c>
      <c r="V1607">
        <v>0</v>
      </c>
      <c r="W1607" s="133" t="s">
        <v>2287</v>
      </c>
      <c r="X1607" t="s">
        <v>2099</v>
      </c>
      <c r="Y1607" t="s">
        <v>204</v>
      </c>
      <c r="AM1607" s="105"/>
      <c r="AO1607" s="105"/>
    </row>
    <row r="1608" spans="1:41" ht="14.25" customHeight="1">
      <c r="A1608" t="s">
        <v>2286</v>
      </c>
      <c r="B1608" t="s">
        <v>200</v>
      </c>
      <c r="C1608">
        <v>0</v>
      </c>
      <c r="D1608">
        <v>200</v>
      </c>
      <c r="E1608">
        <v>976</v>
      </c>
      <c r="F1608" t="s">
        <v>201</v>
      </c>
      <c r="G1608" s="105">
        <v>1.5924999999999999E-3</v>
      </c>
      <c r="H1608" s="105">
        <v>8.6000000000000003E-5</v>
      </c>
      <c r="I1608" s="105">
        <v>-8.0584000000000006E-6</v>
      </c>
      <c r="J1608" s="105">
        <v>-5.6189999999999997E-7</v>
      </c>
      <c r="K1608" s="105">
        <v>1.6006E-3</v>
      </c>
      <c r="L1608" s="105">
        <v>8.6500000000000002E-5</v>
      </c>
      <c r="M1608" s="132">
        <v>3.09</v>
      </c>
      <c r="N1608">
        <v>0</v>
      </c>
      <c r="O1608">
        <v>0</v>
      </c>
      <c r="P1608">
        <v>0</v>
      </c>
      <c r="Q1608">
        <v>1</v>
      </c>
      <c r="R1608">
        <v>1.6005999999999999E-5</v>
      </c>
      <c r="S1608">
        <v>8.6519999999999999E-7</v>
      </c>
      <c r="T1608">
        <v>3</v>
      </c>
      <c r="U1608">
        <v>0</v>
      </c>
      <c r="V1608">
        <v>0</v>
      </c>
      <c r="W1608" s="133" t="s">
        <v>2288</v>
      </c>
      <c r="X1608" t="s">
        <v>2099</v>
      </c>
      <c r="Y1608" t="s">
        <v>204</v>
      </c>
      <c r="AM1608" s="105"/>
      <c r="AO1608" s="105"/>
    </row>
    <row r="1609" spans="1:41" ht="14.25" customHeight="1">
      <c r="A1609" t="s">
        <v>2286</v>
      </c>
      <c r="B1609" t="s">
        <v>200</v>
      </c>
      <c r="C1609">
        <v>0</v>
      </c>
      <c r="D1609">
        <v>200</v>
      </c>
      <c r="E1609">
        <v>976</v>
      </c>
      <c r="F1609" t="s">
        <v>201</v>
      </c>
      <c r="G1609" s="105">
        <v>1.5918E-3</v>
      </c>
      <c r="H1609" s="105">
        <v>8.5900000000000001E-5</v>
      </c>
      <c r="I1609" s="105">
        <v>-8.0584000000000006E-6</v>
      </c>
      <c r="J1609" s="105">
        <v>-5.6189999999999997E-7</v>
      </c>
      <c r="K1609" s="105">
        <v>1.5998E-3</v>
      </c>
      <c r="L1609" s="105">
        <v>8.6399999999999999E-5</v>
      </c>
      <c r="M1609" s="132">
        <v>3.09</v>
      </c>
      <c r="N1609">
        <v>0</v>
      </c>
      <c r="O1609">
        <v>0</v>
      </c>
      <c r="P1609">
        <v>0</v>
      </c>
      <c r="Q1609">
        <v>1</v>
      </c>
      <c r="R1609">
        <v>1.5998000000000002E-5</v>
      </c>
      <c r="S1609">
        <v>8.6430000000000003E-7</v>
      </c>
      <c r="T1609">
        <v>3</v>
      </c>
      <c r="U1609">
        <v>0</v>
      </c>
      <c r="V1609">
        <v>0</v>
      </c>
      <c r="W1609" s="133" t="s">
        <v>2289</v>
      </c>
      <c r="X1609" t="s">
        <v>2099</v>
      </c>
      <c r="Y1609" t="s">
        <v>204</v>
      </c>
      <c r="AM1609" s="105"/>
      <c r="AO1609" s="105"/>
    </row>
    <row r="1610" spans="1:41" ht="14.25" customHeight="1">
      <c r="A1610" t="s">
        <v>2290</v>
      </c>
      <c r="B1610" t="s">
        <v>200</v>
      </c>
      <c r="C1610">
        <v>0</v>
      </c>
      <c r="D1610">
        <v>200</v>
      </c>
      <c r="E1610">
        <v>976</v>
      </c>
      <c r="F1610" t="s">
        <v>201</v>
      </c>
      <c r="G1610" s="105">
        <v>1.1015E-3</v>
      </c>
      <c r="H1610" s="105">
        <v>5.1E-5</v>
      </c>
      <c r="I1610" s="105">
        <v>-8.0584000000000006E-6</v>
      </c>
      <c r="J1610" s="105">
        <v>-5.6189999999999997E-7</v>
      </c>
      <c r="K1610" s="105">
        <v>1.1096000000000001E-3</v>
      </c>
      <c r="L1610" s="105">
        <v>5.1600000000000001E-5</v>
      </c>
      <c r="M1610" s="132">
        <v>2.66</v>
      </c>
      <c r="N1610">
        <v>0</v>
      </c>
      <c r="O1610">
        <v>0</v>
      </c>
      <c r="P1610">
        <v>0</v>
      </c>
      <c r="Q1610">
        <v>1</v>
      </c>
      <c r="R1610">
        <v>1.1096E-5</v>
      </c>
      <c r="S1610">
        <v>5.1610000000000002E-7</v>
      </c>
      <c r="T1610">
        <v>3</v>
      </c>
      <c r="U1610">
        <v>0</v>
      </c>
      <c r="V1610">
        <v>0</v>
      </c>
      <c r="W1610" s="133" t="s">
        <v>2291</v>
      </c>
      <c r="X1610" t="s">
        <v>2099</v>
      </c>
      <c r="Y1610" t="s">
        <v>204</v>
      </c>
      <c r="AM1610" s="105"/>
      <c r="AO1610" s="105"/>
    </row>
    <row r="1611" spans="1:41" ht="14.25" customHeight="1">
      <c r="A1611" t="s">
        <v>2290</v>
      </c>
      <c r="B1611" t="s">
        <v>200</v>
      </c>
      <c r="C1611">
        <v>0</v>
      </c>
      <c r="D1611">
        <v>200</v>
      </c>
      <c r="E1611">
        <v>976</v>
      </c>
      <c r="F1611" t="s">
        <v>201</v>
      </c>
      <c r="G1611" s="105">
        <v>1.1018E-3</v>
      </c>
      <c r="H1611" s="105">
        <v>5.1400000000000003E-5</v>
      </c>
      <c r="I1611" s="105">
        <v>-8.0584000000000006E-6</v>
      </c>
      <c r="J1611" s="105">
        <v>-5.6189999999999997E-7</v>
      </c>
      <c r="K1611" s="105">
        <v>1.1098E-3</v>
      </c>
      <c r="L1611" s="105">
        <v>5.1900000000000001E-5</v>
      </c>
      <c r="M1611" s="132">
        <v>2.68</v>
      </c>
      <c r="N1611">
        <v>0</v>
      </c>
      <c r="O1611">
        <v>0</v>
      </c>
      <c r="P1611">
        <v>0</v>
      </c>
      <c r="Q1611">
        <v>1</v>
      </c>
      <c r="R1611">
        <v>1.1097999999999999E-5</v>
      </c>
      <c r="S1611">
        <v>5.1949999999999996E-7</v>
      </c>
      <c r="T1611">
        <v>3</v>
      </c>
      <c r="U1611">
        <v>0</v>
      </c>
      <c r="V1611">
        <v>0</v>
      </c>
      <c r="W1611" s="133" t="s">
        <v>2292</v>
      </c>
      <c r="X1611" t="s">
        <v>2099</v>
      </c>
      <c r="Y1611" t="s">
        <v>204</v>
      </c>
      <c r="AM1611" s="105"/>
      <c r="AO1611" s="105"/>
    </row>
    <row r="1612" spans="1:41" ht="14.25" customHeight="1">
      <c r="A1612" t="s">
        <v>2290</v>
      </c>
      <c r="B1612" t="s">
        <v>200</v>
      </c>
      <c r="C1612">
        <v>0</v>
      </c>
      <c r="D1612">
        <v>200</v>
      </c>
      <c r="E1612">
        <v>976</v>
      </c>
      <c r="F1612" t="s">
        <v>201</v>
      </c>
      <c r="G1612" s="105">
        <v>1.1023000000000001E-3</v>
      </c>
      <c r="H1612" s="105">
        <v>5.13E-5</v>
      </c>
      <c r="I1612" s="105">
        <v>-8.0584000000000006E-6</v>
      </c>
      <c r="J1612" s="105">
        <v>-5.6189999999999997E-7</v>
      </c>
      <c r="K1612" s="105">
        <v>1.1104000000000001E-3</v>
      </c>
      <c r="L1612" s="105">
        <v>5.1900000000000001E-5</v>
      </c>
      <c r="M1612" s="132">
        <v>2.68</v>
      </c>
      <c r="N1612">
        <v>0</v>
      </c>
      <c r="O1612">
        <v>0</v>
      </c>
      <c r="P1612">
        <v>0</v>
      </c>
      <c r="Q1612">
        <v>1</v>
      </c>
      <c r="R1612">
        <v>1.1104000000000001E-5</v>
      </c>
      <c r="S1612">
        <v>5.1910000000000004E-7</v>
      </c>
      <c r="T1612">
        <v>3</v>
      </c>
      <c r="U1612">
        <v>0</v>
      </c>
      <c r="V1612">
        <v>0</v>
      </c>
      <c r="W1612" s="133" t="s">
        <v>2293</v>
      </c>
      <c r="X1612" t="s">
        <v>2099</v>
      </c>
      <c r="Y1612" t="s">
        <v>204</v>
      </c>
      <c r="AM1612" s="105"/>
      <c r="AO1612" s="105"/>
    </row>
    <row r="1613" spans="1:41" ht="14.25" customHeight="1">
      <c r="A1613" t="s">
        <v>2294</v>
      </c>
      <c r="B1613" t="s">
        <v>200</v>
      </c>
      <c r="C1613">
        <v>0</v>
      </c>
      <c r="D1613">
        <v>200</v>
      </c>
      <c r="E1613">
        <v>976</v>
      </c>
      <c r="F1613" t="s">
        <v>201</v>
      </c>
      <c r="G1613" s="105">
        <v>9.8842999999999999E-4</v>
      </c>
      <c r="H1613" s="105">
        <v>4.3099999999999997E-5</v>
      </c>
      <c r="I1613" s="105">
        <v>-8.0584000000000006E-6</v>
      </c>
      <c r="J1613" s="105">
        <v>-5.6189999999999997E-7</v>
      </c>
      <c r="K1613" s="105">
        <v>9.9649000000000005E-4</v>
      </c>
      <c r="L1613" s="105">
        <v>4.3662000000000003E-5</v>
      </c>
      <c r="M1613" s="132">
        <v>2.5099999999999998</v>
      </c>
      <c r="N1613">
        <v>0</v>
      </c>
      <c r="O1613">
        <v>0</v>
      </c>
      <c r="P1613">
        <v>0</v>
      </c>
      <c r="Q1613">
        <v>1</v>
      </c>
      <c r="R1613">
        <v>9.9649000000000001E-6</v>
      </c>
      <c r="S1613">
        <v>4.3659999999999998E-7</v>
      </c>
      <c r="T1613">
        <v>3</v>
      </c>
      <c r="U1613">
        <v>0</v>
      </c>
      <c r="V1613">
        <v>0</v>
      </c>
      <c r="W1613" s="133" t="s">
        <v>1063</v>
      </c>
      <c r="X1613" t="s">
        <v>2099</v>
      </c>
      <c r="Y1613" t="s">
        <v>204</v>
      </c>
      <c r="AM1613" s="105"/>
      <c r="AO1613" s="105"/>
    </row>
    <row r="1614" spans="1:41" ht="14.25" customHeight="1">
      <c r="A1614" t="s">
        <v>2294</v>
      </c>
      <c r="B1614" t="s">
        <v>200</v>
      </c>
      <c r="C1614">
        <v>0</v>
      </c>
      <c r="D1614">
        <v>200</v>
      </c>
      <c r="E1614">
        <v>976</v>
      </c>
      <c r="F1614" t="s">
        <v>201</v>
      </c>
      <c r="G1614" s="105">
        <v>9.8810999999999994E-4</v>
      </c>
      <c r="H1614" s="105">
        <v>4.2555000000000002E-5</v>
      </c>
      <c r="I1614" s="105">
        <v>-8.0584000000000006E-6</v>
      </c>
      <c r="J1614" s="105">
        <v>-5.6189999999999997E-7</v>
      </c>
      <c r="K1614" s="105">
        <v>9.9616000000000006E-4</v>
      </c>
      <c r="L1614" s="105">
        <v>4.3117000000000001E-5</v>
      </c>
      <c r="M1614" s="132">
        <v>2.48</v>
      </c>
      <c r="N1614">
        <v>0</v>
      </c>
      <c r="O1614">
        <v>0</v>
      </c>
      <c r="P1614">
        <v>0</v>
      </c>
      <c r="Q1614">
        <v>1</v>
      </c>
      <c r="R1614">
        <v>9.9615999999999996E-6</v>
      </c>
      <c r="S1614">
        <v>4.312E-7</v>
      </c>
      <c r="T1614">
        <v>3</v>
      </c>
      <c r="U1614">
        <v>0</v>
      </c>
      <c r="V1614">
        <v>0</v>
      </c>
      <c r="W1614" s="133" t="s">
        <v>2295</v>
      </c>
      <c r="X1614" t="s">
        <v>2099</v>
      </c>
      <c r="Y1614" t="s">
        <v>204</v>
      </c>
      <c r="AM1614" s="105"/>
      <c r="AO1614" s="105"/>
    </row>
    <row r="1615" spans="1:41" ht="14.25" customHeight="1">
      <c r="A1615" t="s">
        <v>2294</v>
      </c>
      <c r="B1615" t="s">
        <v>200</v>
      </c>
      <c r="C1615">
        <v>0</v>
      </c>
      <c r="D1615">
        <v>200</v>
      </c>
      <c r="E1615">
        <v>976</v>
      </c>
      <c r="F1615" t="s">
        <v>201</v>
      </c>
      <c r="G1615" s="105">
        <v>9.8692000000000007E-4</v>
      </c>
      <c r="H1615" s="105">
        <v>4.2406E-5</v>
      </c>
      <c r="I1615" s="105">
        <v>-8.0584000000000006E-6</v>
      </c>
      <c r="J1615" s="105">
        <v>-5.6189999999999997E-7</v>
      </c>
      <c r="K1615" s="105">
        <v>9.9497999999999991E-4</v>
      </c>
      <c r="L1615" s="105">
        <v>4.2967999999999999E-5</v>
      </c>
      <c r="M1615" s="132">
        <v>2.4700000000000002</v>
      </c>
      <c r="N1615">
        <v>0</v>
      </c>
      <c r="O1615">
        <v>0</v>
      </c>
      <c r="P1615">
        <v>0</v>
      </c>
      <c r="Q1615">
        <v>1</v>
      </c>
      <c r="R1615">
        <v>9.9497999999999992E-6</v>
      </c>
      <c r="S1615">
        <v>4.2969999999999999E-7</v>
      </c>
      <c r="T1615">
        <v>3</v>
      </c>
      <c r="U1615">
        <v>0</v>
      </c>
      <c r="V1615">
        <v>0</v>
      </c>
      <c r="W1615" s="133" t="s">
        <v>2296</v>
      </c>
      <c r="X1615" t="s">
        <v>2099</v>
      </c>
      <c r="Y1615" t="s">
        <v>204</v>
      </c>
      <c r="AM1615" s="105"/>
      <c r="AO1615" s="105"/>
    </row>
    <row r="1616" spans="1:41" ht="14.25" customHeight="1">
      <c r="A1616" t="s">
        <v>2297</v>
      </c>
      <c r="B1616" t="s">
        <v>200</v>
      </c>
      <c r="C1616">
        <v>0</v>
      </c>
      <c r="D1616">
        <v>200</v>
      </c>
      <c r="E1616">
        <v>976</v>
      </c>
      <c r="F1616" t="s">
        <v>201</v>
      </c>
      <c r="G1616" s="105">
        <v>1.0326000000000001E-3</v>
      </c>
      <c r="H1616" s="105">
        <v>4.2700000000000001E-5</v>
      </c>
      <c r="I1616" s="105">
        <v>-8.0584000000000006E-6</v>
      </c>
      <c r="J1616" s="105">
        <v>-5.6189999999999997E-7</v>
      </c>
      <c r="K1616" s="105">
        <v>1.0407000000000001E-3</v>
      </c>
      <c r="L1616" s="105">
        <v>4.32E-5</v>
      </c>
      <c r="M1616" s="132">
        <v>2.38</v>
      </c>
      <c r="N1616">
        <v>0</v>
      </c>
      <c r="O1616">
        <v>0</v>
      </c>
      <c r="P1616">
        <v>0</v>
      </c>
      <c r="Q1616">
        <v>1</v>
      </c>
      <c r="R1616">
        <v>1.0407E-5</v>
      </c>
      <c r="S1616">
        <v>4.3230000000000003E-7</v>
      </c>
      <c r="T1616">
        <v>3</v>
      </c>
      <c r="U1616">
        <v>0</v>
      </c>
      <c r="V1616">
        <v>0</v>
      </c>
      <c r="W1616" s="133" t="s">
        <v>2298</v>
      </c>
      <c r="X1616" t="s">
        <v>2099</v>
      </c>
      <c r="Y1616" t="s">
        <v>204</v>
      </c>
      <c r="AM1616" s="105"/>
      <c r="AO1616" s="105"/>
    </row>
    <row r="1617" spans="1:41" ht="14.25" customHeight="1">
      <c r="A1617" t="s">
        <v>2297</v>
      </c>
      <c r="B1617" t="s">
        <v>200</v>
      </c>
      <c r="C1617">
        <v>0</v>
      </c>
      <c r="D1617">
        <v>200</v>
      </c>
      <c r="E1617">
        <v>976</v>
      </c>
      <c r="F1617" t="s">
        <v>201</v>
      </c>
      <c r="G1617" s="105">
        <v>1.0325E-3</v>
      </c>
      <c r="H1617" s="105">
        <v>4.2599999999999999E-5</v>
      </c>
      <c r="I1617" s="105">
        <v>-8.0584000000000006E-6</v>
      </c>
      <c r="J1617" s="105">
        <v>-5.6189999999999997E-7</v>
      </c>
      <c r="K1617" s="105">
        <v>1.0405E-3</v>
      </c>
      <c r="L1617" s="105">
        <v>4.32E-5</v>
      </c>
      <c r="M1617" s="132">
        <v>2.38</v>
      </c>
      <c r="N1617">
        <v>0</v>
      </c>
      <c r="O1617">
        <v>0</v>
      </c>
      <c r="P1617">
        <v>0</v>
      </c>
      <c r="Q1617">
        <v>1</v>
      </c>
      <c r="R1617">
        <v>1.0404999999999999E-5</v>
      </c>
      <c r="S1617">
        <v>4.3210000000000001E-7</v>
      </c>
      <c r="T1617">
        <v>3</v>
      </c>
      <c r="U1617">
        <v>0</v>
      </c>
      <c r="V1617">
        <v>0</v>
      </c>
      <c r="W1617" s="133" t="s">
        <v>2299</v>
      </c>
      <c r="X1617" t="s">
        <v>2099</v>
      </c>
      <c r="Y1617" t="s">
        <v>204</v>
      </c>
      <c r="AM1617" s="105"/>
      <c r="AO1617" s="105"/>
    </row>
    <row r="1618" spans="1:41" ht="14.25" customHeight="1">
      <c r="A1618" t="s">
        <v>2297</v>
      </c>
      <c r="B1618" t="s">
        <v>200</v>
      </c>
      <c r="C1618">
        <v>0</v>
      </c>
      <c r="D1618">
        <v>200</v>
      </c>
      <c r="E1618">
        <v>976</v>
      </c>
      <c r="F1618" t="s">
        <v>201</v>
      </c>
      <c r="G1618" s="105">
        <v>1.0328E-3</v>
      </c>
      <c r="H1618" s="105">
        <v>4.2799999999999997E-5</v>
      </c>
      <c r="I1618" s="105">
        <v>-8.0584000000000006E-6</v>
      </c>
      <c r="J1618" s="105">
        <v>-5.6189999999999997E-7</v>
      </c>
      <c r="K1618" s="105">
        <v>1.0409E-3</v>
      </c>
      <c r="L1618" s="105">
        <v>4.3300000000000002E-5</v>
      </c>
      <c r="M1618" s="132">
        <v>2.38</v>
      </c>
      <c r="N1618">
        <v>0</v>
      </c>
      <c r="O1618">
        <v>0</v>
      </c>
      <c r="P1618">
        <v>0</v>
      </c>
      <c r="Q1618">
        <v>1</v>
      </c>
      <c r="R1618">
        <v>1.0409E-5</v>
      </c>
      <c r="S1618">
        <v>4.334E-7</v>
      </c>
      <c r="T1618">
        <v>3</v>
      </c>
      <c r="U1618">
        <v>0</v>
      </c>
      <c r="V1618">
        <v>0</v>
      </c>
      <c r="W1618" s="133" t="s">
        <v>260</v>
      </c>
      <c r="X1618" t="s">
        <v>2099</v>
      </c>
      <c r="Y1618" t="s">
        <v>204</v>
      </c>
      <c r="AM1618" s="105"/>
      <c r="AO1618" s="105"/>
    </row>
    <row r="1619" spans="1:41" ht="14.25" customHeight="1">
      <c r="A1619" t="s">
        <v>2300</v>
      </c>
      <c r="B1619" t="s">
        <v>200</v>
      </c>
      <c r="C1619">
        <v>0</v>
      </c>
      <c r="D1619">
        <v>200</v>
      </c>
      <c r="E1619">
        <v>976</v>
      </c>
      <c r="F1619" t="s">
        <v>201</v>
      </c>
      <c r="G1619" s="105">
        <v>2.4174999999999999E-3</v>
      </c>
      <c r="H1619" s="105">
        <v>9.3200000000000002E-5</v>
      </c>
      <c r="I1619" s="105">
        <v>-8.0584000000000006E-6</v>
      </c>
      <c r="J1619" s="105">
        <v>-5.6189999999999997E-7</v>
      </c>
      <c r="K1619" s="105">
        <v>2.4256E-3</v>
      </c>
      <c r="L1619" s="105">
        <v>9.3800000000000003E-5</v>
      </c>
      <c r="M1619" s="132">
        <v>2.21</v>
      </c>
      <c r="N1619">
        <v>0</v>
      </c>
      <c r="O1619">
        <v>0</v>
      </c>
      <c r="P1619">
        <v>0</v>
      </c>
      <c r="Q1619">
        <v>1</v>
      </c>
      <c r="R1619">
        <v>2.4256E-5</v>
      </c>
      <c r="S1619">
        <v>9.3789999999999995E-7</v>
      </c>
      <c r="T1619">
        <v>3</v>
      </c>
      <c r="U1619">
        <v>0</v>
      </c>
      <c r="V1619">
        <v>0</v>
      </c>
      <c r="W1619" s="133" t="s">
        <v>1627</v>
      </c>
      <c r="X1619" t="s">
        <v>2099</v>
      </c>
      <c r="Y1619" t="s">
        <v>204</v>
      </c>
      <c r="AM1619" s="105"/>
      <c r="AO1619" s="105"/>
    </row>
    <row r="1620" spans="1:41" ht="14.25" customHeight="1">
      <c r="A1620" t="s">
        <v>2300</v>
      </c>
      <c r="B1620" t="s">
        <v>200</v>
      </c>
      <c r="C1620">
        <v>0</v>
      </c>
      <c r="D1620">
        <v>200</v>
      </c>
      <c r="E1620">
        <v>976</v>
      </c>
      <c r="F1620" t="s">
        <v>201</v>
      </c>
      <c r="G1620" s="105">
        <v>2.4175999999999998E-3</v>
      </c>
      <c r="H1620" s="105">
        <v>9.31E-5</v>
      </c>
      <c r="I1620" s="105">
        <v>-8.0584000000000006E-6</v>
      </c>
      <c r="J1620" s="105">
        <v>-5.6189999999999997E-7</v>
      </c>
      <c r="K1620" s="105">
        <v>2.4256999999999998E-3</v>
      </c>
      <c r="L1620" s="105">
        <v>9.3700000000000001E-5</v>
      </c>
      <c r="M1620" s="132">
        <v>2.21</v>
      </c>
      <c r="N1620">
        <v>0</v>
      </c>
      <c r="O1620">
        <v>0</v>
      </c>
      <c r="P1620">
        <v>0</v>
      </c>
      <c r="Q1620">
        <v>1</v>
      </c>
      <c r="R1620">
        <v>2.4256999999999998E-5</v>
      </c>
      <c r="S1620">
        <v>9.3709999999999999E-7</v>
      </c>
      <c r="T1620">
        <v>3</v>
      </c>
      <c r="U1620">
        <v>0</v>
      </c>
      <c r="V1620">
        <v>0</v>
      </c>
      <c r="W1620" s="133" t="s">
        <v>1628</v>
      </c>
      <c r="X1620" t="s">
        <v>2099</v>
      </c>
      <c r="Y1620" t="s">
        <v>204</v>
      </c>
      <c r="AM1620" s="105"/>
      <c r="AO1620" s="105"/>
    </row>
    <row r="1621" spans="1:41" ht="14.25" customHeight="1">
      <c r="A1621" t="s">
        <v>2300</v>
      </c>
      <c r="B1621" t="s">
        <v>200</v>
      </c>
      <c r="C1621">
        <v>0</v>
      </c>
      <c r="D1621">
        <v>200</v>
      </c>
      <c r="E1621">
        <v>976</v>
      </c>
      <c r="F1621" t="s">
        <v>201</v>
      </c>
      <c r="G1621" s="105">
        <v>2.4172999999999998E-3</v>
      </c>
      <c r="H1621" s="105">
        <v>9.31E-5</v>
      </c>
      <c r="I1621" s="105">
        <v>-8.0584000000000006E-6</v>
      </c>
      <c r="J1621" s="105">
        <v>-5.6189999999999997E-7</v>
      </c>
      <c r="K1621" s="105">
        <v>2.4253E-3</v>
      </c>
      <c r="L1621" s="105">
        <v>9.3599999999999998E-5</v>
      </c>
      <c r="M1621" s="132">
        <v>2.21</v>
      </c>
      <c r="N1621">
        <v>0</v>
      </c>
      <c r="O1621">
        <v>0</v>
      </c>
      <c r="P1621">
        <v>0</v>
      </c>
      <c r="Q1621">
        <v>1</v>
      </c>
      <c r="R1621">
        <v>2.4253E-5</v>
      </c>
      <c r="S1621">
        <v>9.3640000000000005E-7</v>
      </c>
      <c r="T1621">
        <v>3</v>
      </c>
      <c r="U1621">
        <v>0</v>
      </c>
      <c r="V1621">
        <v>0</v>
      </c>
      <c r="W1621" s="133" t="s">
        <v>2301</v>
      </c>
      <c r="X1621" t="s">
        <v>2099</v>
      </c>
      <c r="Y1621" t="s">
        <v>204</v>
      </c>
      <c r="AM1621" s="105"/>
      <c r="AO1621" s="105"/>
    </row>
    <row r="1622" spans="1:41" ht="14.25" customHeight="1">
      <c r="A1622" t="s">
        <v>2302</v>
      </c>
      <c r="B1622" t="s">
        <v>200</v>
      </c>
      <c r="C1622">
        <v>0</v>
      </c>
      <c r="D1622">
        <v>200</v>
      </c>
      <c r="E1622">
        <v>976</v>
      </c>
      <c r="F1622" t="s">
        <v>201</v>
      </c>
      <c r="G1622" s="105">
        <v>6.2093999999999995E-4</v>
      </c>
      <c r="H1622" s="105">
        <v>2.438E-5</v>
      </c>
      <c r="I1622" s="105">
        <v>-8.0584000000000006E-6</v>
      </c>
      <c r="J1622" s="105">
        <v>-5.6189999999999997E-7</v>
      </c>
      <c r="K1622" s="105">
        <v>6.29E-4</v>
      </c>
      <c r="L1622" s="105">
        <v>2.4941999999999999E-5</v>
      </c>
      <c r="M1622" s="132">
        <v>2.27</v>
      </c>
      <c r="N1622">
        <v>0</v>
      </c>
      <c r="O1622">
        <v>0</v>
      </c>
      <c r="P1622">
        <v>0</v>
      </c>
      <c r="Q1622">
        <v>1</v>
      </c>
      <c r="R1622">
        <v>6.2899999999999999E-6</v>
      </c>
      <c r="S1622">
        <v>2.494E-7</v>
      </c>
      <c r="T1622">
        <v>3</v>
      </c>
      <c r="U1622">
        <v>0</v>
      </c>
      <c r="V1622">
        <v>0</v>
      </c>
      <c r="W1622" s="133" t="s">
        <v>2303</v>
      </c>
      <c r="X1622" t="s">
        <v>2099</v>
      </c>
      <c r="Y1622" t="s">
        <v>204</v>
      </c>
      <c r="AM1622" s="105"/>
      <c r="AO1622" s="105"/>
    </row>
    <row r="1623" spans="1:41" ht="14.25" customHeight="1">
      <c r="A1623" t="s">
        <v>2302</v>
      </c>
      <c r="B1623" t="s">
        <v>200</v>
      </c>
      <c r="C1623">
        <v>0</v>
      </c>
      <c r="D1623">
        <v>200</v>
      </c>
      <c r="E1623">
        <v>976</v>
      </c>
      <c r="F1623" t="s">
        <v>201</v>
      </c>
      <c r="G1623" s="105">
        <v>6.2109999999999997E-4</v>
      </c>
      <c r="H1623" s="105">
        <v>2.3980000000000001E-5</v>
      </c>
      <c r="I1623" s="105">
        <v>-8.0584000000000006E-6</v>
      </c>
      <c r="J1623" s="105">
        <v>-5.6189999999999997E-7</v>
      </c>
      <c r="K1623" s="105">
        <v>6.2916000000000003E-4</v>
      </c>
      <c r="L1623" s="105">
        <v>2.4542E-5</v>
      </c>
      <c r="M1623" s="132">
        <v>2.23</v>
      </c>
      <c r="N1623">
        <v>0</v>
      </c>
      <c r="O1623">
        <v>0</v>
      </c>
      <c r="P1623">
        <v>0</v>
      </c>
      <c r="Q1623">
        <v>1</v>
      </c>
      <c r="R1623">
        <v>6.2916E-6</v>
      </c>
      <c r="S1623">
        <v>2.4540000000000001E-7</v>
      </c>
      <c r="T1623">
        <v>3</v>
      </c>
      <c r="U1623">
        <v>0</v>
      </c>
      <c r="V1623">
        <v>0</v>
      </c>
      <c r="W1623" s="133" t="s">
        <v>2304</v>
      </c>
      <c r="X1623" t="s">
        <v>2099</v>
      </c>
      <c r="Y1623" t="s">
        <v>204</v>
      </c>
      <c r="AM1623" s="105"/>
      <c r="AO1623" s="105"/>
    </row>
    <row r="1624" spans="1:41" ht="14.25" customHeight="1">
      <c r="A1624" t="s">
        <v>2302</v>
      </c>
      <c r="B1624" t="s">
        <v>200</v>
      </c>
      <c r="C1624">
        <v>0</v>
      </c>
      <c r="D1624">
        <v>200</v>
      </c>
      <c r="E1624">
        <v>976</v>
      </c>
      <c r="F1624" t="s">
        <v>201</v>
      </c>
      <c r="G1624" s="105">
        <v>6.2131000000000003E-4</v>
      </c>
      <c r="H1624" s="105">
        <v>2.4158000000000001E-5</v>
      </c>
      <c r="I1624" s="105">
        <v>-8.0584000000000006E-6</v>
      </c>
      <c r="J1624" s="105">
        <v>-5.6189999999999997E-7</v>
      </c>
      <c r="K1624" s="105">
        <v>6.2936999999999997E-4</v>
      </c>
      <c r="L1624" s="105">
        <v>2.472E-5</v>
      </c>
      <c r="M1624" s="132">
        <v>2.25</v>
      </c>
      <c r="N1624">
        <v>0</v>
      </c>
      <c r="O1624">
        <v>0</v>
      </c>
      <c r="P1624">
        <v>0</v>
      </c>
      <c r="Q1624">
        <v>1</v>
      </c>
      <c r="R1624">
        <v>6.2937000000000004E-6</v>
      </c>
      <c r="S1624">
        <v>2.4719999999999999E-7</v>
      </c>
      <c r="T1624">
        <v>3</v>
      </c>
      <c r="U1624">
        <v>0</v>
      </c>
      <c r="V1624">
        <v>0</v>
      </c>
      <c r="W1624" s="133" t="s">
        <v>2305</v>
      </c>
      <c r="X1624" t="s">
        <v>2099</v>
      </c>
      <c r="Y1624" t="s">
        <v>204</v>
      </c>
      <c r="AM1624" s="105"/>
      <c r="AO1624" s="105"/>
    </row>
    <row r="1625" spans="1:41" ht="14.25" customHeight="1">
      <c r="A1625" t="s">
        <v>2306</v>
      </c>
      <c r="B1625" t="s">
        <v>200</v>
      </c>
      <c r="C1625">
        <v>0</v>
      </c>
      <c r="D1625">
        <v>200</v>
      </c>
      <c r="E1625">
        <v>976</v>
      </c>
      <c r="F1625" t="s">
        <v>201</v>
      </c>
      <c r="G1625" s="105">
        <v>1.8284E-3</v>
      </c>
      <c r="H1625" s="105">
        <v>6.4200000000000002E-5</v>
      </c>
      <c r="I1625" s="105">
        <v>-8.0584000000000006E-6</v>
      </c>
      <c r="J1625" s="105">
        <v>-5.6189999999999997E-7</v>
      </c>
      <c r="K1625" s="105">
        <v>1.8365E-3</v>
      </c>
      <c r="L1625" s="105">
        <v>6.4800000000000003E-5</v>
      </c>
      <c r="M1625" s="132">
        <v>2.02</v>
      </c>
      <c r="N1625">
        <v>0</v>
      </c>
      <c r="O1625">
        <v>0</v>
      </c>
      <c r="P1625">
        <v>0</v>
      </c>
      <c r="Q1625">
        <v>1</v>
      </c>
      <c r="R1625">
        <v>1.8365000000000001E-5</v>
      </c>
      <c r="S1625">
        <v>6.4759999999999995E-7</v>
      </c>
      <c r="T1625">
        <v>3</v>
      </c>
      <c r="U1625">
        <v>0</v>
      </c>
      <c r="V1625">
        <v>0</v>
      </c>
      <c r="W1625" s="133" t="s">
        <v>2307</v>
      </c>
      <c r="X1625" t="s">
        <v>2099</v>
      </c>
      <c r="Y1625" t="s">
        <v>204</v>
      </c>
      <c r="AM1625" s="105"/>
      <c r="AO1625" s="105"/>
    </row>
    <row r="1626" spans="1:41" ht="14.25" customHeight="1">
      <c r="A1626" t="s">
        <v>2306</v>
      </c>
      <c r="B1626" t="s">
        <v>200</v>
      </c>
      <c r="C1626">
        <v>0</v>
      </c>
      <c r="D1626">
        <v>200</v>
      </c>
      <c r="E1626">
        <v>976</v>
      </c>
      <c r="F1626" t="s">
        <v>201</v>
      </c>
      <c r="G1626" s="105">
        <v>1.8263999999999999E-3</v>
      </c>
      <c r="H1626" s="105">
        <v>6.3999999999999997E-5</v>
      </c>
      <c r="I1626" s="105">
        <v>-8.0584000000000006E-6</v>
      </c>
      <c r="J1626" s="105">
        <v>-5.6189999999999997E-7</v>
      </c>
      <c r="K1626" s="105">
        <v>1.8345E-3</v>
      </c>
      <c r="L1626" s="105">
        <v>6.4499999999999996E-5</v>
      </c>
      <c r="M1626" s="132">
        <v>2.0099999999999998</v>
      </c>
      <c r="N1626">
        <v>0</v>
      </c>
      <c r="O1626">
        <v>0</v>
      </c>
      <c r="P1626">
        <v>0</v>
      </c>
      <c r="Q1626">
        <v>1</v>
      </c>
      <c r="R1626">
        <v>1.8345000000000001E-5</v>
      </c>
      <c r="S1626">
        <v>6.454E-7</v>
      </c>
      <c r="T1626">
        <v>3</v>
      </c>
      <c r="U1626">
        <v>0</v>
      </c>
      <c r="V1626">
        <v>0</v>
      </c>
      <c r="W1626" s="133" t="s">
        <v>2308</v>
      </c>
      <c r="X1626" t="s">
        <v>2099</v>
      </c>
      <c r="Y1626" t="s">
        <v>204</v>
      </c>
      <c r="AM1626" s="105"/>
      <c r="AO1626" s="105"/>
    </row>
    <row r="1627" spans="1:41" ht="14.25" customHeight="1">
      <c r="A1627" t="s">
        <v>2306</v>
      </c>
      <c r="B1627" t="s">
        <v>200</v>
      </c>
      <c r="C1627">
        <v>0</v>
      </c>
      <c r="D1627">
        <v>200</v>
      </c>
      <c r="E1627">
        <v>976</v>
      </c>
      <c r="F1627" t="s">
        <v>201</v>
      </c>
      <c r="G1627" s="105">
        <v>1.8278000000000001E-3</v>
      </c>
      <c r="H1627" s="105">
        <v>6.3800000000000006E-5</v>
      </c>
      <c r="I1627" s="105">
        <v>-8.0584000000000006E-6</v>
      </c>
      <c r="J1627" s="105">
        <v>-5.6189999999999997E-7</v>
      </c>
      <c r="K1627" s="105">
        <v>1.8358999999999999E-3</v>
      </c>
      <c r="L1627" s="105">
        <v>6.4399999999999993E-5</v>
      </c>
      <c r="M1627" s="132">
        <v>2.0099999999999998</v>
      </c>
      <c r="N1627">
        <v>0</v>
      </c>
      <c r="O1627">
        <v>0</v>
      </c>
      <c r="P1627">
        <v>0</v>
      </c>
      <c r="Q1627">
        <v>1</v>
      </c>
      <c r="R1627">
        <v>1.8359000000000002E-5</v>
      </c>
      <c r="S1627">
        <v>6.4359999999999997E-7</v>
      </c>
      <c r="T1627">
        <v>3</v>
      </c>
      <c r="U1627">
        <v>0</v>
      </c>
      <c r="V1627">
        <v>0</v>
      </c>
      <c r="W1627" s="133" t="s">
        <v>2309</v>
      </c>
      <c r="X1627" t="s">
        <v>2099</v>
      </c>
      <c r="Y1627" t="s">
        <v>204</v>
      </c>
      <c r="AM1627" s="105"/>
      <c r="AO1627" s="105"/>
    </row>
    <row r="1628" spans="1:41" ht="14.25" customHeight="1">
      <c r="A1628" t="s">
        <v>2310</v>
      </c>
      <c r="B1628" t="s">
        <v>200</v>
      </c>
      <c r="C1628">
        <v>0</v>
      </c>
      <c r="D1628">
        <v>200</v>
      </c>
      <c r="E1628">
        <v>976</v>
      </c>
      <c r="F1628" t="s">
        <v>201</v>
      </c>
      <c r="G1628" s="105">
        <v>8.4800000000000001E-4</v>
      </c>
      <c r="H1628" s="105">
        <v>3.0524000000000001E-5</v>
      </c>
      <c r="I1628" s="105">
        <v>-8.0584000000000006E-6</v>
      </c>
      <c r="J1628" s="105">
        <v>-5.6189999999999997E-7</v>
      </c>
      <c r="K1628" s="105">
        <v>8.5605000000000002E-4</v>
      </c>
      <c r="L1628" s="105">
        <v>3.1086E-5</v>
      </c>
      <c r="M1628" s="132">
        <v>2.08</v>
      </c>
      <c r="N1628">
        <v>0</v>
      </c>
      <c r="O1628">
        <v>0</v>
      </c>
      <c r="P1628">
        <v>0</v>
      </c>
      <c r="Q1628">
        <v>1</v>
      </c>
      <c r="R1628">
        <v>8.5605000000000005E-6</v>
      </c>
      <c r="S1628">
        <v>3.1090000000000001E-7</v>
      </c>
      <c r="T1628">
        <v>3</v>
      </c>
      <c r="U1628">
        <v>0</v>
      </c>
      <c r="V1628">
        <v>0</v>
      </c>
      <c r="W1628" s="133" t="s">
        <v>296</v>
      </c>
      <c r="X1628" t="s">
        <v>2099</v>
      </c>
      <c r="Y1628" t="s">
        <v>204</v>
      </c>
      <c r="AM1628" s="105"/>
      <c r="AO1628" s="105"/>
    </row>
    <row r="1629" spans="1:41" ht="14.25" customHeight="1">
      <c r="A1629" t="s">
        <v>2310</v>
      </c>
      <c r="B1629" t="s">
        <v>200</v>
      </c>
      <c r="C1629">
        <v>0</v>
      </c>
      <c r="D1629">
        <v>200</v>
      </c>
      <c r="E1629">
        <v>976</v>
      </c>
      <c r="F1629" t="s">
        <v>201</v>
      </c>
      <c r="G1629" s="105">
        <v>8.4772000000000005E-4</v>
      </c>
      <c r="H1629" s="105">
        <v>3.0079000000000001E-5</v>
      </c>
      <c r="I1629" s="105">
        <v>-8.0584000000000006E-6</v>
      </c>
      <c r="J1629" s="105">
        <v>-5.6189999999999997E-7</v>
      </c>
      <c r="K1629" s="105">
        <v>8.5578E-4</v>
      </c>
      <c r="L1629" s="105">
        <v>3.0641E-5</v>
      </c>
      <c r="M1629" s="132">
        <v>2.0499999999999998</v>
      </c>
      <c r="N1629">
        <v>0</v>
      </c>
      <c r="O1629">
        <v>0</v>
      </c>
      <c r="P1629">
        <v>0</v>
      </c>
      <c r="Q1629">
        <v>1</v>
      </c>
      <c r="R1629">
        <v>8.5577999999999996E-6</v>
      </c>
      <c r="S1629">
        <v>3.0639999999999999E-7</v>
      </c>
      <c r="T1629">
        <v>3</v>
      </c>
      <c r="U1629">
        <v>0</v>
      </c>
      <c r="V1629">
        <v>0</v>
      </c>
      <c r="W1629" s="133" t="s">
        <v>297</v>
      </c>
      <c r="X1629" t="s">
        <v>2099</v>
      </c>
      <c r="Y1629" t="s">
        <v>204</v>
      </c>
      <c r="AM1629" s="105"/>
      <c r="AO1629" s="105"/>
    </row>
    <row r="1630" spans="1:41" ht="14.25" customHeight="1">
      <c r="A1630" t="s">
        <v>2310</v>
      </c>
      <c r="B1630" t="s">
        <v>200</v>
      </c>
      <c r="C1630">
        <v>0</v>
      </c>
      <c r="D1630">
        <v>200</v>
      </c>
      <c r="E1630">
        <v>976</v>
      </c>
      <c r="F1630" t="s">
        <v>201</v>
      </c>
      <c r="G1630" s="105">
        <v>8.4871000000000002E-4</v>
      </c>
      <c r="H1630" s="105">
        <v>3.0932999999999997E-5</v>
      </c>
      <c r="I1630" s="105">
        <v>-8.0584000000000006E-6</v>
      </c>
      <c r="J1630" s="105">
        <v>-5.6189999999999997E-7</v>
      </c>
      <c r="K1630" s="105">
        <v>8.5676999999999997E-4</v>
      </c>
      <c r="L1630" s="105">
        <v>3.1495000000000003E-5</v>
      </c>
      <c r="M1630" s="132">
        <v>2.11</v>
      </c>
      <c r="N1630">
        <v>0</v>
      </c>
      <c r="O1630">
        <v>0</v>
      </c>
      <c r="P1630">
        <v>0</v>
      </c>
      <c r="Q1630">
        <v>1</v>
      </c>
      <c r="R1630">
        <v>8.5676999999999993E-6</v>
      </c>
      <c r="S1630">
        <v>3.1489999999999999E-7</v>
      </c>
      <c r="T1630">
        <v>3</v>
      </c>
      <c r="U1630">
        <v>0</v>
      </c>
      <c r="V1630">
        <v>0</v>
      </c>
      <c r="W1630" s="133" t="s">
        <v>2311</v>
      </c>
      <c r="X1630" t="s">
        <v>2099</v>
      </c>
      <c r="Y1630" t="s">
        <v>204</v>
      </c>
      <c r="AM1630" s="105"/>
      <c r="AO1630" s="105"/>
    </row>
    <row r="1631" spans="1:41" ht="14.25" customHeight="1">
      <c r="A1631" t="s">
        <v>2312</v>
      </c>
      <c r="B1631" t="s">
        <v>200</v>
      </c>
      <c r="C1631">
        <v>0</v>
      </c>
      <c r="D1631">
        <v>200</v>
      </c>
      <c r="E1631">
        <v>976</v>
      </c>
      <c r="F1631" t="s">
        <v>201</v>
      </c>
      <c r="G1631" s="105">
        <v>4.4119999999999999E-4</v>
      </c>
      <c r="H1631" s="105">
        <v>1.7062E-5</v>
      </c>
      <c r="I1631" s="105">
        <v>-8.0584000000000006E-6</v>
      </c>
      <c r="J1631" s="105">
        <v>-5.6189999999999997E-7</v>
      </c>
      <c r="K1631" s="105">
        <v>4.4925999999999999E-4</v>
      </c>
      <c r="L1631" s="105">
        <v>1.7623999999999999E-5</v>
      </c>
      <c r="M1631" s="132">
        <v>2.25</v>
      </c>
      <c r="N1631">
        <v>0</v>
      </c>
      <c r="O1631">
        <v>0</v>
      </c>
      <c r="P1631">
        <v>0</v>
      </c>
      <c r="Q1631">
        <v>1</v>
      </c>
      <c r="R1631">
        <v>4.4926E-6</v>
      </c>
      <c r="S1631">
        <v>1.762E-7</v>
      </c>
      <c r="T1631">
        <v>3</v>
      </c>
      <c r="U1631">
        <v>0</v>
      </c>
      <c r="V1631">
        <v>0</v>
      </c>
      <c r="W1631" s="133" t="s">
        <v>2313</v>
      </c>
      <c r="X1631" t="s">
        <v>2099</v>
      </c>
      <c r="Y1631" t="s">
        <v>204</v>
      </c>
      <c r="AM1631" s="105"/>
      <c r="AO1631" s="105"/>
    </row>
    <row r="1632" spans="1:41" ht="14.25" customHeight="1">
      <c r="A1632" t="s">
        <v>2312</v>
      </c>
      <c r="B1632" t="s">
        <v>200</v>
      </c>
      <c r="C1632">
        <v>0</v>
      </c>
      <c r="D1632">
        <v>200</v>
      </c>
      <c r="E1632">
        <v>976</v>
      </c>
      <c r="F1632" t="s">
        <v>201</v>
      </c>
      <c r="G1632" s="105">
        <v>4.4099999999999999E-4</v>
      </c>
      <c r="H1632" s="105">
        <v>1.6752000000000002E-5</v>
      </c>
      <c r="I1632" s="105">
        <v>-8.0584000000000006E-6</v>
      </c>
      <c r="J1632" s="105">
        <v>-5.6189999999999997E-7</v>
      </c>
      <c r="K1632" s="105">
        <v>4.4904999999999999E-4</v>
      </c>
      <c r="L1632" s="105">
        <v>1.7314000000000001E-5</v>
      </c>
      <c r="M1632" s="132">
        <v>2.21</v>
      </c>
      <c r="N1632">
        <v>0</v>
      </c>
      <c r="O1632">
        <v>0</v>
      </c>
      <c r="P1632">
        <v>0</v>
      </c>
      <c r="Q1632">
        <v>1</v>
      </c>
      <c r="R1632">
        <v>4.4904999999999996E-6</v>
      </c>
      <c r="S1632">
        <v>1.7310000000000001E-7</v>
      </c>
      <c r="T1632">
        <v>3</v>
      </c>
      <c r="U1632">
        <v>0</v>
      </c>
      <c r="V1632">
        <v>0</v>
      </c>
      <c r="W1632" s="133" t="s">
        <v>2314</v>
      </c>
      <c r="X1632" t="s">
        <v>2099</v>
      </c>
      <c r="Y1632" t="s">
        <v>204</v>
      </c>
      <c r="AM1632" s="105"/>
      <c r="AO1632" s="105"/>
    </row>
    <row r="1633" spans="1:41" ht="14.25" customHeight="1">
      <c r="A1633" t="s">
        <v>2312</v>
      </c>
      <c r="B1633" t="s">
        <v>200</v>
      </c>
      <c r="C1633">
        <v>0</v>
      </c>
      <c r="D1633">
        <v>200</v>
      </c>
      <c r="E1633">
        <v>976</v>
      </c>
      <c r="F1633" t="s">
        <v>201</v>
      </c>
      <c r="G1633" s="105">
        <v>4.4117000000000001E-4</v>
      </c>
      <c r="H1633" s="105">
        <v>1.7278999999999998E-5</v>
      </c>
      <c r="I1633" s="105">
        <v>-8.0584000000000006E-6</v>
      </c>
      <c r="J1633" s="105">
        <v>-5.6189999999999997E-7</v>
      </c>
      <c r="K1633" s="105">
        <v>4.4923000000000001E-4</v>
      </c>
      <c r="L1633" s="105">
        <v>1.7841000000000001E-5</v>
      </c>
      <c r="M1633" s="132">
        <v>2.27</v>
      </c>
      <c r="N1633">
        <v>0</v>
      </c>
      <c r="O1633">
        <v>0</v>
      </c>
      <c r="P1633">
        <v>0</v>
      </c>
      <c r="Q1633">
        <v>1</v>
      </c>
      <c r="R1633">
        <v>4.4923000000000002E-6</v>
      </c>
      <c r="S1633">
        <v>1.7840000000000001E-7</v>
      </c>
      <c r="T1633">
        <v>3</v>
      </c>
      <c r="U1633">
        <v>0</v>
      </c>
      <c r="V1633">
        <v>0</v>
      </c>
      <c r="W1633" s="133" t="s">
        <v>2315</v>
      </c>
      <c r="X1633" t="s">
        <v>2099</v>
      </c>
      <c r="Y1633" t="s">
        <v>204</v>
      </c>
      <c r="AM1633" s="105"/>
      <c r="AO1633" s="105"/>
    </row>
    <row r="1634" spans="1:41" ht="14.25" customHeight="1">
      <c r="A1634" t="s">
        <v>2316</v>
      </c>
      <c r="B1634" t="s">
        <v>200</v>
      </c>
      <c r="C1634">
        <v>0</v>
      </c>
      <c r="D1634">
        <v>200</v>
      </c>
      <c r="E1634">
        <v>976</v>
      </c>
      <c r="F1634" t="s">
        <v>201</v>
      </c>
      <c r="G1634" s="105">
        <v>4.4161999999999999E-4</v>
      </c>
      <c r="H1634" s="105">
        <v>1.5991E-5</v>
      </c>
      <c r="I1634" s="105">
        <v>-8.0584000000000006E-6</v>
      </c>
      <c r="J1634" s="105">
        <v>-5.6189999999999997E-7</v>
      </c>
      <c r="K1634" s="105">
        <v>4.4967E-4</v>
      </c>
      <c r="L1634" s="105">
        <v>1.6552999999999999E-5</v>
      </c>
      <c r="M1634" s="132">
        <v>2.11</v>
      </c>
      <c r="N1634">
        <v>0</v>
      </c>
      <c r="O1634">
        <v>0</v>
      </c>
      <c r="P1634">
        <v>0</v>
      </c>
      <c r="Q1634">
        <v>1</v>
      </c>
      <c r="R1634">
        <v>4.4966999999999997E-6</v>
      </c>
      <c r="S1634">
        <v>1.6549999999999999E-7</v>
      </c>
      <c r="T1634">
        <v>3</v>
      </c>
      <c r="U1634">
        <v>0</v>
      </c>
      <c r="V1634">
        <v>0</v>
      </c>
      <c r="W1634" s="133" t="s">
        <v>2317</v>
      </c>
      <c r="X1634" t="s">
        <v>2099</v>
      </c>
      <c r="Y1634" t="s">
        <v>204</v>
      </c>
      <c r="AM1634" s="105"/>
      <c r="AO1634" s="105"/>
    </row>
    <row r="1635" spans="1:41" ht="14.25" customHeight="1">
      <c r="A1635" t="s">
        <v>2316</v>
      </c>
      <c r="B1635" t="s">
        <v>200</v>
      </c>
      <c r="C1635">
        <v>0</v>
      </c>
      <c r="D1635">
        <v>200</v>
      </c>
      <c r="E1635">
        <v>976</v>
      </c>
      <c r="F1635" t="s">
        <v>201</v>
      </c>
      <c r="G1635" s="105">
        <v>4.4274000000000001E-4</v>
      </c>
      <c r="H1635" s="105">
        <v>1.6898999999999999E-5</v>
      </c>
      <c r="I1635" s="105">
        <v>-8.0584000000000006E-6</v>
      </c>
      <c r="J1635" s="105">
        <v>-5.6189999999999997E-7</v>
      </c>
      <c r="K1635" s="105">
        <v>4.5080000000000001E-4</v>
      </c>
      <c r="L1635" s="105">
        <v>1.7461000000000001E-5</v>
      </c>
      <c r="M1635" s="132">
        <v>2.2200000000000002</v>
      </c>
      <c r="N1635">
        <v>0</v>
      </c>
      <c r="O1635">
        <v>0</v>
      </c>
      <c r="P1635">
        <v>0</v>
      </c>
      <c r="Q1635">
        <v>1</v>
      </c>
      <c r="R1635">
        <v>4.5079999999999999E-6</v>
      </c>
      <c r="S1635">
        <v>1.7459999999999999E-7</v>
      </c>
      <c r="T1635">
        <v>3</v>
      </c>
      <c r="U1635">
        <v>0</v>
      </c>
      <c r="V1635">
        <v>0</v>
      </c>
      <c r="W1635" s="133" t="s">
        <v>1119</v>
      </c>
      <c r="X1635" t="s">
        <v>2099</v>
      </c>
      <c r="Y1635" t="s">
        <v>204</v>
      </c>
      <c r="AM1635" s="105"/>
      <c r="AO1635" s="105"/>
    </row>
    <row r="1636" spans="1:41" ht="14.25" customHeight="1">
      <c r="A1636" t="s">
        <v>2316</v>
      </c>
      <c r="B1636" t="s">
        <v>200</v>
      </c>
      <c r="C1636">
        <v>0</v>
      </c>
      <c r="D1636">
        <v>200</v>
      </c>
      <c r="E1636">
        <v>976</v>
      </c>
      <c r="F1636" t="s">
        <v>201</v>
      </c>
      <c r="G1636" s="105">
        <v>4.4298999999999999E-4</v>
      </c>
      <c r="H1636" s="105">
        <v>1.6600999999999999E-5</v>
      </c>
      <c r="I1636" s="105">
        <v>-8.0584000000000006E-6</v>
      </c>
      <c r="J1636" s="105">
        <v>-5.6189999999999997E-7</v>
      </c>
      <c r="K1636" s="105">
        <v>4.5104999999999999E-4</v>
      </c>
      <c r="L1636" s="105">
        <v>1.7163000000000002E-5</v>
      </c>
      <c r="M1636" s="132">
        <v>2.1800000000000002</v>
      </c>
      <c r="N1636">
        <v>0</v>
      </c>
      <c r="O1636">
        <v>0</v>
      </c>
      <c r="P1636">
        <v>0</v>
      </c>
      <c r="Q1636">
        <v>1</v>
      </c>
      <c r="R1636">
        <v>4.5105000000000003E-6</v>
      </c>
      <c r="S1636">
        <v>1.716E-7</v>
      </c>
      <c r="T1636">
        <v>3</v>
      </c>
      <c r="U1636">
        <v>0</v>
      </c>
      <c r="V1636">
        <v>0</v>
      </c>
      <c r="W1636" s="133" t="s">
        <v>2318</v>
      </c>
      <c r="X1636" t="s">
        <v>2099</v>
      </c>
      <c r="Y1636" t="s">
        <v>204</v>
      </c>
      <c r="AM1636" s="105"/>
      <c r="AO1636" s="105"/>
    </row>
    <row r="1637" spans="1:41" ht="14.25" customHeight="1">
      <c r="A1637" t="s">
        <v>2319</v>
      </c>
      <c r="B1637" t="s">
        <v>200</v>
      </c>
      <c r="C1637">
        <v>0</v>
      </c>
      <c r="D1637">
        <v>200</v>
      </c>
      <c r="E1637">
        <v>976</v>
      </c>
      <c r="F1637" t="s">
        <v>201</v>
      </c>
      <c r="G1637" s="105">
        <v>8.4827999999999998E-4</v>
      </c>
      <c r="H1637" s="105">
        <v>3.1356000000000003E-5</v>
      </c>
      <c r="I1637" s="105">
        <v>-8.0584000000000006E-6</v>
      </c>
      <c r="J1637" s="105">
        <v>-5.6189999999999997E-7</v>
      </c>
      <c r="K1637" s="105">
        <v>8.5634000000000003E-4</v>
      </c>
      <c r="L1637" s="105">
        <v>3.1918000000000002E-5</v>
      </c>
      <c r="M1637" s="132">
        <v>2.13</v>
      </c>
      <c r="N1637">
        <v>0</v>
      </c>
      <c r="O1637">
        <v>0</v>
      </c>
      <c r="P1637">
        <v>0</v>
      </c>
      <c r="Q1637">
        <v>1</v>
      </c>
      <c r="R1637">
        <v>8.5634E-6</v>
      </c>
      <c r="S1637">
        <v>3.192E-7</v>
      </c>
      <c r="T1637">
        <v>3</v>
      </c>
      <c r="U1637">
        <v>0</v>
      </c>
      <c r="V1637">
        <v>0</v>
      </c>
      <c r="W1637" s="133" t="s">
        <v>2320</v>
      </c>
      <c r="X1637" t="s">
        <v>2099</v>
      </c>
      <c r="Y1637" t="s">
        <v>204</v>
      </c>
      <c r="AM1637" s="105"/>
      <c r="AO1637" s="105"/>
    </row>
    <row r="1638" spans="1:41" ht="14.25" customHeight="1">
      <c r="A1638" t="s">
        <v>2319</v>
      </c>
      <c r="B1638" t="s">
        <v>200</v>
      </c>
      <c r="C1638">
        <v>0</v>
      </c>
      <c r="D1638">
        <v>200</v>
      </c>
      <c r="E1638">
        <v>976</v>
      </c>
      <c r="F1638" t="s">
        <v>201</v>
      </c>
      <c r="G1638" s="105">
        <v>8.4887000000000005E-4</v>
      </c>
      <c r="H1638" s="105">
        <v>3.2308000000000003E-5</v>
      </c>
      <c r="I1638" s="105">
        <v>-8.0584000000000006E-6</v>
      </c>
      <c r="J1638" s="105">
        <v>-5.6189999999999997E-7</v>
      </c>
      <c r="K1638" s="105">
        <v>8.5691999999999995E-4</v>
      </c>
      <c r="L1638" s="105">
        <v>3.2870000000000002E-5</v>
      </c>
      <c r="M1638" s="132">
        <v>2.2000000000000002</v>
      </c>
      <c r="N1638">
        <v>0</v>
      </c>
      <c r="O1638">
        <v>0</v>
      </c>
      <c r="P1638">
        <v>0</v>
      </c>
      <c r="Q1638">
        <v>1</v>
      </c>
      <c r="R1638">
        <v>8.5691999999999992E-6</v>
      </c>
      <c r="S1638">
        <v>3.2870000000000003E-7</v>
      </c>
      <c r="T1638">
        <v>3</v>
      </c>
      <c r="U1638">
        <v>0</v>
      </c>
      <c r="V1638">
        <v>0</v>
      </c>
      <c r="W1638" s="133" t="s">
        <v>2321</v>
      </c>
      <c r="X1638" t="s">
        <v>2099</v>
      </c>
      <c r="Y1638" t="s">
        <v>204</v>
      </c>
      <c r="AM1638" s="105"/>
      <c r="AO1638" s="105"/>
    </row>
    <row r="1639" spans="1:41" ht="14.25" customHeight="1">
      <c r="A1639" t="s">
        <v>2319</v>
      </c>
      <c r="B1639" t="s">
        <v>200</v>
      </c>
      <c r="C1639">
        <v>0</v>
      </c>
      <c r="D1639">
        <v>200</v>
      </c>
      <c r="E1639">
        <v>976</v>
      </c>
      <c r="F1639" t="s">
        <v>201</v>
      </c>
      <c r="G1639" s="105">
        <v>8.4774000000000004E-4</v>
      </c>
      <c r="H1639" s="105">
        <v>3.0994999999999997E-5</v>
      </c>
      <c r="I1639" s="105">
        <v>-8.0584000000000006E-6</v>
      </c>
      <c r="J1639" s="105">
        <v>-5.6189999999999997E-7</v>
      </c>
      <c r="K1639" s="105">
        <v>8.5579999999999999E-4</v>
      </c>
      <c r="L1639" s="105">
        <v>3.1557000000000003E-5</v>
      </c>
      <c r="M1639" s="132">
        <v>2.11</v>
      </c>
      <c r="N1639">
        <v>0</v>
      </c>
      <c r="O1639">
        <v>0</v>
      </c>
      <c r="P1639">
        <v>0</v>
      </c>
      <c r="Q1639">
        <v>1</v>
      </c>
      <c r="R1639">
        <v>8.5580000000000001E-6</v>
      </c>
      <c r="S1639">
        <v>3.1559999999999999E-7</v>
      </c>
      <c r="T1639">
        <v>3</v>
      </c>
      <c r="U1639">
        <v>0</v>
      </c>
      <c r="V1639">
        <v>0</v>
      </c>
      <c r="W1639" s="133" t="s">
        <v>2322</v>
      </c>
      <c r="X1639" t="s">
        <v>2099</v>
      </c>
      <c r="Y1639" t="s">
        <v>204</v>
      </c>
      <c r="AM1639" s="105"/>
      <c r="AO1639" s="105"/>
    </row>
    <row r="1640" spans="1:41" ht="14.25" customHeight="1">
      <c r="A1640" t="s">
        <v>2323</v>
      </c>
      <c r="B1640" t="s">
        <v>200</v>
      </c>
      <c r="C1640">
        <v>0</v>
      </c>
      <c r="D1640">
        <v>200</v>
      </c>
      <c r="E1640">
        <v>976</v>
      </c>
      <c r="F1640" t="s">
        <v>201</v>
      </c>
      <c r="G1640" s="105">
        <v>3.4443999999999998E-3</v>
      </c>
      <c r="H1640" s="105">
        <v>1.195E-4</v>
      </c>
      <c r="I1640" s="105">
        <v>-8.0584000000000006E-6</v>
      </c>
      <c r="J1640" s="105">
        <v>-5.6189999999999997E-7</v>
      </c>
      <c r="K1640" s="105">
        <v>3.4524999999999998E-3</v>
      </c>
      <c r="L1640" s="105">
        <v>1.2010000000000001E-4</v>
      </c>
      <c r="M1640" s="132">
        <v>1.99</v>
      </c>
      <c r="N1640">
        <v>0</v>
      </c>
      <c r="O1640">
        <v>0</v>
      </c>
      <c r="P1640">
        <v>0</v>
      </c>
      <c r="Q1640">
        <v>1</v>
      </c>
      <c r="R1640">
        <v>3.4524999999999999E-5</v>
      </c>
      <c r="S1640">
        <v>1.2006E-6</v>
      </c>
      <c r="T1640">
        <v>4</v>
      </c>
      <c r="U1640">
        <v>0</v>
      </c>
      <c r="V1640">
        <v>0</v>
      </c>
      <c r="W1640" s="133" t="s">
        <v>2324</v>
      </c>
      <c r="X1640" t="s">
        <v>2099</v>
      </c>
      <c r="Y1640" t="s">
        <v>204</v>
      </c>
      <c r="AM1640" s="105"/>
      <c r="AO1640" s="105"/>
    </row>
    <row r="1641" spans="1:41" ht="14.25" customHeight="1">
      <c r="A1641" t="s">
        <v>2323</v>
      </c>
      <c r="B1641" t="s">
        <v>200</v>
      </c>
      <c r="C1641">
        <v>0</v>
      </c>
      <c r="D1641">
        <v>200</v>
      </c>
      <c r="E1641">
        <v>976</v>
      </c>
      <c r="F1641" t="s">
        <v>201</v>
      </c>
      <c r="G1641" s="105">
        <v>3.4442000000000001E-3</v>
      </c>
      <c r="H1641" s="105">
        <v>1.187E-4</v>
      </c>
      <c r="I1641" s="105">
        <v>-8.0584000000000006E-6</v>
      </c>
      <c r="J1641" s="105">
        <v>-5.6189999999999997E-7</v>
      </c>
      <c r="K1641" s="105">
        <v>3.4523000000000002E-3</v>
      </c>
      <c r="L1641" s="105">
        <v>1.193E-4</v>
      </c>
      <c r="M1641" s="132">
        <v>1.98</v>
      </c>
      <c r="N1641">
        <v>0</v>
      </c>
      <c r="O1641">
        <v>0</v>
      </c>
      <c r="P1641">
        <v>0</v>
      </c>
      <c r="Q1641">
        <v>1</v>
      </c>
      <c r="R1641">
        <v>3.4523000000000001E-5</v>
      </c>
      <c r="S1641">
        <v>1.1931000000000001E-6</v>
      </c>
      <c r="T1641">
        <v>4</v>
      </c>
      <c r="U1641">
        <v>0</v>
      </c>
      <c r="V1641">
        <v>0</v>
      </c>
      <c r="W1641" s="133" t="s">
        <v>2325</v>
      </c>
      <c r="X1641" t="s">
        <v>2099</v>
      </c>
      <c r="Y1641" t="s">
        <v>204</v>
      </c>
      <c r="AM1641" s="105"/>
      <c r="AO1641" s="105"/>
    </row>
    <row r="1642" spans="1:41" ht="14.25" customHeight="1">
      <c r="A1642" t="s">
        <v>2323</v>
      </c>
      <c r="B1642" t="s">
        <v>200</v>
      </c>
      <c r="C1642">
        <v>0</v>
      </c>
      <c r="D1642">
        <v>200</v>
      </c>
      <c r="E1642">
        <v>976</v>
      </c>
      <c r="F1642" t="s">
        <v>201</v>
      </c>
      <c r="G1642" s="105">
        <v>3.4456999999999999E-3</v>
      </c>
      <c r="H1642" s="105">
        <v>1.1909999999999999E-4</v>
      </c>
      <c r="I1642" s="105">
        <v>-8.0584000000000006E-6</v>
      </c>
      <c r="J1642" s="105">
        <v>-5.6189999999999997E-7</v>
      </c>
      <c r="K1642" s="105">
        <v>3.4537000000000001E-3</v>
      </c>
      <c r="L1642" s="105">
        <v>1.197E-4</v>
      </c>
      <c r="M1642" s="132">
        <v>1.98</v>
      </c>
      <c r="N1642">
        <v>0</v>
      </c>
      <c r="O1642">
        <v>0</v>
      </c>
      <c r="P1642">
        <v>0</v>
      </c>
      <c r="Q1642">
        <v>1</v>
      </c>
      <c r="R1642">
        <v>3.4536999999999998E-5</v>
      </c>
      <c r="S1642">
        <v>1.1964999999999999E-6</v>
      </c>
      <c r="T1642">
        <v>4</v>
      </c>
      <c r="U1642">
        <v>0</v>
      </c>
      <c r="V1642">
        <v>0</v>
      </c>
      <c r="W1642" s="133" t="s">
        <v>2326</v>
      </c>
      <c r="X1642" t="s">
        <v>2099</v>
      </c>
      <c r="Y1642" t="s">
        <v>204</v>
      </c>
      <c r="AM1642" s="105"/>
      <c r="AO1642" s="105"/>
    </row>
    <row r="1643" spans="1:41" ht="14.25" customHeight="1">
      <c r="A1643" t="s">
        <v>2327</v>
      </c>
      <c r="B1643" t="s">
        <v>200</v>
      </c>
      <c r="C1643">
        <v>0</v>
      </c>
      <c r="D1643">
        <v>200</v>
      </c>
      <c r="E1643">
        <v>976</v>
      </c>
      <c r="F1643" t="s">
        <v>201</v>
      </c>
      <c r="G1643" s="105">
        <v>3.7609000000000002E-3</v>
      </c>
      <c r="H1643" s="105">
        <v>1.2430000000000001E-4</v>
      </c>
      <c r="I1643" s="105">
        <v>-8.0584000000000006E-6</v>
      </c>
      <c r="J1643" s="105">
        <v>-5.6189999999999997E-7</v>
      </c>
      <c r="K1643" s="105">
        <v>3.7690000000000002E-3</v>
      </c>
      <c r="L1643" s="105">
        <v>1.249E-4</v>
      </c>
      <c r="M1643" s="132">
        <v>1.9</v>
      </c>
      <c r="N1643">
        <v>0</v>
      </c>
      <c r="O1643">
        <v>0</v>
      </c>
      <c r="P1643">
        <v>0</v>
      </c>
      <c r="Q1643">
        <v>1</v>
      </c>
      <c r="R1643">
        <v>3.769E-5</v>
      </c>
      <c r="S1643">
        <v>1.2486E-6</v>
      </c>
      <c r="T1643">
        <v>4</v>
      </c>
      <c r="U1643">
        <v>0</v>
      </c>
      <c r="V1643">
        <v>0</v>
      </c>
      <c r="W1643" s="133" t="s">
        <v>2328</v>
      </c>
      <c r="X1643" t="s">
        <v>2099</v>
      </c>
      <c r="Y1643" t="s">
        <v>204</v>
      </c>
      <c r="AM1643" s="105"/>
      <c r="AO1643" s="105"/>
    </row>
    <row r="1644" spans="1:41" ht="14.25" customHeight="1">
      <c r="A1644" t="s">
        <v>2327</v>
      </c>
      <c r="B1644" t="s">
        <v>200</v>
      </c>
      <c r="C1644">
        <v>0</v>
      </c>
      <c r="D1644">
        <v>200</v>
      </c>
      <c r="E1644">
        <v>976</v>
      </c>
      <c r="F1644" t="s">
        <v>201</v>
      </c>
      <c r="G1644" s="105">
        <v>3.7599999999999999E-3</v>
      </c>
      <c r="H1644" s="105">
        <v>1.239E-4</v>
      </c>
      <c r="I1644" s="105">
        <v>-8.0584000000000006E-6</v>
      </c>
      <c r="J1644" s="105">
        <v>-5.6189999999999997E-7</v>
      </c>
      <c r="K1644" s="105">
        <v>3.7680000000000001E-3</v>
      </c>
      <c r="L1644" s="105">
        <v>1.2439999999999999E-4</v>
      </c>
      <c r="M1644" s="132">
        <v>1.89</v>
      </c>
      <c r="N1644">
        <v>0</v>
      </c>
      <c r="O1644">
        <v>0</v>
      </c>
      <c r="P1644">
        <v>0</v>
      </c>
      <c r="Q1644">
        <v>1</v>
      </c>
      <c r="R1644">
        <v>3.7679999999999998E-5</v>
      </c>
      <c r="S1644">
        <v>1.2442000000000001E-6</v>
      </c>
      <c r="T1644">
        <v>4</v>
      </c>
      <c r="U1644">
        <v>0</v>
      </c>
      <c r="V1644">
        <v>0</v>
      </c>
      <c r="W1644" s="133" t="s">
        <v>2329</v>
      </c>
      <c r="X1644" t="s">
        <v>2099</v>
      </c>
      <c r="Y1644" t="s">
        <v>204</v>
      </c>
      <c r="AM1644" s="105"/>
      <c r="AO1644" s="105"/>
    </row>
    <row r="1645" spans="1:41" ht="14.25" customHeight="1">
      <c r="A1645" t="s">
        <v>2327</v>
      </c>
      <c r="B1645" t="s">
        <v>200</v>
      </c>
      <c r="C1645">
        <v>0</v>
      </c>
      <c r="D1645">
        <v>200</v>
      </c>
      <c r="E1645">
        <v>976</v>
      </c>
      <c r="F1645" t="s">
        <v>201</v>
      </c>
      <c r="G1645" s="105">
        <v>3.7596000000000001E-3</v>
      </c>
      <c r="H1645" s="105">
        <v>1.2439999999999999E-4</v>
      </c>
      <c r="I1645" s="105">
        <v>-8.0584000000000006E-6</v>
      </c>
      <c r="J1645" s="105">
        <v>-5.6189999999999997E-7</v>
      </c>
      <c r="K1645" s="105">
        <v>3.7675999999999999E-3</v>
      </c>
      <c r="L1645" s="105">
        <v>1.249E-4</v>
      </c>
      <c r="M1645" s="132">
        <v>1.9</v>
      </c>
      <c r="N1645">
        <v>0</v>
      </c>
      <c r="O1645">
        <v>0</v>
      </c>
      <c r="P1645">
        <v>0</v>
      </c>
      <c r="Q1645">
        <v>1</v>
      </c>
      <c r="R1645">
        <v>3.7676000000000003E-5</v>
      </c>
      <c r="S1645">
        <v>1.2495000000000001E-6</v>
      </c>
      <c r="T1645">
        <v>4</v>
      </c>
      <c r="U1645">
        <v>0</v>
      </c>
      <c r="V1645">
        <v>0</v>
      </c>
      <c r="W1645" s="133" t="s">
        <v>2330</v>
      </c>
      <c r="X1645" t="s">
        <v>2099</v>
      </c>
      <c r="Y1645" t="s">
        <v>204</v>
      </c>
      <c r="AM1645" s="105"/>
      <c r="AO1645" s="105"/>
    </row>
    <row r="1646" spans="1:41" ht="14.25" customHeight="1">
      <c r="A1646" t="s">
        <v>2331</v>
      </c>
      <c r="B1646" t="s">
        <v>200</v>
      </c>
      <c r="C1646">
        <v>0</v>
      </c>
      <c r="D1646">
        <v>200</v>
      </c>
      <c r="E1646">
        <v>976</v>
      </c>
      <c r="F1646" t="s">
        <v>201</v>
      </c>
      <c r="G1646" s="105">
        <v>2.9068000000000002E-3</v>
      </c>
      <c r="H1646" s="105">
        <v>1.0569999999999999E-4</v>
      </c>
      <c r="I1646" s="105">
        <v>-8.0584000000000006E-6</v>
      </c>
      <c r="J1646" s="105">
        <v>-5.6189999999999997E-7</v>
      </c>
      <c r="K1646" s="105">
        <v>2.9149000000000002E-3</v>
      </c>
      <c r="L1646" s="105">
        <v>1.063E-4</v>
      </c>
      <c r="M1646" s="132">
        <v>2.09</v>
      </c>
      <c r="N1646">
        <v>0</v>
      </c>
      <c r="O1646">
        <v>0</v>
      </c>
      <c r="P1646">
        <v>0</v>
      </c>
      <c r="Q1646">
        <v>1</v>
      </c>
      <c r="R1646">
        <v>2.9149000000000002E-5</v>
      </c>
      <c r="S1646">
        <v>1.0625E-6</v>
      </c>
      <c r="T1646">
        <v>4</v>
      </c>
      <c r="U1646">
        <v>0</v>
      </c>
      <c r="V1646">
        <v>0</v>
      </c>
      <c r="W1646" s="133" t="s">
        <v>2332</v>
      </c>
      <c r="X1646" t="s">
        <v>2099</v>
      </c>
      <c r="Y1646" t="s">
        <v>204</v>
      </c>
      <c r="AM1646" s="105"/>
      <c r="AO1646" s="105"/>
    </row>
    <row r="1647" spans="1:41" ht="14.25" customHeight="1">
      <c r="A1647" t="s">
        <v>2331</v>
      </c>
      <c r="B1647" t="s">
        <v>200</v>
      </c>
      <c r="C1647">
        <v>0</v>
      </c>
      <c r="D1647">
        <v>200</v>
      </c>
      <c r="E1647">
        <v>976</v>
      </c>
      <c r="F1647" t="s">
        <v>201</v>
      </c>
      <c r="G1647" s="105">
        <v>2.9083999999999998E-3</v>
      </c>
      <c r="H1647" s="105">
        <v>1.049E-4</v>
      </c>
      <c r="I1647" s="105">
        <v>-8.0584000000000006E-6</v>
      </c>
      <c r="J1647" s="105">
        <v>-5.6189999999999997E-7</v>
      </c>
      <c r="K1647" s="105">
        <v>2.9164999999999998E-3</v>
      </c>
      <c r="L1647" s="105">
        <v>1.055E-4</v>
      </c>
      <c r="M1647" s="132">
        <v>2.0699999999999998</v>
      </c>
      <c r="N1647">
        <v>0</v>
      </c>
      <c r="O1647">
        <v>0</v>
      </c>
      <c r="P1647">
        <v>0</v>
      </c>
      <c r="Q1647">
        <v>1</v>
      </c>
      <c r="R1647">
        <v>2.9164999999999999E-5</v>
      </c>
      <c r="S1647">
        <v>1.0551000000000001E-6</v>
      </c>
      <c r="T1647">
        <v>4</v>
      </c>
      <c r="U1647">
        <v>0</v>
      </c>
      <c r="V1647">
        <v>0</v>
      </c>
      <c r="W1647" s="133" t="s">
        <v>2333</v>
      </c>
      <c r="X1647" t="s">
        <v>2099</v>
      </c>
      <c r="Y1647" t="s">
        <v>204</v>
      </c>
      <c r="AM1647" s="105"/>
      <c r="AO1647" s="105"/>
    </row>
    <row r="1648" spans="1:41" ht="14.25" customHeight="1">
      <c r="A1648" t="s">
        <v>2331</v>
      </c>
      <c r="B1648" t="s">
        <v>200</v>
      </c>
      <c r="C1648">
        <v>0</v>
      </c>
      <c r="D1648">
        <v>200</v>
      </c>
      <c r="E1648">
        <v>976</v>
      </c>
      <c r="F1648" t="s">
        <v>201</v>
      </c>
      <c r="G1648" s="105">
        <v>2.9079000000000002E-3</v>
      </c>
      <c r="H1648" s="105">
        <v>1.0569999999999999E-4</v>
      </c>
      <c r="I1648" s="105">
        <v>-8.0584000000000006E-6</v>
      </c>
      <c r="J1648" s="105">
        <v>-5.6189999999999997E-7</v>
      </c>
      <c r="K1648" s="105">
        <v>2.9160000000000002E-3</v>
      </c>
      <c r="L1648" s="105">
        <v>1.063E-4</v>
      </c>
      <c r="M1648" s="132">
        <v>2.09</v>
      </c>
      <c r="N1648">
        <v>0</v>
      </c>
      <c r="O1648">
        <v>0</v>
      </c>
      <c r="P1648">
        <v>0</v>
      </c>
      <c r="Q1648">
        <v>1</v>
      </c>
      <c r="R1648">
        <v>2.9159999999999999E-5</v>
      </c>
      <c r="S1648">
        <v>1.0631E-6</v>
      </c>
      <c r="T1648">
        <v>4</v>
      </c>
      <c r="U1648">
        <v>0</v>
      </c>
      <c r="V1648">
        <v>0</v>
      </c>
      <c r="W1648" s="133" t="s">
        <v>2334</v>
      </c>
      <c r="X1648" t="s">
        <v>2099</v>
      </c>
      <c r="Y1648" t="s">
        <v>204</v>
      </c>
      <c r="AM1648" s="105"/>
      <c r="AO1648" s="105"/>
    </row>
    <row r="1649" spans="1:41" ht="14.25" customHeight="1">
      <c r="A1649" t="s">
        <v>2335</v>
      </c>
      <c r="B1649" t="s">
        <v>200</v>
      </c>
      <c r="C1649">
        <v>0</v>
      </c>
      <c r="D1649">
        <v>200</v>
      </c>
      <c r="E1649">
        <v>976</v>
      </c>
      <c r="F1649" t="s">
        <v>201</v>
      </c>
      <c r="G1649" s="105">
        <v>1.6098E-3</v>
      </c>
      <c r="H1649" s="105">
        <v>5.8499999999999999E-5</v>
      </c>
      <c r="I1649" s="105">
        <v>-8.0584000000000006E-6</v>
      </c>
      <c r="J1649" s="105">
        <v>-5.6189999999999997E-7</v>
      </c>
      <c r="K1649" s="105">
        <v>1.6178E-3</v>
      </c>
      <c r="L1649" s="105">
        <v>5.91E-5</v>
      </c>
      <c r="M1649" s="132">
        <v>2.09</v>
      </c>
      <c r="N1649">
        <v>0</v>
      </c>
      <c r="O1649">
        <v>0</v>
      </c>
      <c r="P1649">
        <v>0</v>
      </c>
      <c r="Q1649">
        <v>1</v>
      </c>
      <c r="R1649">
        <v>1.6178E-5</v>
      </c>
      <c r="S1649">
        <v>5.9080000000000002E-7</v>
      </c>
      <c r="T1649">
        <v>3</v>
      </c>
      <c r="U1649">
        <v>0</v>
      </c>
      <c r="V1649">
        <v>0</v>
      </c>
      <c r="W1649" s="133" t="s">
        <v>2336</v>
      </c>
      <c r="X1649" t="s">
        <v>2099</v>
      </c>
      <c r="Y1649" t="s">
        <v>204</v>
      </c>
      <c r="AM1649" s="105"/>
      <c r="AO1649" s="105"/>
    </row>
    <row r="1650" spans="1:41" ht="14.25" customHeight="1">
      <c r="A1650" t="s">
        <v>2335</v>
      </c>
      <c r="B1650" t="s">
        <v>200</v>
      </c>
      <c r="C1650">
        <v>0</v>
      </c>
      <c r="D1650">
        <v>200</v>
      </c>
      <c r="E1650">
        <v>976</v>
      </c>
      <c r="F1650" t="s">
        <v>201</v>
      </c>
      <c r="G1650" s="105">
        <v>1.6096000000000001E-3</v>
      </c>
      <c r="H1650" s="105">
        <v>5.8E-5</v>
      </c>
      <c r="I1650" s="105">
        <v>-8.0584000000000006E-6</v>
      </c>
      <c r="J1650" s="105">
        <v>-5.6189999999999997E-7</v>
      </c>
      <c r="K1650" s="105">
        <v>1.6176000000000001E-3</v>
      </c>
      <c r="L1650" s="105">
        <v>5.8600000000000001E-5</v>
      </c>
      <c r="M1650" s="132">
        <v>2.0699999999999998</v>
      </c>
      <c r="N1650">
        <v>0</v>
      </c>
      <c r="O1650">
        <v>0</v>
      </c>
      <c r="P1650">
        <v>0</v>
      </c>
      <c r="Q1650">
        <v>1</v>
      </c>
      <c r="R1650">
        <v>1.6175999999999999E-5</v>
      </c>
      <c r="S1650">
        <v>5.8579999999999996E-7</v>
      </c>
      <c r="T1650">
        <v>3</v>
      </c>
      <c r="U1650">
        <v>0</v>
      </c>
      <c r="V1650">
        <v>0</v>
      </c>
      <c r="W1650" s="133" t="s">
        <v>2337</v>
      </c>
      <c r="X1650" t="s">
        <v>2099</v>
      </c>
      <c r="Y1650" t="s">
        <v>204</v>
      </c>
      <c r="AM1650" s="105"/>
      <c r="AO1650" s="105"/>
    </row>
    <row r="1651" spans="1:41" ht="14.25" customHeight="1">
      <c r="A1651" t="s">
        <v>2335</v>
      </c>
      <c r="B1651" t="s">
        <v>200</v>
      </c>
      <c r="C1651">
        <v>0</v>
      </c>
      <c r="D1651">
        <v>200</v>
      </c>
      <c r="E1651">
        <v>976</v>
      </c>
      <c r="F1651" t="s">
        <v>201</v>
      </c>
      <c r="G1651" s="105">
        <v>1.6096999999999999E-3</v>
      </c>
      <c r="H1651" s="105">
        <v>5.7899999999999998E-5</v>
      </c>
      <c r="I1651" s="105">
        <v>-8.0584000000000006E-6</v>
      </c>
      <c r="J1651" s="105">
        <v>-5.6189999999999997E-7</v>
      </c>
      <c r="K1651" s="105">
        <v>1.6178E-3</v>
      </c>
      <c r="L1651" s="105">
        <v>5.8400000000000003E-5</v>
      </c>
      <c r="M1651" s="132">
        <v>2.0699999999999998</v>
      </c>
      <c r="N1651">
        <v>0</v>
      </c>
      <c r="O1651">
        <v>0</v>
      </c>
      <c r="P1651">
        <v>0</v>
      </c>
      <c r="Q1651">
        <v>1</v>
      </c>
      <c r="R1651">
        <v>1.6178E-5</v>
      </c>
      <c r="S1651">
        <v>5.8449999999999997E-7</v>
      </c>
      <c r="T1651">
        <v>3</v>
      </c>
      <c r="U1651">
        <v>0</v>
      </c>
      <c r="V1651">
        <v>0</v>
      </c>
      <c r="W1651" s="133" t="s">
        <v>2338</v>
      </c>
      <c r="X1651" t="s">
        <v>2099</v>
      </c>
      <c r="Y1651" t="s">
        <v>204</v>
      </c>
      <c r="AM1651" s="105"/>
      <c r="AO1651" s="105"/>
    </row>
    <row r="1652" spans="1:41" ht="14.25" customHeight="1">
      <c r="A1652" t="s">
        <v>2339</v>
      </c>
      <c r="B1652" t="s">
        <v>200</v>
      </c>
      <c r="C1652">
        <v>0</v>
      </c>
      <c r="D1652">
        <v>200</v>
      </c>
      <c r="E1652">
        <v>976</v>
      </c>
      <c r="F1652" t="s">
        <v>201</v>
      </c>
      <c r="G1652" s="105">
        <v>2.1824000000000001E-3</v>
      </c>
      <c r="H1652" s="105">
        <v>7.6699999999999994E-5</v>
      </c>
      <c r="I1652" s="105">
        <v>-8.0584000000000006E-6</v>
      </c>
      <c r="J1652" s="105">
        <v>-5.6189999999999997E-7</v>
      </c>
      <c r="K1652" s="105">
        <v>2.1905000000000002E-3</v>
      </c>
      <c r="L1652" s="105">
        <v>7.7299999999999995E-5</v>
      </c>
      <c r="M1652" s="132">
        <v>2.02</v>
      </c>
      <c r="N1652">
        <v>0</v>
      </c>
      <c r="O1652">
        <v>0</v>
      </c>
      <c r="P1652">
        <v>0</v>
      </c>
      <c r="Q1652">
        <v>1</v>
      </c>
      <c r="R1652">
        <v>2.1905000000000001E-5</v>
      </c>
      <c r="S1652">
        <v>7.7300000000000005E-7</v>
      </c>
      <c r="T1652">
        <v>3</v>
      </c>
      <c r="U1652">
        <v>0</v>
      </c>
      <c r="V1652">
        <v>0</v>
      </c>
      <c r="W1652" s="133" t="s">
        <v>2340</v>
      </c>
      <c r="X1652" t="s">
        <v>2099</v>
      </c>
      <c r="Y1652" t="s">
        <v>204</v>
      </c>
      <c r="AM1652" s="105"/>
      <c r="AO1652" s="105"/>
    </row>
    <row r="1653" spans="1:41" ht="14.25" customHeight="1">
      <c r="A1653" t="s">
        <v>2339</v>
      </c>
      <c r="B1653" t="s">
        <v>200</v>
      </c>
      <c r="C1653">
        <v>0</v>
      </c>
      <c r="D1653">
        <v>200</v>
      </c>
      <c r="E1653">
        <v>976</v>
      </c>
      <c r="F1653" t="s">
        <v>201</v>
      </c>
      <c r="G1653" s="105">
        <v>2.1825999999999998E-3</v>
      </c>
      <c r="H1653" s="105">
        <v>7.64E-5</v>
      </c>
      <c r="I1653" s="105">
        <v>-8.0584000000000006E-6</v>
      </c>
      <c r="J1653" s="105">
        <v>-5.6189999999999997E-7</v>
      </c>
      <c r="K1653" s="105">
        <v>2.1906999999999999E-3</v>
      </c>
      <c r="L1653" s="105">
        <v>7.6899999999999999E-5</v>
      </c>
      <c r="M1653" s="132">
        <v>2.0099999999999998</v>
      </c>
      <c r="N1653">
        <v>0</v>
      </c>
      <c r="O1653">
        <v>0</v>
      </c>
      <c r="P1653">
        <v>0</v>
      </c>
      <c r="Q1653">
        <v>1</v>
      </c>
      <c r="R1653">
        <v>2.1906999999999999E-5</v>
      </c>
      <c r="S1653">
        <v>7.6909999999999997E-7</v>
      </c>
      <c r="T1653">
        <v>3</v>
      </c>
      <c r="U1653">
        <v>0</v>
      </c>
      <c r="V1653">
        <v>0</v>
      </c>
      <c r="W1653" s="133" t="s">
        <v>2341</v>
      </c>
      <c r="X1653" t="s">
        <v>2099</v>
      </c>
      <c r="Y1653" t="s">
        <v>204</v>
      </c>
      <c r="AM1653" s="105"/>
      <c r="AO1653" s="105"/>
    </row>
    <row r="1654" spans="1:41" ht="14.25" customHeight="1">
      <c r="A1654" t="s">
        <v>2339</v>
      </c>
      <c r="B1654" t="s">
        <v>200</v>
      </c>
      <c r="C1654">
        <v>0</v>
      </c>
      <c r="D1654">
        <v>200</v>
      </c>
      <c r="E1654">
        <v>976</v>
      </c>
      <c r="F1654" t="s">
        <v>201</v>
      </c>
      <c r="G1654" s="105">
        <v>2.1822E-3</v>
      </c>
      <c r="H1654" s="105">
        <v>7.6600000000000005E-5</v>
      </c>
      <c r="I1654" s="105">
        <v>-8.0584000000000006E-6</v>
      </c>
      <c r="J1654" s="105">
        <v>-5.6189999999999997E-7</v>
      </c>
      <c r="K1654" s="105">
        <v>2.1901999999999998E-3</v>
      </c>
      <c r="L1654" s="105">
        <v>7.7100000000000004E-5</v>
      </c>
      <c r="M1654" s="132">
        <v>2.02</v>
      </c>
      <c r="N1654">
        <v>0</v>
      </c>
      <c r="O1654">
        <v>0</v>
      </c>
      <c r="P1654">
        <v>0</v>
      </c>
      <c r="Q1654">
        <v>1</v>
      </c>
      <c r="R1654">
        <v>2.1902000000000001E-5</v>
      </c>
      <c r="S1654">
        <v>7.7140000000000004E-7</v>
      </c>
      <c r="T1654">
        <v>3</v>
      </c>
      <c r="U1654">
        <v>0</v>
      </c>
      <c r="V1654">
        <v>0</v>
      </c>
      <c r="W1654" s="133" t="s">
        <v>2342</v>
      </c>
      <c r="X1654" t="s">
        <v>2099</v>
      </c>
      <c r="Y1654" t="s">
        <v>204</v>
      </c>
      <c r="AM1654" s="105"/>
      <c r="AO1654" s="105"/>
    </row>
    <row r="1655" spans="1:41" ht="14.25" customHeight="1">
      <c r="A1655" t="s">
        <v>2343</v>
      </c>
      <c r="B1655" t="s">
        <v>200</v>
      </c>
      <c r="C1655">
        <v>0</v>
      </c>
      <c r="D1655">
        <v>200</v>
      </c>
      <c r="E1655">
        <v>976</v>
      </c>
      <c r="F1655" t="s">
        <v>201</v>
      </c>
      <c r="G1655" s="105">
        <v>4.1608000000000001E-3</v>
      </c>
      <c r="H1655" s="105">
        <v>1.426E-4</v>
      </c>
      <c r="I1655" s="105">
        <v>-8.0584000000000006E-6</v>
      </c>
      <c r="J1655" s="105">
        <v>-5.6189999999999997E-7</v>
      </c>
      <c r="K1655" s="105">
        <v>4.1688999999999997E-3</v>
      </c>
      <c r="L1655" s="105">
        <v>1.4320000000000001E-4</v>
      </c>
      <c r="M1655" s="132">
        <v>1.97</v>
      </c>
      <c r="N1655">
        <v>0</v>
      </c>
      <c r="O1655">
        <v>0</v>
      </c>
      <c r="P1655">
        <v>0</v>
      </c>
      <c r="Q1655">
        <v>1</v>
      </c>
      <c r="R1655">
        <v>4.1689E-5</v>
      </c>
      <c r="S1655">
        <v>1.432E-6</v>
      </c>
      <c r="T1655">
        <v>4</v>
      </c>
      <c r="U1655">
        <v>0</v>
      </c>
      <c r="V1655">
        <v>0</v>
      </c>
      <c r="W1655" s="133" t="s">
        <v>2344</v>
      </c>
      <c r="X1655" t="s">
        <v>2099</v>
      </c>
      <c r="Y1655" t="s">
        <v>204</v>
      </c>
      <c r="AM1655" s="105"/>
      <c r="AO1655" s="105"/>
    </row>
    <row r="1656" spans="1:41" ht="14.25" customHeight="1">
      <c r="A1656" t="s">
        <v>2343</v>
      </c>
      <c r="B1656" t="s">
        <v>200</v>
      </c>
      <c r="C1656">
        <v>0</v>
      </c>
      <c r="D1656">
        <v>200</v>
      </c>
      <c r="E1656">
        <v>976</v>
      </c>
      <c r="F1656" t="s">
        <v>201</v>
      </c>
      <c r="G1656" s="105">
        <v>4.1602000000000002E-3</v>
      </c>
      <c r="H1656" s="105">
        <v>1.4320000000000001E-4</v>
      </c>
      <c r="I1656" s="105">
        <v>-8.0584000000000006E-6</v>
      </c>
      <c r="J1656" s="105">
        <v>-5.6189999999999997E-7</v>
      </c>
      <c r="K1656" s="105">
        <v>4.1682000000000004E-3</v>
      </c>
      <c r="L1656" s="105">
        <v>1.437E-4</v>
      </c>
      <c r="M1656" s="132">
        <v>1.98</v>
      </c>
      <c r="N1656">
        <v>0</v>
      </c>
      <c r="O1656">
        <v>0</v>
      </c>
      <c r="P1656">
        <v>0</v>
      </c>
      <c r="Q1656">
        <v>1</v>
      </c>
      <c r="R1656">
        <v>4.1681999999999998E-5</v>
      </c>
      <c r="S1656">
        <v>1.4374E-6</v>
      </c>
      <c r="T1656">
        <v>4</v>
      </c>
      <c r="U1656">
        <v>0</v>
      </c>
      <c r="V1656">
        <v>0</v>
      </c>
      <c r="W1656" s="133" t="s">
        <v>2345</v>
      </c>
      <c r="X1656" t="s">
        <v>2099</v>
      </c>
      <c r="Y1656" t="s">
        <v>204</v>
      </c>
      <c r="AM1656" s="105"/>
      <c r="AO1656" s="105"/>
    </row>
    <row r="1657" spans="1:41" ht="14.25" customHeight="1">
      <c r="A1657" t="s">
        <v>2343</v>
      </c>
      <c r="B1657" t="s">
        <v>200</v>
      </c>
      <c r="C1657">
        <v>0</v>
      </c>
      <c r="D1657">
        <v>200</v>
      </c>
      <c r="E1657">
        <v>976</v>
      </c>
      <c r="F1657" t="s">
        <v>201</v>
      </c>
      <c r="G1657" s="105">
        <v>4.1612999999999997E-3</v>
      </c>
      <c r="H1657" s="105">
        <v>1.4239999999999999E-4</v>
      </c>
      <c r="I1657" s="105">
        <v>-8.0584000000000006E-6</v>
      </c>
      <c r="J1657" s="105">
        <v>-5.6189999999999997E-7</v>
      </c>
      <c r="K1657" s="105">
        <v>4.1692999999999999E-3</v>
      </c>
      <c r="L1657" s="105">
        <v>1.4300000000000001E-4</v>
      </c>
      <c r="M1657" s="132">
        <v>1.96</v>
      </c>
      <c r="N1657">
        <v>0</v>
      </c>
      <c r="O1657">
        <v>0</v>
      </c>
      <c r="P1657">
        <v>0</v>
      </c>
      <c r="Q1657">
        <v>1</v>
      </c>
      <c r="R1657">
        <v>4.1693000000000002E-5</v>
      </c>
      <c r="S1657">
        <v>1.4296E-6</v>
      </c>
      <c r="T1657">
        <v>4</v>
      </c>
      <c r="U1657">
        <v>0</v>
      </c>
      <c r="V1657">
        <v>0</v>
      </c>
      <c r="W1657" s="133" t="s">
        <v>2346</v>
      </c>
      <c r="X1657" t="s">
        <v>2099</v>
      </c>
      <c r="Y1657" t="s">
        <v>204</v>
      </c>
      <c r="AM1657" s="105"/>
      <c r="AO1657" s="105"/>
    </row>
    <row r="1658" spans="1:41" ht="14.25" customHeight="1">
      <c r="A1658" t="s">
        <v>2347</v>
      </c>
      <c r="B1658" t="s">
        <v>200</v>
      </c>
      <c r="C1658">
        <v>0</v>
      </c>
      <c r="D1658">
        <v>200</v>
      </c>
      <c r="E1658">
        <v>976</v>
      </c>
      <c r="F1658" t="s">
        <v>201</v>
      </c>
      <c r="G1658" s="105">
        <v>3.5655999999999999E-3</v>
      </c>
      <c r="H1658" s="105">
        <v>1.236E-4</v>
      </c>
      <c r="I1658" s="105">
        <v>-8.0584000000000006E-6</v>
      </c>
      <c r="J1658" s="105">
        <v>-5.6189999999999997E-7</v>
      </c>
      <c r="K1658" s="105">
        <v>3.5737E-3</v>
      </c>
      <c r="L1658" s="105">
        <v>1.2420000000000001E-4</v>
      </c>
      <c r="M1658" s="132">
        <v>1.99</v>
      </c>
      <c r="N1658">
        <v>0</v>
      </c>
      <c r="O1658">
        <v>0</v>
      </c>
      <c r="P1658">
        <v>0</v>
      </c>
      <c r="Q1658">
        <v>1</v>
      </c>
      <c r="R1658">
        <v>3.5737E-5</v>
      </c>
      <c r="S1658">
        <v>1.2416999999999999E-6</v>
      </c>
      <c r="T1658">
        <v>4</v>
      </c>
      <c r="U1658">
        <v>0</v>
      </c>
      <c r="V1658">
        <v>0</v>
      </c>
      <c r="W1658" s="133" t="s">
        <v>2348</v>
      </c>
      <c r="X1658" t="s">
        <v>2099</v>
      </c>
      <c r="Y1658" t="s">
        <v>204</v>
      </c>
      <c r="AM1658" s="105"/>
      <c r="AO1658" s="105"/>
    </row>
    <row r="1659" spans="1:41" ht="14.25" customHeight="1">
      <c r="A1659" t="s">
        <v>2347</v>
      </c>
      <c r="B1659" t="s">
        <v>200</v>
      </c>
      <c r="C1659">
        <v>0</v>
      </c>
      <c r="D1659">
        <v>200</v>
      </c>
      <c r="E1659">
        <v>976</v>
      </c>
      <c r="F1659" t="s">
        <v>201</v>
      </c>
      <c r="G1659" s="105">
        <v>3.5652000000000001E-3</v>
      </c>
      <c r="H1659" s="105">
        <v>1.238E-4</v>
      </c>
      <c r="I1659" s="105">
        <v>-8.0584000000000006E-6</v>
      </c>
      <c r="J1659" s="105">
        <v>-5.6189999999999997E-7</v>
      </c>
      <c r="K1659" s="105">
        <v>3.5733000000000002E-3</v>
      </c>
      <c r="L1659" s="105">
        <v>1.2439999999999999E-4</v>
      </c>
      <c r="M1659" s="132">
        <v>1.99</v>
      </c>
      <c r="N1659">
        <v>0</v>
      </c>
      <c r="O1659">
        <v>0</v>
      </c>
      <c r="P1659">
        <v>0</v>
      </c>
      <c r="Q1659">
        <v>1</v>
      </c>
      <c r="R1659">
        <v>3.5732999999999998E-5</v>
      </c>
      <c r="S1659">
        <v>1.2440000000000001E-6</v>
      </c>
      <c r="T1659">
        <v>4</v>
      </c>
      <c r="U1659">
        <v>0</v>
      </c>
      <c r="V1659">
        <v>0</v>
      </c>
      <c r="W1659" s="133" t="s">
        <v>1153</v>
      </c>
      <c r="X1659" t="s">
        <v>2099</v>
      </c>
      <c r="Y1659" t="s">
        <v>204</v>
      </c>
      <c r="AM1659" s="105"/>
      <c r="AO1659" s="105"/>
    </row>
    <row r="1660" spans="1:41" ht="14.25" customHeight="1">
      <c r="A1660" t="s">
        <v>2347</v>
      </c>
      <c r="B1660" t="s">
        <v>200</v>
      </c>
      <c r="C1660">
        <v>0</v>
      </c>
      <c r="D1660">
        <v>200</v>
      </c>
      <c r="E1660">
        <v>976</v>
      </c>
      <c r="F1660" t="s">
        <v>201</v>
      </c>
      <c r="G1660" s="105">
        <v>3.5642E-3</v>
      </c>
      <c r="H1660" s="105">
        <v>1.2290000000000001E-4</v>
      </c>
      <c r="I1660" s="105">
        <v>-8.0584000000000006E-6</v>
      </c>
      <c r="J1660" s="105">
        <v>-5.6189999999999997E-7</v>
      </c>
      <c r="K1660" s="105">
        <v>3.5722000000000002E-3</v>
      </c>
      <c r="L1660" s="105">
        <v>1.2349999999999999E-4</v>
      </c>
      <c r="M1660" s="132">
        <v>1.98</v>
      </c>
      <c r="N1660">
        <v>0</v>
      </c>
      <c r="O1660">
        <v>0</v>
      </c>
      <c r="P1660">
        <v>0</v>
      </c>
      <c r="Q1660">
        <v>1</v>
      </c>
      <c r="R1660">
        <v>3.5722000000000001E-5</v>
      </c>
      <c r="S1660">
        <v>1.2347E-6</v>
      </c>
      <c r="T1660">
        <v>4</v>
      </c>
      <c r="U1660">
        <v>0</v>
      </c>
      <c r="V1660">
        <v>0</v>
      </c>
      <c r="W1660" s="133" t="s">
        <v>1154</v>
      </c>
      <c r="X1660" t="s">
        <v>2099</v>
      </c>
      <c r="Y1660" t="s">
        <v>204</v>
      </c>
      <c r="AM1660" s="105"/>
      <c r="AO1660" s="105"/>
    </row>
    <row r="1661" spans="1:41" ht="14.25" customHeight="1">
      <c r="A1661" t="s">
        <v>2349</v>
      </c>
      <c r="B1661" t="s">
        <v>200</v>
      </c>
      <c r="C1661">
        <v>0</v>
      </c>
      <c r="D1661">
        <v>200</v>
      </c>
      <c r="E1661">
        <v>976</v>
      </c>
      <c r="F1661" t="s">
        <v>201</v>
      </c>
      <c r="G1661" s="105">
        <v>6.509E-3</v>
      </c>
      <c r="H1661" s="105">
        <v>2.2020000000000001E-4</v>
      </c>
      <c r="I1661" s="105">
        <v>-8.0584000000000006E-6</v>
      </c>
      <c r="J1661" s="105">
        <v>-5.6189999999999997E-7</v>
      </c>
      <c r="K1661" s="105">
        <v>6.5170000000000002E-3</v>
      </c>
      <c r="L1661" s="105">
        <v>2.207E-4</v>
      </c>
      <c r="M1661" s="132">
        <v>1.94</v>
      </c>
      <c r="N1661">
        <v>0</v>
      </c>
      <c r="O1661">
        <v>0</v>
      </c>
      <c r="P1661">
        <v>0</v>
      </c>
      <c r="Q1661">
        <v>1</v>
      </c>
      <c r="R1661">
        <v>6.5170000000000001E-5</v>
      </c>
      <c r="S1661">
        <v>2.2075E-6</v>
      </c>
      <c r="T1661">
        <v>4</v>
      </c>
      <c r="U1661">
        <v>0</v>
      </c>
      <c r="V1661">
        <v>0</v>
      </c>
      <c r="W1661" s="133" t="s">
        <v>2350</v>
      </c>
      <c r="X1661" t="s">
        <v>2099</v>
      </c>
      <c r="Y1661" t="s">
        <v>204</v>
      </c>
      <c r="AM1661" s="105"/>
      <c r="AO1661" s="105"/>
    </row>
    <row r="1662" spans="1:41" ht="14.25" customHeight="1">
      <c r="A1662" t="s">
        <v>2349</v>
      </c>
      <c r="B1662" t="s">
        <v>200</v>
      </c>
      <c r="C1662">
        <v>0</v>
      </c>
      <c r="D1662">
        <v>200</v>
      </c>
      <c r="E1662">
        <v>976</v>
      </c>
      <c r="F1662" t="s">
        <v>201</v>
      </c>
      <c r="G1662" s="105">
        <v>6.5072999999999997E-3</v>
      </c>
      <c r="H1662" s="105">
        <v>2.1939999999999999E-4</v>
      </c>
      <c r="I1662" s="105">
        <v>-8.0584000000000006E-6</v>
      </c>
      <c r="J1662" s="105">
        <v>-5.6189999999999997E-7</v>
      </c>
      <c r="K1662" s="105">
        <v>6.5152999999999999E-3</v>
      </c>
      <c r="L1662" s="105">
        <v>2.2000000000000001E-4</v>
      </c>
      <c r="M1662" s="132">
        <v>1.93</v>
      </c>
      <c r="N1662">
        <v>0</v>
      </c>
      <c r="O1662">
        <v>0</v>
      </c>
      <c r="P1662">
        <v>0</v>
      </c>
      <c r="Q1662">
        <v>1</v>
      </c>
      <c r="R1662">
        <v>6.5153000000000005E-5</v>
      </c>
      <c r="S1662">
        <v>2.2000000000000001E-6</v>
      </c>
      <c r="T1662">
        <v>4</v>
      </c>
      <c r="U1662">
        <v>0</v>
      </c>
      <c r="V1662">
        <v>0</v>
      </c>
      <c r="W1662" s="133" t="s">
        <v>2351</v>
      </c>
      <c r="X1662" t="s">
        <v>2099</v>
      </c>
      <c r="Y1662" t="s">
        <v>204</v>
      </c>
      <c r="AM1662" s="105"/>
      <c r="AO1662" s="105"/>
    </row>
    <row r="1663" spans="1:41" ht="14.25" customHeight="1">
      <c r="A1663" t="s">
        <v>2349</v>
      </c>
      <c r="B1663" t="s">
        <v>200</v>
      </c>
      <c r="C1663">
        <v>0</v>
      </c>
      <c r="D1663">
        <v>200</v>
      </c>
      <c r="E1663">
        <v>976</v>
      </c>
      <c r="F1663" t="s">
        <v>201</v>
      </c>
      <c r="G1663" s="105">
        <v>6.5075999999999997E-3</v>
      </c>
      <c r="H1663" s="105">
        <v>2.195E-4</v>
      </c>
      <c r="I1663" s="105">
        <v>-8.0584000000000006E-6</v>
      </c>
      <c r="J1663" s="105">
        <v>-5.6189999999999997E-7</v>
      </c>
      <c r="K1663" s="105">
        <v>6.5157000000000001E-3</v>
      </c>
      <c r="L1663" s="105">
        <v>2.2010000000000001E-4</v>
      </c>
      <c r="M1663" s="132">
        <v>1.93</v>
      </c>
      <c r="N1663">
        <v>0</v>
      </c>
      <c r="O1663">
        <v>0</v>
      </c>
      <c r="P1663">
        <v>0</v>
      </c>
      <c r="Q1663">
        <v>1</v>
      </c>
      <c r="R1663">
        <v>6.5157E-5</v>
      </c>
      <c r="S1663">
        <v>2.2009E-6</v>
      </c>
      <c r="T1663">
        <v>4</v>
      </c>
      <c r="U1663">
        <v>0</v>
      </c>
      <c r="V1663">
        <v>0</v>
      </c>
      <c r="W1663" s="133" t="s">
        <v>2352</v>
      </c>
      <c r="X1663" t="s">
        <v>2099</v>
      </c>
      <c r="Y1663" t="s">
        <v>204</v>
      </c>
      <c r="AM1663" s="105"/>
      <c r="AO1663" s="105"/>
    </row>
    <row r="1664" spans="1:41" ht="14.25" customHeight="1">
      <c r="A1664" t="s">
        <v>2353</v>
      </c>
      <c r="B1664" t="s">
        <v>200</v>
      </c>
      <c r="C1664">
        <v>0</v>
      </c>
      <c r="D1664">
        <v>200</v>
      </c>
      <c r="E1664">
        <v>976</v>
      </c>
      <c r="F1664" t="s">
        <v>201</v>
      </c>
      <c r="G1664" s="105">
        <v>3.496E-3</v>
      </c>
      <c r="H1664" s="105">
        <v>1.204E-4</v>
      </c>
      <c r="I1664" s="105">
        <v>-8.0584000000000006E-6</v>
      </c>
      <c r="J1664" s="105">
        <v>-5.6189999999999997E-7</v>
      </c>
      <c r="K1664" s="105">
        <v>3.5040000000000002E-3</v>
      </c>
      <c r="L1664" s="105">
        <v>1.209E-4</v>
      </c>
      <c r="M1664" s="132">
        <v>1.98</v>
      </c>
      <c r="N1664">
        <v>0</v>
      </c>
      <c r="O1664">
        <v>0</v>
      </c>
      <c r="P1664">
        <v>0</v>
      </c>
      <c r="Q1664">
        <v>1</v>
      </c>
      <c r="R1664">
        <v>3.5040000000000003E-5</v>
      </c>
      <c r="S1664">
        <v>1.2092E-6</v>
      </c>
      <c r="T1664">
        <v>4</v>
      </c>
      <c r="U1664">
        <v>0</v>
      </c>
      <c r="V1664">
        <v>0</v>
      </c>
      <c r="W1664" s="133" t="s">
        <v>2354</v>
      </c>
      <c r="X1664" t="s">
        <v>2099</v>
      </c>
      <c r="Y1664" t="s">
        <v>204</v>
      </c>
      <c r="AM1664" s="105"/>
      <c r="AO1664" s="105"/>
    </row>
    <row r="1665" spans="1:41" ht="14.25" customHeight="1">
      <c r="A1665" t="s">
        <v>2353</v>
      </c>
      <c r="B1665" t="s">
        <v>200</v>
      </c>
      <c r="C1665">
        <v>0</v>
      </c>
      <c r="D1665">
        <v>200</v>
      </c>
      <c r="E1665">
        <v>976</v>
      </c>
      <c r="F1665" t="s">
        <v>201</v>
      </c>
      <c r="G1665" s="105">
        <v>3.4976999999999999E-3</v>
      </c>
      <c r="H1665" s="105">
        <v>1.195E-4</v>
      </c>
      <c r="I1665" s="105">
        <v>-8.0584000000000006E-6</v>
      </c>
      <c r="J1665" s="105">
        <v>-5.6189999999999997E-7</v>
      </c>
      <c r="K1665" s="105">
        <v>3.5057E-3</v>
      </c>
      <c r="L1665" s="105">
        <v>1.2010000000000001E-4</v>
      </c>
      <c r="M1665" s="132">
        <v>1.96</v>
      </c>
      <c r="N1665">
        <v>0</v>
      </c>
      <c r="O1665">
        <v>0</v>
      </c>
      <c r="P1665">
        <v>0</v>
      </c>
      <c r="Q1665">
        <v>1</v>
      </c>
      <c r="R1665">
        <v>3.5057E-5</v>
      </c>
      <c r="S1665">
        <v>1.2008E-6</v>
      </c>
      <c r="T1665">
        <v>4</v>
      </c>
      <c r="U1665">
        <v>0</v>
      </c>
      <c r="V1665">
        <v>0</v>
      </c>
      <c r="W1665" s="133" t="s">
        <v>2355</v>
      </c>
      <c r="X1665" t="s">
        <v>2099</v>
      </c>
      <c r="Y1665" t="s">
        <v>204</v>
      </c>
      <c r="AM1665" s="105"/>
      <c r="AO1665" s="105"/>
    </row>
    <row r="1666" spans="1:41" ht="14.25" customHeight="1">
      <c r="A1666" t="s">
        <v>2353</v>
      </c>
      <c r="B1666" t="s">
        <v>200</v>
      </c>
      <c r="C1666">
        <v>0</v>
      </c>
      <c r="D1666">
        <v>200</v>
      </c>
      <c r="E1666">
        <v>976</v>
      </c>
      <c r="F1666" t="s">
        <v>201</v>
      </c>
      <c r="G1666" s="105">
        <v>3.496E-3</v>
      </c>
      <c r="H1666" s="105">
        <v>1.208E-4</v>
      </c>
      <c r="I1666" s="105">
        <v>-8.0584000000000006E-6</v>
      </c>
      <c r="J1666" s="105">
        <v>-5.6189999999999997E-7</v>
      </c>
      <c r="K1666" s="105">
        <v>3.5041E-3</v>
      </c>
      <c r="L1666" s="105">
        <v>1.214E-4</v>
      </c>
      <c r="M1666" s="132">
        <v>1.98</v>
      </c>
      <c r="N1666">
        <v>0</v>
      </c>
      <c r="O1666">
        <v>0</v>
      </c>
      <c r="P1666">
        <v>0</v>
      </c>
      <c r="Q1666">
        <v>1</v>
      </c>
      <c r="R1666">
        <v>3.5040999999999999E-5</v>
      </c>
      <c r="S1666">
        <v>1.2138999999999999E-6</v>
      </c>
      <c r="T1666">
        <v>4</v>
      </c>
      <c r="U1666">
        <v>0</v>
      </c>
      <c r="V1666">
        <v>0</v>
      </c>
      <c r="W1666" s="133" t="s">
        <v>2356</v>
      </c>
      <c r="X1666" t="s">
        <v>2099</v>
      </c>
      <c r="Y1666" t="s">
        <v>204</v>
      </c>
      <c r="AM1666" s="105"/>
      <c r="AO1666" s="105"/>
    </row>
    <row r="1667" spans="1:41" ht="14.25" customHeight="1">
      <c r="A1667" t="s">
        <v>2357</v>
      </c>
      <c r="B1667" t="s">
        <v>200</v>
      </c>
      <c r="C1667">
        <v>0</v>
      </c>
      <c r="D1667">
        <v>200</v>
      </c>
      <c r="E1667">
        <v>976</v>
      </c>
      <c r="F1667" t="s">
        <v>201</v>
      </c>
      <c r="G1667" s="105">
        <v>2.7504999999999999E-3</v>
      </c>
      <c r="H1667" s="105">
        <v>9.5600000000000006E-5</v>
      </c>
      <c r="I1667" s="105">
        <v>-8.0584000000000006E-6</v>
      </c>
      <c r="J1667" s="105">
        <v>-5.6189999999999997E-7</v>
      </c>
      <c r="K1667" s="105">
        <v>2.7585999999999999E-3</v>
      </c>
      <c r="L1667" s="105">
        <v>9.6199999999999994E-5</v>
      </c>
      <c r="M1667" s="132">
        <v>2</v>
      </c>
      <c r="N1667">
        <v>0</v>
      </c>
      <c r="O1667">
        <v>0</v>
      </c>
      <c r="P1667">
        <v>0</v>
      </c>
      <c r="Q1667">
        <v>1</v>
      </c>
      <c r="R1667">
        <v>2.7586E-5</v>
      </c>
      <c r="S1667">
        <v>9.6180000000000005E-7</v>
      </c>
      <c r="T1667">
        <v>3</v>
      </c>
      <c r="U1667">
        <v>0</v>
      </c>
      <c r="V1667">
        <v>0</v>
      </c>
      <c r="W1667" s="133" t="s">
        <v>2358</v>
      </c>
      <c r="X1667" t="s">
        <v>2099</v>
      </c>
      <c r="Y1667" t="s">
        <v>204</v>
      </c>
      <c r="AM1667" s="105"/>
      <c r="AO1667" s="105"/>
    </row>
    <row r="1668" spans="1:41" ht="14.25" customHeight="1">
      <c r="A1668" t="s">
        <v>2357</v>
      </c>
      <c r="B1668" t="s">
        <v>200</v>
      </c>
      <c r="C1668">
        <v>0</v>
      </c>
      <c r="D1668">
        <v>200</v>
      </c>
      <c r="E1668">
        <v>976</v>
      </c>
      <c r="F1668" t="s">
        <v>201</v>
      </c>
      <c r="G1668" s="105">
        <v>2.7499999999999998E-3</v>
      </c>
      <c r="H1668" s="105">
        <v>9.5299999999999999E-5</v>
      </c>
      <c r="I1668" s="105">
        <v>-8.0584000000000006E-6</v>
      </c>
      <c r="J1668" s="105">
        <v>-5.6189999999999997E-7</v>
      </c>
      <c r="K1668" s="105">
        <v>2.7580999999999999E-3</v>
      </c>
      <c r="L1668" s="105">
        <v>9.59E-5</v>
      </c>
      <c r="M1668" s="132">
        <v>1.99</v>
      </c>
      <c r="N1668">
        <v>0</v>
      </c>
      <c r="O1668">
        <v>0</v>
      </c>
      <c r="P1668">
        <v>0</v>
      </c>
      <c r="Q1668">
        <v>1</v>
      </c>
      <c r="R1668">
        <v>2.7580999999999999E-5</v>
      </c>
      <c r="S1668">
        <v>9.5850000000000001E-7</v>
      </c>
      <c r="T1668">
        <v>3</v>
      </c>
      <c r="U1668">
        <v>0</v>
      </c>
      <c r="V1668">
        <v>0</v>
      </c>
      <c r="W1668" s="133" t="s">
        <v>2359</v>
      </c>
      <c r="X1668" t="s">
        <v>2099</v>
      </c>
      <c r="Y1668" t="s">
        <v>204</v>
      </c>
      <c r="AM1668" s="105"/>
      <c r="AO1668" s="105"/>
    </row>
    <row r="1669" spans="1:41" ht="14.25" customHeight="1">
      <c r="A1669" t="s">
        <v>2357</v>
      </c>
      <c r="B1669" t="s">
        <v>200</v>
      </c>
      <c r="C1669">
        <v>0</v>
      </c>
      <c r="D1669">
        <v>200</v>
      </c>
      <c r="E1669">
        <v>976</v>
      </c>
      <c r="F1669" t="s">
        <v>201</v>
      </c>
      <c r="G1669" s="105">
        <v>2.7498000000000002E-3</v>
      </c>
      <c r="H1669" s="105">
        <v>9.5400000000000001E-5</v>
      </c>
      <c r="I1669" s="105">
        <v>-8.0584000000000006E-6</v>
      </c>
      <c r="J1669" s="105">
        <v>-5.6189999999999997E-7</v>
      </c>
      <c r="K1669" s="105">
        <v>2.7579000000000002E-3</v>
      </c>
      <c r="L1669" s="105">
        <v>9.6000000000000002E-5</v>
      </c>
      <c r="M1669" s="132">
        <v>1.99</v>
      </c>
      <c r="N1669">
        <v>0</v>
      </c>
      <c r="O1669">
        <v>0</v>
      </c>
      <c r="P1669">
        <v>0</v>
      </c>
      <c r="Q1669">
        <v>1</v>
      </c>
      <c r="R1669">
        <v>2.7579000000000001E-5</v>
      </c>
      <c r="S1669">
        <v>9.5999999999999991E-7</v>
      </c>
      <c r="T1669">
        <v>3</v>
      </c>
      <c r="U1669">
        <v>0</v>
      </c>
      <c r="V1669">
        <v>0</v>
      </c>
      <c r="W1669" s="133" t="s">
        <v>2360</v>
      </c>
      <c r="X1669" t="s">
        <v>2099</v>
      </c>
      <c r="Y1669" t="s">
        <v>204</v>
      </c>
      <c r="AM1669" s="105"/>
      <c r="AO1669" s="105"/>
    </row>
    <row r="1670" spans="1:41" ht="14.25" customHeight="1">
      <c r="A1670" t="s">
        <v>2361</v>
      </c>
      <c r="B1670" t="s">
        <v>200</v>
      </c>
      <c r="C1670">
        <v>0</v>
      </c>
      <c r="D1670">
        <v>200</v>
      </c>
      <c r="E1670">
        <v>976</v>
      </c>
      <c r="F1670" t="s">
        <v>201</v>
      </c>
      <c r="G1670" s="105">
        <v>2.663E-3</v>
      </c>
      <c r="H1670" s="105">
        <v>9.2200000000000005E-5</v>
      </c>
      <c r="I1670" s="105">
        <v>-8.0584000000000006E-6</v>
      </c>
      <c r="J1670" s="105">
        <v>-5.6189999999999997E-7</v>
      </c>
      <c r="K1670" s="105">
        <v>2.6710000000000002E-3</v>
      </c>
      <c r="L1670" s="105">
        <v>9.2800000000000006E-5</v>
      </c>
      <c r="M1670" s="132">
        <v>1.99</v>
      </c>
      <c r="N1670">
        <v>0</v>
      </c>
      <c r="O1670">
        <v>0</v>
      </c>
      <c r="P1670">
        <v>0</v>
      </c>
      <c r="Q1670">
        <v>1</v>
      </c>
      <c r="R1670">
        <v>2.671E-5</v>
      </c>
      <c r="S1670">
        <v>9.2809999999999995E-7</v>
      </c>
      <c r="T1670">
        <v>3</v>
      </c>
      <c r="U1670">
        <v>0</v>
      </c>
      <c r="V1670">
        <v>0</v>
      </c>
      <c r="W1670" s="133" t="s">
        <v>2362</v>
      </c>
      <c r="X1670" t="s">
        <v>2099</v>
      </c>
      <c r="Y1670" t="s">
        <v>204</v>
      </c>
      <c r="AM1670" s="105"/>
      <c r="AO1670" s="105"/>
    </row>
    <row r="1671" spans="1:41" ht="14.25" customHeight="1">
      <c r="A1671" t="s">
        <v>2361</v>
      </c>
      <c r="B1671" t="s">
        <v>200</v>
      </c>
      <c r="C1671">
        <v>0</v>
      </c>
      <c r="D1671">
        <v>200</v>
      </c>
      <c r="E1671">
        <v>976</v>
      </c>
      <c r="F1671" t="s">
        <v>201</v>
      </c>
      <c r="G1671" s="105">
        <v>2.6630999999999998E-3</v>
      </c>
      <c r="H1671" s="105">
        <v>9.2700000000000004E-5</v>
      </c>
      <c r="I1671" s="105">
        <v>-8.0584000000000006E-6</v>
      </c>
      <c r="J1671" s="105">
        <v>-5.6189999999999997E-7</v>
      </c>
      <c r="K1671" s="105">
        <v>2.6711E-3</v>
      </c>
      <c r="L1671" s="105">
        <v>9.3300000000000005E-5</v>
      </c>
      <c r="M1671" s="132">
        <v>2</v>
      </c>
      <c r="N1671">
        <v>0</v>
      </c>
      <c r="O1671">
        <v>0</v>
      </c>
      <c r="P1671">
        <v>0</v>
      </c>
      <c r="Q1671">
        <v>1</v>
      </c>
      <c r="R1671">
        <v>2.6710999999999999E-5</v>
      </c>
      <c r="S1671">
        <v>9.3249999999999997E-7</v>
      </c>
      <c r="T1671">
        <v>3</v>
      </c>
      <c r="U1671">
        <v>0</v>
      </c>
      <c r="V1671">
        <v>0</v>
      </c>
      <c r="W1671" s="133" t="s">
        <v>2363</v>
      </c>
      <c r="X1671" t="s">
        <v>2099</v>
      </c>
      <c r="Y1671" t="s">
        <v>204</v>
      </c>
      <c r="AM1671" s="105"/>
      <c r="AO1671" s="105"/>
    </row>
    <row r="1672" spans="1:41" ht="14.25" customHeight="1">
      <c r="A1672" t="s">
        <v>2361</v>
      </c>
      <c r="B1672" t="s">
        <v>200</v>
      </c>
      <c r="C1672">
        <v>0</v>
      </c>
      <c r="D1672">
        <v>200</v>
      </c>
      <c r="E1672">
        <v>976</v>
      </c>
      <c r="F1672" t="s">
        <v>201</v>
      </c>
      <c r="G1672" s="105">
        <v>2.6629000000000002E-3</v>
      </c>
      <c r="H1672" s="105">
        <v>9.2700000000000004E-5</v>
      </c>
      <c r="I1672" s="105">
        <v>-8.0584000000000006E-6</v>
      </c>
      <c r="J1672" s="105">
        <v>-5.6189999999999997E-7</v>
      </c>
      <c r="K1672" s="105">
        <v>2.6708999999999999E-3</v>
      </c>
      <c r="L1672" s="105">
        <v>9.3200000000000002E-5</v>
      </c>
      <c r="M1672" s="132">
        <v>2</v>
      </c>
      <c r="N1672">
        <v>0</v>
      </c>
      <c r="O1672">
        <v>0</v>
      </c>
      <c r="P1672">
        <v>0</v>
      </c>
      <c r="Q1672">
        <v>1</v>
      </c>
      <c r="R1672">
        <v>2.6709000000000001E-5</v>
      </c>
      <c r="S1672">
        <v>9.3210000000000004E-7</v>
      </c>
      <c r="T1672">
        <v>3</v>
      </c>
      <c r="U1672">
        <v>0</v>
      </c>
      <c r="V1672">
        <v>0</v>
      </c>
      <c r="W1672" s="133" t="s">
        <v>2364</v>
      </c>
      <c r="X1672" t="s">
        <v>2099</v>
      </c>
      <c r="Y1672" t="s">
        <v>204</v>
      </c>
      <c r="AM1672" s="105"/>
      <c r="AO1672" s="105"/>
    </row>
    <row r="1673" spans="1:41" ht="14.25" customHeight="1">
      <c r="A1673" t="s">
        <v>2365</v>
      </c>
      <c r="B1673" t="s">
        <v>200</v>
      </c>
      <c r="C1673">
        <v>0</v>
      </c>
      <c r="D1673">
        <v>200</v>
      </c>
      <c r="E1673">
        <v>976</v>
      </c>
      <c r="F1673" t="s">
        <v>201</v>
      </c>
      <c r="G1673" s="105">
        <v>5.1174999999999997E-3</v>
      </c>
      <c r="H1673" s="105">
        <v>1.7430000000000001E-4</v>
      </c>
      <c r="I1673" s="105">
        <v>-8.0584000000000006E-6</v>
      </c>
      <c r="J1673" s="105">
        <v>-5.6189999999999997E-7</v>
      </c>
      <c r="K1673" s="105">
        <v>5.1256000000000001E-3</v>
      </c>
      <c r="L1673" s="105">
        <v>1.749E-4</v>
      </c>
      <c r="M1673" s="132">
        <v>1.95</v>
      </c>
      <c r="N1673">
        <v>0</v>
      </c>
      <c r="O1673">
        <v>0</v>
      </c>
      <c r="P1673">
        <v>0</v>
      </c>
      <c r="Q1673">
        <v>1</v>
      </c>
      <c r="R1673">
        <v>5.1255999999999999E-5</v>
      </c>
      <c r="S1673">
        <v>1.7490999999999999E-6</v>
      </c>
      <c r="T1673">
        <v>4</v>
      </c>
      <c r="U1673">
        <v>0</v>
      </c>
      <c r="V1673">
        <v>0</v>
      </c>
      <c r="W1673" s="133" t="s">
        <v>2366</v>
      </c>
      <c r="X1673" t="s">
        <v>2099</v>
      </c>
      <c r="Y1673" t="s">
        <v>204</v>
      </c>
      <c r="AM1673" s="105"/>
      <c r="AO1673" s="105"/>
    </row>
    <row r="1674" spans="1:41" ht="14.25" customHeight="1">
      <c r="A1674" t="s">
        <v>2365</v>
      </c>
      <c r="B1674" t="s">
        <v>200</v>
      </c>
      <c r="C1674">
        <v>0</v>
      </c>
      <c r="D1674">
        <v>200</v>
      </c>
      <c r="E1674">
        <v>976</v>
      </c>
      <c r="F1674" t="s">
        <v>201</v>
      </c>
      <c r="G1674" s="105">
        <v>5.1171000000000003E-3</v>
      </c>
      <c r="H1674" s="105">
        <v>1.7430000000000001E-4</v>
      </c>
      <c r="I1674" s="105">
        <v>-8.0584000000000006E-6</v>
      </c>
      <c r="J1674" s="105">
        <v>-5.6189999999999997E-7</v>
      </c>
      <c r="K1674" s="105">
        <v>5.1250999999999996E-3</v>
      </c>
      <c r="L1674" s="105">
        <v>1.749E-4</v>
      </c>
      <c r="M1674" s="132">
        <v>1.95</v>
      </c>
      <c r="N1674">
        <v>0</v>
      </c>
      <c r="O1674">
        <v>0</v>
      </c>
      <c r="P1674">
        <v>0</v>
      </c>
      <c r="Q1674">
        <v>1</v>
      </c>
      <c r="R1674">
        <v>5.1251000000000001E-5</v>
      </c>
      <c r="S1674">
        <v>1.7487000000000001E-6</v>
      </c>
      <c r="T1674">
        <v>4</v>
      </c>
      <c r="U1674">
        <v>0</v>
      </c>
      <c r="V1674">
        <v>0</v>
      </c>
      <c r="W1674" s="133" t="s">
        <v>2367</v>
      </c>
      <c r="X1674" t="s">
        <v>2099</v>
      </c>
      <c r="Y1674" t="s">
        <v>204</v>
      </c>
      <c r="AM1674" s="105"/>
      <c r="AO1674" s="105"/>
    </row>
    <row r="1675" spans="1:41" ht="14.25" customHeight="1">
      <c r="A1675" t="s">
        <v>2365</v>
      </c>
      <c r="B1675" t="s">
        <v>200</v>
      </c>
      <c r="C1675">
        <v>0</v>
      </c>
      <c r="D1675">
        <v>200</v>
      </c>
      <c r="E1675">
        <v>976</v>
      </c>
      <c r="F1675" t="s">
        <v>201</v>
      </c>
      <c r="G1675" s="105">
        <v>5.1167000000000001E-3</v>
      </c>
      <c r="H1675" s="105">
        <v>1.7330000000000001E-4</v>
      </c>
      <c r="I1675" s="105">
        <v>-8.0584000000000006E-6</v>
      </c>
      <c r="J1675" s="105">
        <v>-5.6189999999999997E-7</v>
      </c>
      <c r="K1675" s="105">
        <v>5.1247999999999997E-3</v>
      </c>
      <c r="L1675" s="105">
        <v>1.738E-4</v>
      </c>
      <c r="M1675" s="132">
        <v>1.94</v>
      </c>
      <c r="N1675">
        <v>0</v>
      </c>
      <c r="O1675">
        <v>0</v>
      </c>
      <c r="P1675">
        <v>0</v>
      </c>
      <c r="Q1675">
        <v>1</v>
      </c>
      <c r="R1675">
        <v>5.1248000000000001E-5</v>
      </c>
      <c r="S1675">
        <v>1.7385E-6</v>
      </c>
      <c r="T1675">
        <v>4</v>
      </c>
      <c r="U1675">
        <v>0</v>
      </c>
      <c r="V1675">
        <v>0</v>
      </c>
      <c r="W1675" s="133" t="s">
        <v>1173</v>
      </c>
      <c r="X1675" t="s">
        <v>2099</v>
      </c>
      <c r="Y1675" t="s">
        <v>204</v>
      </c>
      <c r="AM1675" s="105"/>
      <c r="AO1675" s="105"/>
    </row>
    <row r="1676" spans="1:41" ht="14.25" customHeight="1">
      <c r="A1676" t="s">
        <v>2368</v>
      </c>
      <c r="B1676" t="s">
        <v>200</v>
      </c>
      <c r="C1676">
        <v>0</v>
      </c>
      <c r="D1676">
        <v>200</v>
      </c>
      <c r="E1676">
        <v>976</v>
      </c>
      <c r="F1676" t="s">
        <v>201</v>
      </c>
      <c r="G1676" s="105">
        <v>2.0663000000000001E-3</v>
      </c>
      <c r="H1676" s="105">
        <v>8.1299999999999997E-5</v>
      </c>
      <c r="I1676" s="105">
        <v>-8.0584000000000006E-6</v>
      </c>
      <c r="J1676" s="105">
        <v>-5.6189999999999997E-7</v>
      </c>
      <c r="K1676" s="105">
        <v>2.0742999999999998E-3</v>
      </c>
      <c r="L1676" s="105">
        <v>8.1799999999999996E-5</v>
      </c>
      <c r="M1676" s="132">
        <v>2.2599999999999998</v>
      </c>
      <c r="N1676">
        <v>0</v>
      </c>
      <c r="O1676">
        <v>0</v>
      </c>
      <c r="P1676">
        <v>0</v>
      </c>
      <c r="Q1676">
        <v>1</v>
      </c>
      <c r="R1676">
        <v>2.0743000000000001E-5</v>
      </c>
      <c r="S1676">
        <v>8.1829999999999996E-7</v>
      </c>
      <c r="T1676">
        <v>3</v>
      </c>
      <c r="U1676">
        <v>0</v>
      </c>
      <c r="V1676">
        <v>0</v>
      </c>
      <c r="W1676" s="133" t="s">
        <v>357</v>
      </c>
      <c r="X1676" t="s">
        <v>2099</v>
      </c>
      <c r="Y1676" t="s">
        <v>204</v>
      </c>
      <c r="AM1676" s="105"/>
      <c r="AO1676" s="105"/>
    </row>
    <row r="1677" spans="1:41" ht="14.25" customHeight="1">
      <c r="A1677" t="s">
        <v>2368</v>
      </c>
      <c r="B1677" t="s">
        <v>200</v>
      </c>
      <c r="C1677">
        <v>0</v>
      </c>
      <c r="D1677">
        <v>200</v>
      </c>
      <c r="E1677">
        <v>976</v>
      </c>
      <c r="F1677" t="s">
        <v>201</v>
      </c>
      <c r="G1677" s="105">
        <v>2.0660000000000001E-3</v>
      </c>
      <c r="H1677" s="105">
        <v>8.1000000000000004E-5</v>
      </c>
      <c r="I1677" s="105">
        <v>-8.0584000000000006E-6</v>
      </c>
      <c r="J1677" s="105">
        <v>-5.6189999999999997E-7</v>
      </c>
      <c r="K1677" s="105">
        <v>2.0741000000000002E-3</v>
      </c>
      <c r="L1677" s="105">
        <v>8.1500000000000002E-5</v>
      </c>
      <c r="M1677" s="132">
        <v>2.25</v>
      </c>
      <c r="N1677">
        <v>0</v>
      </c>
      <c r="O1677">
        <v>0</v>
      </c>
      <c r="P1677">
        <v>0</v>
      </c>
      <c r="Q1677">
        <v>1</v>
      </c>
      <c r="R1677">
        <v>2.0741E-5</v>
      </c>
      <c r="S1677">
        <v>8.1539999999999996E-7</v>
      </c>
      <c r="T1677">
        <v>3</v>
      </c>
      <c r="U1677">
        <v>0</v>
      </c>
      <c r="V1677">
        <v>0</v>
      </c>
      <c r="W1677" s="133" t="s">
        <v>358</v>
      </c>
      <c r="X1677" t="s">
        <v>2099</v>
      </c>
      <c r="Y1677" t="s">
        <v>204</v>
      </c>
      <c r="AM1677" s="105"/>
      <c r="AO1677" s="105"/>
    </row>
    <row r="1678" spans="1:41" ht="14.25" customHeight="1">
      <c r="A1678" t="s">
        <v>2368</v>
      </c>
      <c r="B1678" t="s">
        <v>200</v>
      </c>
      <c r="C1678">
        <v>0</v>
      </c>
      <c r="D1678">
        <v>200</v>
      </c>
      <c r="E1678">
        <v>976</v>
      </c>
      <c r="F1678" t="s">
        <v>201</v>
      </c>
      <c r="G1678" s="105">
        <v>2.0660000000000001E-3</v>
      </c>
      <c r="H1678" s="105">
        <v>8.1299999999999997E-5</v>
      </c>
      <c r="I1678" s="105">
        <v>-8.0584000000000006E-6</v>
      </c>
      <c r="J1678" s="105">
        <v>-5.6189999999999997E-7</v>
      </c>
      <c r="K1678" s="105">
        <v>2.0739999999999999E-3</v>
      </c>
      <c r="L1678" s="105">
        <v>8.1899999999999999E-5</v>
      </c>
      <c r="M1678" s="132">
        <v>2.2599999999999998</v>
      </c>
      <c r="N1678">
        <v>0</v>
      </c>
      <c r="O1678">
        <v>0</v>
      </c>
      <c r="P1678">
        <v>0</v>
      </c>
      <c r="Q1678">
        <v>1</v>
      </c>
      <c r="R1678">
        <v>2.0740000000000001E-5</v>
      </c>
      <c r="S1678">
        <v>8.1859999999999998E-7</v>
      </c>
      <c r="T1678">
        <v>3</v>
      </c>
      <c r="U1678">
        <v>0</v>
      </c>
      <c r="V1678">
        <v>0</v>
      </c>
      <c r="W1678" s="133" t="s">
        <v>1175</v>
      </c>
      <c r="X1678" t="s">
        <v>2099</v>
      </c>
      <c r="Y1678" t="s">
        <v>204</v>
      </c>
      <c r="AM1678" s="105"/>
      <c r="AO1678" s="105"/>
    </row>
    <row r="1679" spans="1:41" ht="14.25" customHeight="1">
      <c r="A1679" t="s">
        <v>2369</v>
      </c>
      <c r="B1679" t="s">
        <v>200</v>
      </c>
      <c r="C1679">
        <v>0</v>
      </c>
      <c r="D1679">
        <v>200</v>
      </c>
      <c r="E1679">
        <v>976</v>
      </c>
      <c r="F1679" t="s">
        <v>201</v>
      </c>
      <c r="G1679" s="105">
        <v>1.2080000000000001E-3</v>
      </c>
      <c r="H1679" s="105">
        <v>4.85E-5</v>
      </c>
      <c r="I1679" s="105">
        <v>-8.0584000000000006E-6</v>
      </c>
      <c r="J1679" s="105">
        <v>-5.6189999999999997E-7</v>
      </c>
      <c r="K1679" s="105">
        <v>1.2160999999999999E-3</v>
      </c>
      <c r="L1679" s="105">
        <v>4.8999999999999998E-5</v>
      </c>
      <c r="M1679" s="132">
        <v>2.31</v>
      </c>
      <c r="N1679">
        <v>0</v>
      </c>
      <c r="O1679">
        <v>0</v>
      </c>
      <c r="P1679">
        <v>0</v>
      </c>
      <c r="Q1679">
        <v>1</v>
      </c>
      <c r="R1679">
        <v>1.2160999999999999E-5</v>
      </c>
      <c r="S1679">
        <v>4.904E-7</v>
      </c>
      <c r="T1679">
        <v>3</v>
      </c>
      <c r="U1679">
        <v>0</v>
      </c>
      <c r="V1679">
        <v>0</v>
      </c>
      <c r="W1679" s="133" t="s">
        <v>2370</v>
      </c>
      <c r="X1679" t="s">
        <v>2099</v>
      </c>
      <c r="Y1679" t="s">
        <v>204</v>
      </c>
      <c r="AM1679" s="105"/>
      <c r="AO1679" s="105"/>
    </row>
    <row r="1680" spans="1:41" ht="14.25" customHeight="1">
      <c r="A1680" t="s">
        <v>2369</v>
      </c>
      <c r="B1680" t="s">
        <v>200</v>
      </c>
      <c r="C1680">
        <v>0</v>
      </c>
      <c r="D1680">
        <v>200</v>
      </c>
      <c r="E1680">
        <v>976</v>
      </c>
      <c r="F1680" t="s">
        <v>201</v>
      </c>
      <c r="G1680" s="105">
        <v>1.2083E-3</v>
      </c>
      <c r="H1680" s="105">
        <v>4.8699999999999998E-5</v>
      </c>
      <c r="I1680" s="105">
        <v>-8.0584000000000006E-6</v>
      </c>
      <c r="J1680" s="105">
        <v>-5.6189999999999997E-7</v>
      </c>
      <c r="K1680" s="105">
        <v>1.2164000000000001E-3</v>
      </c>
      <c r="L1680" s="105">
        <v>4.9299999999999999E-5</v>
      </c>
      <c r="M1680" s="132">
        <v>2.3199999999999998</v>
      </c>
      <c r="N1680">
        <v>0</v>
      </c>
      <c r="O1680">
        <v>0</v>
      </c>
      <c r="P1680">
        <v>0</v>
      </c>
      <c r="Q1680">
        <v>1</v>
      </c>
      <c r="R1680">
        <v>1.2164000000000001E-5</v>
      </c>
      <c r="S1680">
        <v>4.9259999999999995E-7</v>
      </c>
      <c r="T1680">
        <v>3</v>
      </c>
      <c r="U1680">
        <v>0</v>
      </c>
      <c r="V1680">
        <v>0</v>
      </c>
      <c r="W1680" s="133" t="s">
        <v>2371</v>
      </c>
      <c r="X1680" t="s">
        <v>2099</v>
      </c>
      <c r="Y1680" t="s">
        <v>204</v>
      </c>
      <c r="AM1680" s="105"/>
      <c r="AO1680" s="105"/>
    </row>
    <row r="1681" spans="1:41" ht="14.25" customHeight="1">
      <c r="A1681" t="s">
        <v>2369</v>
      </c>
      <c r="B1681" t="s">
        <v>200</v>
      </c>
      <c r="C1681">
        <v>0</v>
      </c>
      <c r="D1681">
        <v>200</v>
      </c>
      <c r="E1681">
        <v>976</v>
      </c>
      <c r="F1681" t="s">
        <v>201</v>
      </c>
      <c r="G1681" s="105">
        <v>1.2068999999999999E-3</v>
      </c>
      <c r="H1681" s="105">
        <v>4.8199999999999999E-5</v>
      </c>
      <c r="I1681" s="105">
        <v>-8.0584000000000006E-6</v>
      </c>
      <c r="J1681" s="105">
        <v>-5.6189999999999997E-7</v>
      </c>
      <c r="K1681" s="105">
        <v>1.2149999999999999E-3</v>
      </c>
      <c r="L1681" s="105">
        <v>4.8699999999999998E-5</v>
      </c>
      <c r="M1681" s="132">
        <v>2.2999999999999998</v>
      </c>
      <c r="N1681">
        <v>0</v>
      </c>
      <c r="O1681">
        <v>0</v>
      </c>
      <c r="P1681">
        <v>0</v>
      </c>
      <c r="Q1681">
        <v>1</v>
      </c>
      <c r="R1681">
        <v>1.2150000000000001E-5</v>
      </c>
      <c r="S1681">
        <v>4.8749999999999999E-7</v>
      </c>
      <c r="T1681">
        <v>3</v>
      </c>
      <c r="U1681">
        <v>0</v>
      </c>
      <c r="V1681">
        <v>0</v>
      </c>
      <c r="W1681" s="133" t="s">
        <v>364</v>
      </c>
      <c r="X1681" t="s">
        <v>2099</v>
      </c>
      <c r="Y1681" t="s">
        <v>204</v>
      </c>
      <c r="AM1681" s="105"/>
      <c r="AO1681" s="105"/>
    </row>
    <row r="1682" spans="1:41" ht="14.25" customHeight="1">
      <c r="A1682" t="s">
        <v>2372</v>
      </c>
      <c r="B1682" t="s">
        <v>200</v>
      </c>
      <c r="C1682">
        <v>0</v>
      </c>
      <c r="D1682">
        <v>200</v>
      </c>
      <c r="E1682">
        <v>976</v>
      </c>
      <c r="F1682" t="s">
        <v>201</v>
      </c>
      <c r="G1682" s="105">
        <v>1.0328E-3</v>
      </c>
      <c r="H1682" s="105">
        <v>4.1600000000000002E-5</v>
      </c>
      <c r="I1682" s="105">
        <v>-8.0584000000000006E-6</v>
      </c>
      <c r="J1682" s="105">
        <v>-5.6189999999999997E-7</v>
      </c>
      <c r="K1682" s="105">
        <v>1.0409E-3</v>
      </c>
      <c r="L1682" s="105">
        <v>4.21E-5</v>
      </c>
      <c r="M1682" s="132">
        <v>2.3199999999999998</v>
      </c>
      <c r="N1682">
        <v>0</v>
      </c>
      <c r="O1682">
        <v>0</v>
      </c>
      <c r="P1682">
        <v>0</v>
      </c>
      <c r="Q1682">
        <v>1</v>
      </c>
      <c r="R1682">
        <v>1.0409E-5</v>
      </c>
      <c r="S1682">
        <v>4.2119999999999999E-7</v>
      </c>
      <c r="T1682">
        <v>3</v>
      </c>
      <c r="U1682">
        <v>0</v>
      </c>
      <c r="V1682">
        <v>0</v>
      </c>
      <c r="W1682" s="133" t="s">
        <v>2373</v>
      </c>
      <c r="X1682" t="s">
        <v>2099</v>
      </c>
      <c r="Y1682" t="s">
        <v>204</v>
      </c>
      <c r="AM1682" s="105"/>
      <c r="AO1682" s="105"/>
    </row>
    <row r="1683" spans="1:41" ht="14.25" customHeight="1">
      <c r="A1683" t="s">
        <v>2372</v>
      </c>
      <c r="B1683" t="s">
        <v>200</v>
      </c>
      <c r="C1683">
        <v>0</v>
      </c>
      <c r="D1683">
        <v>200</v>
      </c>
      <c r="E1683">
        <v>976</v>
      </c>
      <c r="F1683" t="s">
        <v>201</v>
      </c>
      <c r="G1683" s="105">
        <v>1.0328E-3</v>
      </c>
      <c r="H1683" s="105">
        <v>4.1399999999999997E-5</v>
      </c>
      <c r="I1683" s="105">
        <v>-8.0584000000000006E-6</v>
      </c>
      <c r="J1683" s="105">
        <v>-5.6189999999999997E-7</v>
      </c>
      <c r="K1683" s="105">
        <v>1.0407999999999999E-3</v>
      </c>
      <c r="L1683" s="105">
        <v>4.1900000000000002E-5</v>
      </c>
      <c r="M1683" s="132">
        <v>2.31</v>
      </c>
      <c r="N1683">
        <v>0</v>
      </c>
      <c r="O1683">
        <v>0</v>
      </c>
      <c r="P1683">
        <v>0</v>
      </c>
      <c r="Q1683">
        <v>1</v>
      </c>
      <c r="R1683">
        <v>1.0407999999999999E-5</v>
      </c>
      <c r="S1683">
        <v>4.192E-7</v>
      </c>
      <c r="T1683">
        <v>3</v>
      </c>
      <c r="U1683">
        <v>0</v>
      </c>
      <c r="V1683">
        <v>0</v>
      </c>
      <c r="W1683" s="133" t="s">
        <v>2374</v>
      </c>
      <c r="X1683" t="s">
        <v>2099</v>
      </c>
      <c r="Y1683" t="s">
        <v>204</v>
      </c>
      <c r="AM1683" s="105"/>
      <c r="AO1683" s="105"/>
    </row>
    <row r="1684" spans="1:41" ht="14.25" customHeight="1">
      <c r="A1684" t="s">
        <v>2372</v>
      </c>
      <c r="B1684" t="s">
        <v>200</v>
      </c>
      <c r="C1684">
        <v>0</v>
      </c>
      <c r="D1684">
        <v>200</v>
      </c>
      <c r="E1684">
        <v>976</v>
      </c>
      <c r="F1684" t="s">
        <v>201</v>
      </c>
      <c r="G1684" s="105">
        <v>1.0323999999999999E-3</v>
      </c>
      <c r="H1684" s="105">
        <v>4.1199999999999999E-5</v>
      </c>
      <c r="I1684" s="105">
        <v>-8.0584000000000006E-6</v>
      </c>
      <c r="J1684" s="105">
        <v>-5.6189999999999997E-7</v>
      </c>
      <c r="K1684" s="105">
        <v>1.0403999999999999E-3</v>
      </c>
      <c r="L1684" s="105">
        <v>4.18E-5</v>
      </c>
      <c r="M1684" s="132">
        <v>2.2999999999999998</v>
      </c>
      <c r="N1684">
        <v>0</v>
      </c>
      <c r="O1684">
        <v>0</v>
      </c>
      <c r="P1684">
        <v>0</v>
      </c>
      <c r="Q1684">
        <v>1</v>
      </c>
      <c r="R1684">
        <v>1.0404000000000001E-5</v>
      </c>
      <c r="S1684">
        <v>4.1800000000000001E-7</v>
      </c>
      <c r="T1684">
        <v>3</v>
      </c>
      <c r="U1684">
        <v>0</v>
      </c>
      <c r="V1684">
        <v>0</v>
      </c>
      <c r="W1684" s="133" t="s">
        <v>2375</v>
      </c>
      <c r="X1684" t="s">
        <v>2099</v>
      </c>
      <c r="Y1684" t="s">
        <v>204</v>
      </c>
      <c r="AM1684" s="105"/>
      <c r="AO1684" s="105"/>
    </row>
    <row r="1685" spans="1:41" ht="14.25" customHeight="1">
      <c r="A1685" t="s">
        <v>2376</v>
      </c>
      <c r="B1685" t="s">
        <v>200</v>
      </c>
      <c r="C1685">
        <v>0</v>
      </c>
      <c r="D1685">
        <v>200</v>
      </c>
      <c r="E1685">
        <v>976</v>
      </c>
      <c r="F1685" t="s">
        <v>201</v>
      </c>
      <c r="G1685" s="105">
        <v>1.2976000000000001E-3</v>
      </c>
      <c r="H1685" s="105">
        <v>5.2200000000000002E-5</v>
      </c>
      <c r="I1685" s="105">
        <v>-8.0584000000000006E-6</v>
      </c>
      <c r="J1685" s="105">
        <v>-5.6189999999999997E-7</v>
      </c>
      <c r="K1685" s="105">
        <v>1.3056999999999999E-3</v>
      </c>
      <c r="L1685" s="105">
        <v>5.27E-5</v>
      </c>
      <c r="M1685" s="132">
        <v>2.31</v>
      </c>
      <c r="N1685">
        <v>0</v>
      </c>
      <c r="O1685">
        <v>0</v>
      </c>
      <c r="P1685">
        <v>0</v>
      </c>
      <c r="Q1685">
        <v>1</v>
      </c>
      <c r="R1685">
        <v>1.3057000000000001E-5</v>
      </c>
      <c r="S1685">
        <v>5.2750000000000003E-7</v>
      </c>
      <c r="T1685">
        <v>3</v>
      </c>
      <c r="U1685">
        <v>0</v>
      </c>
      <c r="V1685">
        <v>0</v>
      </c>
      <c r="W1685" s="133" t="s">
        <v>2377</v>
      </c>
      <c r="X1685" t="s">
        <v>2099</v>
      </c>
      <c r="Y1685" t="s">
        <v>204</v>
      </c>
      <c r="AM1685" s="105"/>
      <c r="AO1685" s="105"/>
    </row>
    <row r="1686" spans="1:41" ht="14.25" customHeight="1">
      <c r="A1686" t="s">
        <v>2376</v>
      </c>
      <c r="B1686" t="s">
        <v>200</v>
      </c>
      <c r="C1686">
        <v>0</v>
      </c>
      <c r="D1686">
        <v>200</v>
      </c>
      <c r="E1686">
        <v>976</v>
      </c>
      <c r="F1686" t="s">
        <v>201</v>
      </c>
      <c r="G1686" s="105">
        <v>1.2972000000000001E-3</v>
      </c>
      <c r="H1686" s="105">
        <v>5.2099999999999999E-5</v>
      </c>
      <c r="I1686" s="105">
        <v>-8.0584000000000006E-6</v>
      </c>
      <c r="J1686" s="105">
        <v>-5.6189999999999997E-7</v>
      </c>
      <c r="K1686" s="105">
        <v>1.3052000000000001E-3</v>
      </c>
      <c r="L1686" s="105">
        <v>5.27E-5</v>
      </c>
      <c r="M1686" s="132">
        <v>2.31</v>
      </c>
      <c r="N1686">
        <v>0</v>
      </c>
      <c r="O1686">
        <v>0</v>
      </c>
      <c r="P1686">
        <v>0</v>
      </c>
      <c r="Q1686">
        <v>1</v>
      </c>
      <c r="R1686">
        <v>1.3052E-5</v>
      </c>
      <c r="S1686">
        <v>5.2699999999999999E-7</v>
      </c>
      <c r="T1686">
        <v>3</v>
      </c>
      <c r="U1686">
        <v>0</v>
      </c>
      <c r="V1686">
        <v>0</v>
      </c>
      <c r="W1686" s="133" t="s">
        <v>2378</v>
      </c>
      <c r="X1686" t="s">
        <v>2099</v>
      </c>
      <c r="Y1686" t="s">
        <v>204</v>
      </c>
      <c r="AM1686" s="105"/>
      <c r="AO1686" s="105"/>
    </row>
    <row r="1687" spans="1:41" ht="14.25" customHeight="1">
      <c r="A1687" t="s">
        <v>2376</v>
      </c>
      <c r="B1687" t="s">
        <v>200</v>
      </c>
      <c r="C1687">
        <v>0</v>
      </c>
      <c r="D1687">
        <v>200</v>
      </c>
      <c r="E1687">
        <v>976</v>
      </c>
      <c r="F1687" t="s">
        <v>201</v>
      </c>
      <c r="G1687" s="105">
        <v>1.2971E-3</v>
      </c>
      <c r="H1687" s="105">
        <v>5.1799999999999999E-5</v>
      </c>
      <c r="I1687" s="105">
        <v>-8.0584000000000006E-6</v>
      </c>
      <c r="J1687" s="105">
        <v>-5.6189999999999997E-7</v>
      </c>
      <c r="K1687" s="105">
        <v>1.3051E-3</v>
      </c>
      <c r="L1687" s="105">
        <v>5.24E-5</v>
      </c>
      <c r="M1687" s="132">
        <v>2.2999999999999998</v>
      </c>
      <c r="N1687">
        <v>0</v>
      </c>
      <c r="O1687">
        <v>0</v>
      </c>
      <c r="P1687">
        <v>0</v>
      </c>
      <c r="Q1687">
        <v>1</v>
      </c>
      <c r="R1687">
        <v>1.3050999999999999E-5</v>
      </c>
      <c r="S1687">
        <v>5.2379999999999997E-7</v>
      </c>
      <c r="T1687">
        <v>3</v>
      </c>
      <c r="U1687">
        <v>0</v>
      </c>
      <c r="V1687">
        <v>0</v>
      </c>
      <c r="W1687" s="133" t="s">
        <v>2379</v>
      </c>
      <c r="X1687" t="s">
        <v>2099</v>
      </c>
      <c r="Y1687" t="s">
        <v>204</v>
      </c>
      <c r="AM1687" s="105"/>
      <c r="AO1687" s="105"/>
    </row>
    <row r="1688" spans="1:41" ht="14.25" customHeight="1">
      <c r="A1688" t="s">
        <v>2380</v>
      </c>
      <c r="B1688" t="s">
        <v>200</v>
      </c>
      <c r="C1688">
        <v>0</v>
      </c>
      <c r="D1688">
        <v>200</v>
      </c>
      <c r="E1688">
        <v>976</v>
      </c>
      <c r="F1688" t="s">
        <v>201</v>
      </c>
      <c r="G1688" s="105">
        <v>1.7676E-3</v>
      </c>
      <c r="H1688" s="105">
        <v>6.9099999999999999E-5</v>
      </c>
      <c r="I1688" s="105">
        <v>-8.0584000000000006E-6</v>
      </c>
      <c r="J1688" s="105">
        <v>-5.6189999999999997E-7</v>
      </c>
      <c r="K1688" s="105">
        <v>1.7757000000000001E-3</v>
      </c>
      <c r="L1688" s="105">
        <v>6.9599999999999998E-5</v>
      </c>
      <c r="M1688" s="132">
        <v>2.25</v>
      </c>
      <c r="N1688">
        <v>0</v>
      </c>
      <c r="O1688">
        <v>0</v>
      </c>
      <c r="P1688">
        <v>0</v>
      </c>
      <c r="Q1688">
        <v>1</v>
      </c>
      <c r="R1688">
        <v>1.7757E-5</v>
      </c>
      <c r="S1688">
        <v>6.9609999999999999E-7</v>
      </c>
      <c r="T1688">
        <v>3</v>
      </c>
      <c r="U1688">
        <v>0</v>
      </c>
      <c r="V1688">
        <v>0</v>
      </c>
      <c r="W1688" s="133" t="s">
        <v>2381</v>
      </c>
      <c r="X1688" t="s">
        <v>2099</v>
      </c>
      <c r="Y1688" t="s">
        <v>204</v>
      </c>
      <c r="AM1688" s="105"/>
      <c r="AO1688" s="105"/>
    </row>
    <row r="1689" spans="1:41" ht="14.25" customHeight="1">
      <c r="A1689" t="s">
        <v>2380</v>
      </c>
      <c r="B1689" t="s">
        <v>200</v>
      </c>
      <c r="C1689">
        <v>0</v>
      </c>
      <c r="D1689">
        <v>200</v>
      </c>
      <c r="E1689">
        <v>976</v>
      </c>
      <c r="F1689" t="s">
        <v>201</v>
      </c>
      <c r="G1689" s="105">
        <v>1.7675E-3</v>
      </c>
      <c r="H1689" s="105">
        <v>6.9099999999999999E-5</v>
      </c>
      <c r="I1689" s="105">
        <v>-8.0584000000000006E-6</v>
      </c>
      <c r="J1689" s="105">
        <v>-5.6189999999999997E-7</v>
      </c>
      <c r="K1689" s="105">
        <v>1.7756E-3</v>
      </c>
      <c r="L1689" s="105">
        <v>6.9599999999999998E-5</v>
      </c>
      <c r="M1689" s="132">
        <v>2.25</v>
      </c>
      <c r="N1689">
        <v>0</v>
      </c>
      <c r="O1689">
        <v>0</v>
      </c>
      <c r="P1689">
        <v>0</v>
      </c>
      <c r="Q1689">
        <v>1</v>
      </c>
      <c r="R1689">
        <v>1.7756000000000001E-5</v>
      </c>
      <c r="S1689">
        <v>6.962E-7</v>
      </c>
      <c r="T1689">
        <v>3</v>
      </c>
      <c r="U1689">
        <v>0</v>
      </c>
      <c r="V1689">
        <v>0</v>
      </c>
      <c r="W1689" s="133" t="s">
        <v>2382</v>
      </c>
      <c r="X1689" t="s">
        <v>2099</v>
      </c>
      <c r="Y1689" t="s">
        <v>204</v>
      </c>
      <c r="AM1689" s="105"/>
      <c r="AO1689" s="105"/>
    </row>
    <row r="1690" spans="1:41" ht="14.25" customHeight="1">
      <c r="A1690" t="s">
        <v>2380</v>
      </c>
      <c r="B1690" t="s">
        <v>200</v>
      </c>
      <c r="C1690">
        <v>0</v>
      </c>
      <c r="D1690">
        <v>200</v>
      </c>
      <c r="E1690">
        <v>976</v>
      </c>
      <c r="F1690" t="s">
        <v>201</v>
      </c>
      <c r="G1690" s="105">
        <v>1.7676E-3</v>
      </c>
      <c r="H1690" s="105">
        <v>6.9499999999999995E-5</v>
      </c>
      <c r="I1690" s="105">
        <v>-8.0584000000000006E-6</v>
      </c>
      <c r="J1690" s="105">
        <v>-5.6189999999999997E-7</v>
      </c>
      <c r="K1690" s="105">
        <v>1.7757000000000001E-3</v>
      </c>
      <c r="L1690" s="105">
        <v>6.9999999999999994E-5</v>
      </c>
      <c r="M1690" s="132">
        <v>2.2599999999999998</v>
      </c>
      <c r="N1690">
        <v>0</v>
      </c>
      <c r="O1690">
        <v>0</v>
      </c>
      <c r="P1690">
        <v>0</v>
      </c>
      <c r="Q1690">
        <v>1</v>
      </c>
      <c r="R1690">
        <v>1.7757E-5</v>
      </c>
      <c r="S1690">
        <v>7.004E-7</v>
      </c>
      <c r="T1690">
        <v>3</v>
      </c>
      <c r="U1690">
        <v>0</v>
      </c>
      <c r="V1690">
        <v>0</v>
      </c>
      <c r="W1690" s="133" t="s">
        <v>2383</v>
      </c>
      <c r="X1690" t="s">
        <v>2099</v>
      </c>
      <c r="Y1690" t="s">
        <v>204</v>
      </c>
      <c r="AM1690" s="105"/>
      <c r="AO1690" s="105"/>
    </row>
    <row r="1691" spans="1:41" ht="14.25" customHeight="1">
      <c r="A1691" t="s">
        <v>2384</v>
      </c>
      <c r="B1691" t="s">
        <v>200</v>
      </c>
      <c r="C1691">
        <v>0</v>
      </c>
      <c r="D1691">
        <v>200</v>
      </c>
      <c r="E1691">
        <v>976</v>
      </c>
      <c r="F1691" t="s">
        <v>201</v>
      </c>
      <c r="G1691" s="105">
        <v>2.6814E-3</v>
      </c>
      <c r="H1691" s="105">
        <v>1.027E-4</v>
      </c>
      <c r="I1691" s="105">
        <v>-8.0584000000000006E-6</v>
      </c>
      <c r="J1691" s="105">
        <v>-5.6189999999999997E-7</v>
      </c>
      <c r="K1691" s="105">
        <v>2.6895000000000001E-3</v>
      </c>
      <c r="L1691" s="105">
        <v>1.032E-4</v>
      </c>
      <c r="M1691" s="132">
        <v>2.2000000000000002</v>
      </c>
      <c r="N1691">
        <v>0</v>
      </c>
      <c r="O1691">
        <v>0</v>
      </c>
      <c r="P1691">
        <v>0</v>
      </c>
      <c r="Q1691">
        <v>1</v>
      </c>
      <c r="R1691">
        <v>2.6894999999999999E-5</v>
      </c>
      <c r="S1691">
        <v>1.0322E-6</v>
      </c>
      <c r="T1691">
        <v>3</v>
      </c>
      <c r="U1691">
        <v>0</v>
      </c>
      <c r="V1691">
        <v>0</v>
      </c>
      <c r="W1691" s="133" t="s">
        <v>2385</v>
      </c>
      <c r="X1691" t="s">
        <v>2099</v>
      </c>
      <c r="Y1691" t="s">
        <v>204</v>
      </c>
      <c r="AM1691" s="105"/>
      <c r="AO1691" s="105"/>
    </row>
    <row r="1692" spans="1:41" ht="14.25" customHeight="1">
      <c r="A1692" t="s">
        <v>2384</v>
      </c>
      <c r="B1692" t="s">
        <v>200</v>
      </c>
      <c r="C1692">
        <v>0</v>
      </c>
      <c r="D1692">
        <v>200</v>
      </c>
      <c r="E1692">
        <v>976</v>
      </c>
      <c r="F1692" t="s">
        <v>201</v>
      </c>
      <c r="G1692" s="105">
        <v>2.6811000000000001E-3</v>
      </c>
      <c r="H1692" s="105">
        <v>1.0289999999999999E-4</v>
      </c>
      <c r="I1692" s="105">
        <v>-8.0584000000000006E-6</v>
      </c>
      <c r="J1692" s="105">
        <v>-5.6189999999999997E-7</v>
      </c>
      <c r="K1692" s="105">
        <v>2.6890999999999998E-3</v>
      </c>
      <c r="L1692" s="105">
        <v>1.0349999999999999E-4</v>
      </c>
      <c r="M1692" s="132">
        <v>2.2000000000000002</v>
      </c>
      <c r="N1692">
        <v>0</v>
      </c>
      <c r="O1692">
        <v>0</v>
      </c>
      <c r="P1692">
        <v>0</v>
      </c>
      <c r="Q1692">
        <v>1</v>
      </c>
      <c r="R1692">
        <v>2.6891000000000001E-5</v>
      </c>
      <c r="S1692">
        <v>1.0349E-6</v>
      </c>
      <c r="T1692">
        <v>3</v>
      </c>
      <c r="U1692">
        <v>0</v>
      </c>
      <c r="V1692">
        <v>0</v>
      </c>
      <c r="W1692" s="133" t="s">
        <v>2386</v>
      </c>
      <c r="X1692" t="s">
        <v>2099</v>
      </c>
      <c r="Y1692" t="s">
        <v>204</v>
      </c>
      <c r="AM1692" s="105"/>
      <c r="AO1692" s="105"/>
    </row>
    <row r="1693" spans="1:41" ht="14.25" customHeight="1">
      <c r="A1693" t="s">
        <v>2384</v>
      </c>
      <c r="B1693" t="s">
        <v>200</v>
      </c>
      <c r="C1693">
        <v>0</v>
      </c>
      <c r="D1693">
        <v>200</v>
      </c>
      <c r="E1693">
        <v>976</v>
      </c>
      <c r="F1693" t="s">
        <v>201</v>
      </c>
      <c r="G1693" s="105">
        <v>2.6811999999999999E-3</v>
      </c>
      <c r="H1693" s="105">
        <v>1.02E-4</v>
      </c>
      <c r="I1693" s="105">
        <v>-8.0584000000000006E-6</v>
      </c>
      <c r="J1693" s="105">
        <v>-5.6189999999999997E-7</v>
      </c>
      <c r="K1693" s="105">
        <v>2.6892999999999999E-3</v>
      </c>
      <c r="L1693" s="105">
        <v>1.026E-4</v>
      </c>
      <c r="M1693" s="132">
        <v>2.1800000000000002</v>
      </c>
      <c r="N1693">
        <v>0</v>
      </c>
      <c r="O1693">
        <v>0</v>
      </c>
      <c r="P1693">
        <v>0</v>
      </c>
      <c r="Q1693">
        <v>1</v>
      </c>
      <c r="R1693">
        <v>2.6893000000000002E-5</v>
      </c>
      <c r="S1693">
        <v>1.0261E-6</v>
      </c>
      <c r="T1693">
        <v>3</v>
      </c>
      <c r="U1693">
        <v>0</v>
      </c>
      <c r="V1693">
        <v>0</v>
      </c>
      <c r="W1693" s="133" t="s">
        <v>2387</v>
      </c>
      <c r="X1693" t="s">
        <v>2099</v>
      </c>
      <c r="Y1693" t="s">
        <v>204</v>
      </c>
      <c r="AM1693" s="105"/>
      <c r="AO1693" s="105"/>
    </row>
    <row r="1694" spans="1:41" ht="14.25" customHeight="1">
      <c r="A1694" t="s">
        <v>2388</v>
      </c>
      <c r="B1694" t="s">
        <v>200</v>
      </c>
      <c r="C1694">
        <v>0</v>
      </c>
      <c r="D1694">
        <v>200</v>
      </c>
      <c r="E1694">
        <v>976</v>
      </c>
      <c r="F1694" t="s">
        <v>201</v>
      </c>
      <c r="G1694" s="105">
        <v>1.4467E-3</v>
      </c>
      <c r="H1694" s="105">
        <v>4.85E-5</v>
      </c>
      <c r="I1694" s="105">
        <v>-8.0584000000000006E-6</v>
      </c>
      <c r="J1694" s="105">
        <v>-5.6189999999999997E-7</v>
      </c>
      <c r="K1694" s="105">
        <v>1.4548E-3</v>
      </c>
      <c r="L1694" s="105">
        <v>4.9100000000000001E-5</v>
      </c>
      <c r="M1694" s="132">
        <v>1.93</v>
      </c>
      <c r="N1694">
        <v>0</v>
      </c>
      <c r="O1694">
        <v>0</v>
      </c>
      <c r="P1694">
        <v>0</v>
      </c>
      <c r="Q1694">
        <v>1</v>
      </c>
      <c r="R1694">
        <v>1.4548E-5</v>
      </c>
      <c r="S1694">
        <v>4.9090000000000003E-7</v>
      </c>
      <c r="T1694">
        <v>3</v>
      </c>
      <c r="U1694">
        <v>0</v>
      </c>
      <c r="V1694">
        <v>0</v>
      </c>
      <c r="W1694" s="133" t="s">
        <v>1749</v>
      </c>
      <c r="X1694" t="s">
        <v>2099</v>
      </c>
      <c r="Y1694" t="s">
        <v>204</v>
      </c>
      <c r="AM1694" s="105"/>
      <c r="AO1694" s="105"/>
    </row>
    <row r="1695" spans="1:41" ht="14.25" customHeight="1">
      <c r="A1695" t="s">
        <v>2388</v>
      </c>
      <c r="B1695" t="s">
        <v>200</v>
      </c>
      <c r="C1695">
        <v>0</v>
      </c>
      <c r="D1695">
        <v>200</v>
      </c>
      <c r="E1695">
        <v>976</v>
      </c>
      <c r="F1695" t="s">
        <v>201</v>
      </c>
      <c r="G1695" s="105">
        <v>1.4465000000000001E-3</v>
      </c>
      <c r="H1695" s="105">
        <v>4.8399999999999997E-5</v>
      </c>
      <c r="I1695" s="105">
        <v>-8.0584000000000006E-6</v>
      </c>
      <c r="J1695" s="105">
        <v>-5.6189999999999997E-7</v>
      </c>
      <c r="K1695" s="105">
        <v>1.4545000000000001E-3</v>
      </c>
      <c r="L1695" s="105">
        <v>4.8999999999999998E-5</v>
      </c>
      <c r="M1695" s="132">
        <v>1.93</v>
      </c>
      <c r="N1695">
        <v>0</v>
      </c>
      <c r="O1695">
        <v>0</v>
      </c>
      <c r="P1695">
        <v>0</v>
      </c>
      <c r="Q1695">
        <v>1</v>
      </c>
      <c r="R1695">
        <v>1.4545000000000001E-5</v>
      </c>
      <c r="S1695">
        <v>4.8979999999999995E-7</v>
      </c>
      <c r="T1695">
        <v>3</v>
      </c>
      <c r="U1695">
        <v>0</v>
      </c>
      <c r="V1695">
        <v>0</v>
      </c>
      <c r="W1695" s="133" t="s">
        <v>1750</v>
      </c>
      <c r="X1695" t="s">
        <v>2099</v>
      </c>
      <c r="Y1695" t="s">
        <v>204</v>
      </c>
      <c r="AM1695" s="105"/>
      <c r="AO1695" s="105"/>
    </row>
    <row r="1696" spans="1:41" ht="14.25" customHeight="1">
      <c r="A1696" t="s">
        <v>2388</v>
      </c>
      <c r="B1696" t="s">
        <v>200</v>
      </c>
      <c r="C1696">
        <v>0</v>
      </c>
      <c r="D1696">
        <v>200</v>
      </c>
      <c r="E1696">
        <v>976</v>
      </c>
      <c r="F1696" t="s">
        <v>201</v>
      </c>
      <c r="G1696" s="105">
        <v>1.446E-3</v>
      </c>
      <c r="H1696" s="105">
        <v>4.8199999999999999E-5</v>
      </c>
      <c r="I1696" s="105">
        <v>-8.0584000000000006E-6</v>
      </c>
      <c r="J1696" s="105">
        <v>-5.6189999999999997E-7</v>
      </c>
      <c r="K1696" s="105">
        <v>1.4541000000000001E-3</v>
      </c>
      <c r="L1696" s="105">
        <v>4.88E-5</v>
      </c>
      <c r="M1696" s="132">
        <v>1.92</v>
      </c>
      <c r="N1696">
        <v>0</v>
      </c>
      <c r="O1696">
        <v>0</v>
      </c>
      <c r="P1696">
        <v>0</v>
      </c>
      <c r="Q1696">
        <v>1</v>
      </c>
      <c r="R1696">
        <v>1.4541E-5</v>
      </c>
      <c r="S1696">
        <v>4.876E-7</v>
      </c>
      <c r="T1696">
        <v>3</v>
      </c>
      <c r="U1696">
        <v>0</v>
      </c>
      <c r="V1696">
        <v>0</v>
      </c>
      <c r="W1696" s="133" t="s">
        <v>1751</v>
      </c>
      <c r="X1696" t="s">
        <v>2099</v>
      </c>
      <c r="Y1696" t="s">
        <v>204</v>
      </c>
      <c r="AM1696" s="105"/>
      <c r="AO1696" s="105"/>
    </row>
    <row r="1697" spans="1:41" ht="14.25" customHeight="1">
      <c r="A1697" t="s">
        <v>2389</v>
      </c>
      <c r="B1697" t="s">
        <v>200</v>
      </c>
      <c r="C1697">
        <v>0</v>
      </c>
      <c r="D1697">
        <v>200</v>
      </c>
      <c r="E1697">
        <v>976</v>
      </c>
      <c r="F1697" t="s">
        <v>201</v>
      </c>
      <c r="G1697" s="105">
        <v>4.8314999999999999E-3</v>
      </c>
      <c r="H1697" s="105">
        <v>1.3980000000000001E-4</v>
      </c>
      <c r="I1697" s="105">
        <v>-8.0584000000000006E-6</v>
      </c>
      <c r="J1697" s="105">
        <v>-5.6189999999999997E-7</v>
      </c>
      <c r="K1697" s="105">
        <v>4.8396000000000003E-3</v>
      </c>
      <c r="L1697" s="105">
        <v>1.403E-4</v>
      </c>
      <c r="M1697" s="132">
        <v>1.66</v>
      </c>
      <c r="N1697">
        <v>0</v>
      </c>
      <c r="O1697">
        <v>0</v>
      </c>
      <c r="P1697">
        <v>0</v>
      </c>
      <c r="Q1697">
        <v>1</v>
      </c>
      <c r="R1697">
        <v>4.8396000000000002E-5</v>
      </c>
      <c r="S1697">
        <v>1.4032E-6</v>
      </c>
      <c r="T1697">
        <v>4</v>
      </c>
      <c r="U1697">
        <v>0</v>
      </c>
      <c r="V1697">
        <v>0</v>
      </c>
      <c r="W1697" s="133" t="s">
        <v>1753</v>
      </c>
      <c r="X1697" t="s">
        <v>2099</v>
      </c>
      <c r="Y1697" t="s">
        <v>204</v>
      </c>
      <c r="AM1697" s="105"/>
      <c r="AO1697" s="105"/>
    </row>
    <row r="1698" spans="1:41" ht="14.25" customHeight="1">
      <c r="A1698" t="s">
        <v>2389</v>
      </c>
      <c r="B1698" t="s">
        <v>200</v>
      </c>
      <c r="C1698">
        <v>0</v>
      </c>
      <c r="D1698">
        <v>200</v>
      </c>
      <c r="E1698">
        <v>976</v>
      </c>
      <c r="F1698" t="s">
        <v>201</v>
      </c>
      <c r="G1698" s="105">
        <v>4.8317999999999998E-3</v>
      </c>
      <c r="H1698" s="105">
        <v>1.3960000000000001E-4</v>
      </c>
      <c r="I1698" s="105">
        <v>-8.0584000000000006E-6</v>
      </c>
      <c r="J1698" s="105">
        <v>-5.6189999999999997E-7</v>
      </c>
      <c r="K1698" s="105">
        <v>4.8399000000000003E-3</v>
      </c>
      <c r="L1698" s="105">
        <v>1.4019999999999999E-4</v>
      </c>
      <c r="M1698" s="132">
        <v>1.66</v>
      </c>
      <c r="N1698">
        <v>0</v>
      </c>
      <c r="O1698">
        <v>0</v>
      </c>
      <c r="P1698">
        <v>0</v>
      </c>
      <c r="Q1698">
        <v>1</v>
      </c>
      <c r="R1698">
        <v>4.8399000000000002E-5</v>
      </c>
      <c r="S1698">
        <v>1.4018000000000001E-6</v>
      </c>
      <c r="T1698">
        <v>4</v>
      </c>
      <c r="U1698">
        <v>0</v>
      </c>
      <c r="V1698">
        <v>0</v>
      </c>
      <c r="W1698" s="133" t="s">
        <v>1754</v>
      </c>
      <c r="X1698" t="s">
        <v>2099</v>
      </c>
      <c r="Y1698" t="s">
        <v>204</v>
      </c>
      <c r="AM1698" s="105"/>
      <c r="AO1698" s="105"/>
    </row>
    <row r="1699" spans="1:41" ht="14.25" customHeight="1">
      <c r="A1699" t="s">
        <v>2389</v>
      </c>
      <c r="B1699" t="s">
        <v>200</v>
      </c>
      <c r="C1699">
        <v>0</v>
      </c>
      <c r="D1699">
        <v>200</v>
      </c>
      <c r="E1699">
        <v>976</v>
      </c>
      <c r="F1699" t="s">
        <v>201</v>
      </c>
      <c r="G1699" s="105">
        <v>4.8329999999999996E-3</v>
      </c>
      <c r="H1699" s="105">
        <v>1.3990000000000001E-4</v>
      </c>
      <c r="I1699" s="105">
        <v>-8.0584000000000006E-6</v>
      </c>
      <c r="J1699" s="105">
        <v>-5.6189999999999997E-7</v>
      </c>
      <c r="K1699" s="105">
        <v>4.8409999999999998E-3</v>
      </c>
      <c r="L1699" s="105">
        <v>1.405E-4</v>
      </c>
      <c r="M1699" s="132">
        <v>1.66</v>
      </c>
      <c r="N1699">
        <v>0</v>
      </c>
      <c r="O1699">
        <v>0</v>
      </c>
      <c r="P1699">
        <v>0</v>
      </c>
      <c r="Q1699">
        <v>1</v>
      </c>
      <c r="R1699">
        <v>4.8409999999999999E-5</v>
      </c>
      <c r="S1699">
        <v>1.4046000000000001E-6</v>
      </c>
      <c r="T1699">
        <v>4</v>
      </c>
      <c r="U1699">
        <v>0</v>
      </c>
      <c r="V1699">
        <v>0</v>
      </c>
      <c r="W1699" s="133" t="s">
        <v>2390</v>
      </c>
      <c r="X1699" t="s">
        <v>2099</v>
      </c>
      <c r="Y1699" t="s">
        <v>204</v>
      </c>
      <c r="AM1699" s="105"/>
      <c r="AO1699" s="105"/>
    </row>
    <row r="1700" spans="1:41" ht="14.25" customHeight="1">
      <c r="A1700" t="s">
        <v>2391</v>
      </c>
      <c r="B1700" t="s">
        <v>200</v>
      </c>
      <c r="C1700">
        <v>0</v>
      </c>
      <c r="D1700">
        <v>200</v>
      </c>
      <c r="E1700">
        <v>976</v>
      </c>
      <c r="F1700" t="s">
        <v>201</v>
      </c>
      <c r="G1700" s="105">
        <v>2.0577E-3</v>
      </c>
      <c r="H1700" s="105">
        <v>6.4300000000000004E-5</v>
      </c>
      <c r="I1700" s="105">
        <v>-8.0584000000000006E-6</v>
      </c>
      <c r="J1700" s="105">
        <v>-5.6189999999999997E-7</v>
      </c>
      <c r="K1700" s="105">
        <v>2.0658E-3</v>
      </c>
      <c r="L1700" s="105">
        <v>6.4900000000000005E-5</v>
      </c>
      <c r="M1700" s="132">
        <v>1.8</v>
      </c>
      <c r="N1700">
        <v>0</v>
      </c>
      <c r="O1700">
        <v>0</v>
      </c>
      <c r="P1700">
        <v>0</v>
      </c>
      <c r="Q1700">
        <v>1</v>
      </c>
      <c r="R1700">
        <v>2.0658000000000001E-5</v>
      </c>
      <c r="S1700">
        <v>6.4909999999999996E-7</v>
      </c>
      <c r="T1700">
        <v>3</v>
      </c>
      <c r="U1700">
        <v>0</v>
      </c>
      <c r="V1700">
        <v>0</v>
      </c>
      <c r="W1700" s="133" t="s">
        <v>2392</v>
      </c>
      <c r="X1700" t="s">
        <v>2099</v>
      </c>
      <c r="Y1700" t="s">
        <v>204</v>
      </c>
      <c r="AM1700" s="105"/>
      <c r="AO1700" s="105"/>
    </row>
    <row r="1701" spans="1:41" ht="14.25" customHeight="1">
      <c r="A1701" t="s">
        <v>2391</v>
      </c>
      <c r="B1701" t="s">
        <v>200</v>
      </c>
      <c r="C1701">
        <v>0</v>
      </c>
      <c r="D1701">
        <v>200</v>
      </c>
      <c r="E1701">
        <v>976</v>
      </c>
      <c r="F1701" t="s">
        <v>201</v>
      </c>
      <c r="G1701" s="105">
        <v>2.0577999999999998E-3</v>
      </c>
      <c r="H1701" s="105">
        <v>6.4300000000000004E-5</v>
      </c>
      <c r="I1701" s="105">
        <v>-8.0584000000000006E-6</v>
      </c>
      <c r="J1701" s="105">
        <v>-5.6189999999999997E-7</v>
      </c>
      <c r="K1701" s="105">
        <v>2.0658999999999999E-3</v>
      </c>
      <c r="L1701" s="105">
        <v>6.4900000000000005E-5</v>
      </c>
      <c r="M1701" s="132">
        <v>1.8</v>
      </c>
      <c r="N1701">
        <v>0</v>
      </c>
      <c r="O1701">
        <v>0</v>
      </c>
      <c r="P1701">
        <v>0</v>
      </c>
      <c r="Q1701">
        <v>1</v>
      </c>
      <c r="R1701">
        <v>2.0659E-5</v>
      </c>
      <c r="S1701">
        <v>6.4860000000000002E-7</v>
      </c>
      <c r="T1701">
        <v>3</v>
      </c>
      <c r="U1701">
        <v>0</v>
      </c>
      <c r="V1701">
        <v>0</v>
      </c>
      <c r="W1701" s="133" t="s">
        <v>2393</v>
      </c>
      <c r="X1701" t="s">
        <v>2099</v>
      </c>
      <c r="Y1701" t="s">
        <v>204</v>
      </c>
      <c r="AM1701" s="105"/>
      <c r="AO1701" s="105"/>
    </row>
    <row r="1702" spans="1:41" ht="14.25" customHeight="1">
      <c r="A1702" t="s">
        <v>2391</v>
      </c>
      <c r="B1702" t="s">
        <v>200</v>
      </c>
      <c r="C1702">
        <v>0</v>
      </c>
      <c r="D1702">
        <v>200</v>
      </c>
      <c r="E1702">
        <v>976</v>
      </c>
      <c r="F1702" t="s">
        <v>201</v>
      </c>
      <c r="G1702" s="105">
        <v>2.0576000000000001E-3</v>
      </c>
      <c r="H1702" s="105">
        <v>6.4200000000000002E-5</v>
      </c>
      <c r="I1702" s="105">
        <v>-8.0584000000000006E-6</v>
      </c>
      <c r="J1702" s="105">
        <v>-5.6189999999999997E-7</v>
      </c>
      <c r="K1702" s="105">
        <v>2.0655999999999999E-3</v>
      </c>
      <c r="L1702" s="105">
        <v>6.4700000000000001E-5</v>
      </c>
      <c r="M1702" s="132">
        <v>1.79</v>
      </c>
      <c r="N1702">
        <v>0</v>
      </c>
      <c r="O1702">
        <v>0</v>
      </c>
      <c r="P1702">
        <v>0</v>
      </c>
      <c r="Q1702">
        <v>1</v>
      </c>
      <c r="R1702">
        <v>2.0656E-5</v>
      </c>
      <c r="S1702">
        <v>6.4720000000000002E-7</v>
      </c>
      <c r="T1702">
        <v>3</v>
      </c>
      <c r="U1702">
        <v>0</v>
      </c>
      <c r="V1702">
        <v>0</v>
      </c>
      <c r="W1702" s="133" t="s">
        <v>2394</v>
      </c>
      <c r="X1702" t="s">
        <v>2099</v>
      </c>
      <c r="Y1702" t="s">
        <v>204</v>
      </c>
      <c r="AM1702" s="105"/>
      <c r="AO1702" s="105"/>
    </row>
    <row r="1703" spans="1:41" ht="14.25" customHeight="1">
      <c r="A1703" t="s">
        <v>2395</v>
      </c>
      <c r="B1703" t="s">
        <v>200</v>
      </c>
      <c r="C1703">
        <v>0</v>
      </c>
      <c r="D1703">
        <v>200</v>
      </c>
      <c r="E1703">
        <v>976</v>
      </c>
      <c r="F1703" t="s">
        <v>201</v>
      </c>
      <c r="G1703" s="105">
        <v>9.5220999999999999E-4</v>
      </c>
      <c r="H1703" s="105">
        <v>3.2654000000000003E-5</v>
      </c>
      <c r="I1703" s="105">
        <v>-8.0584000000000006E-6</v>
      </c>
      <c r="J1703" s="105">
        <v>-5.6189999999999997E-7</v>
      </c>
      <c r="K1703" s="105">
        <v>9.6027000000000005E-4</v>
      </c>
      <c r="L1703" s="105">
        <v>3.3216000000000002E-5</v>
      </c>
      <c r="M1703" s="132">
        <v>1.98</v>
      </c>
      <c r="N1703">
        <v>0</v>
      </c>
      <c r="O1703">
        <v>0</v>
      </c>
      <c r="P1703">
        <v>0</v>
      </c>
      <c r="Q1703">
        <v>1</v>
      </c>
      <c r="R1703">
        <v>9.6027000000000004E-6</v>
      </c>
      <c r="S1703">
        <v>3.3220000000000002E-7</v>
      </c>
      <c r="T1703">
        <v>3</v>
      </c>
      <c r="U1703">
        <v>0</v>
      </c>
      <c r="V1703">
        <v>0</v>
      </c>
      <c r="W1703" s="133" t="s">
        <v>2396</v>
      </c>
      <c r="X1703" t="s">
        <v>2099</v>
      </c>
      <c r="Y1703" t="s">
        <v>204</v>
      </c>
      <c r="AM1703" s="105"/>
      <c r="AO1703" s="105"/>
    </row>
    <row r="1704" spans="1:41" ht="14.25" customHeight="1">
      <c r="A1704" t="s">
        <v>2395</v>
      </c>
      <c r="B1704" t="s">
        <v>200</v>
      </c>
      <c r="C1704">
        <v>0</v>
      </c>
      <c r="D1704">
        <v>200</v>
      </c>
      <c r="E1704">
        <v>976</v>
      </c>
      <c r="F1704" t="s">
        <v>201</v>
      </c>
      <c r="G1704" s="105">
        <v>9.5237000000000002E-4</v>
      </c>
      <c r="H1704" s="105">
        <v>3.2869E-5</v>
      </c>
      <c r="I1704" s="105">
        <v>-8.0584000000000006E-6</v>
      </c>
      <c r="J1704" s="105">
        <v>-5.6189999999999997E-7</v>
      </c>
      <c r="K1704" s="105">
        <v>9.6042000000000002E-4</v>
      </c>
      <c r="L1704" s="105">
        <v>3.3430999999999999E-5</v>
      </c>
      <c r="M1704" s="132">
        <v>1.99</v>
      </c>
      <c r="N1704">
        <v>0</v>
      </c>
      <c r="O1704">
        <v>0</v>
      </c>
      <c r="P1704">
        <v>0</v>
      </c>
      <c r="Q1704">
        <v>1</v>
      </c>
      <c r="R1704">
        <v>9.6042000000000003E-6</v>
      </c>
      <c r="S1704">
        <v>3.3430000000000002E-7</v>
      </c>
      <c r="T1704">
        <v>3</v>
      </c>
      <c r="U1704">
        <v>0</v>
      </c>
      <c r="V1704">
        <v>0</v>
      </c>
      <c r="W1704" s="133" t="s">
        <v>2397</v>
      </c>
      <c r="X1704" t="s">
        <v>2099</v>
      </c>
      <c r="Y1704" t="s">
        <v>204</v>
      </c>
      <c r="AM1704" s="105"/>
      <c r="AO1704" s="105"/>
    </row>
    <row r="1705" spans="1:41" ht="14.25" customHeight="1">
      <c r="A1705" t="s">
        <v>2395</v>
      </c>
      <c r="B1705" t="s">
        <v>200</v>
      </c>
      <c r="C1705">
        <v>0</v>
      </c>
      <c r="D1705">
        <v>200</v>
      </c>
      <c r="E1705">
        <v>976</v>
      </c>
      <c r="F1705" t="s">
        <v>201</v>
      </c>
      <c r="G1705" s="105">
        <v>9.5242000000000005E-4</v>
      </c>
      <c r="H1705" s="105">
        <v>3.2684000000000001E-5</v>
      </c>
      <c r="I1705" s="105">
        <v>-8.0584000000000006E-6</v>
      </c>
      <c r="J1705" s="105">
        <v>-5.6189999999999997E-7</v>
      </c>
      <c r="K1705" s="105">
        <v>9.6047999999999999E-4</v>
      </c>
      <c r="L1705" s="105">
        <v>3.3246E-5</v>
      </c>
      <c r="M1705" s="132">
        <v>1.98</v>
      </c>
      <c r="N1705">
        <v>0</v>
      </c>
      <c r="O1705">
        <v>0</v>
      </c>
      <c r="P1705">
        <v>0</v>
      </c>
      <c r="Q1705">
        <v>1</v>
      </c>
      <c r="R1705">
        <v>9.6047999999999999E-6</v>
      </c>
      <c r="S1705">
        <v>3.3249999999999999E-7</v>
      </c>
      <c r="T1705">
        <v>3</v>
      </c>
      <c r="U1705">
        <v>0</v>
      </c>
      <c r="V1705">
        <v>0</v>
      </c>
      <c r="W1705" s="133" t="s">
        <v>2398</v>
      </c>
      <c r="X1705" t="s">
        <v>2099</v>
      </c>
      <c r="Y1705" t="s">
        <v>204</v>
      </c>
      <c r="AM1705" s="105"/>
      <c r="AO1705" s="105"/>
    </row>
    <row r="1706" spans="1:41" ht="14.25" customHeight="1">
      <c r="A1706" t="s">
        <v>2399</v>
      </c>
      <c r="B1706" t="s">
        <v>200</v>
      </c>
      <c r="C1706">
        <v>0</v>
      </c>
      <c r="D1706">
        <v>200</v>
      </c>
      <c r="E1706">
        <v>976</v>
      </c>
      <c r="F1706" t="s">
        <v>201</v>
      </c>
      <c r="G1706" s="105">
        <v>8.9046999999999998E-4</v>
      </c>
      <c r="H1706" s="105">
        <v>3.2243000000000003E-5</v>
      </c>
      <c r="I1706" s="105">
        <v>-8.0584000000000006E-6</v>
      </c>
      <c r="J1706" s="105">
        <v>-5.6189999999999997E-7</v>
      </c>
      <c r="K1706" s="105">
        <v>8.9853000000000003E-4</v>
      </c>
      <c r="L1706" s="105">
        <v>3.2805000000000002E-5</v>
      </c>
      <c r="M1706" s="132">
        <v>2.09</v>
      </c>
      <c r="N1706">
        <v>0</v>
      </c>
      <c r="O1706">
        <v>0</v>
      </c>
      <c r="P1706">
        <v>0</v>
      </c>
      <c r="Q1706">
        <v>1</v>
      </c>
      <c r="R1706">
        <v>8.9853000000000002E-6</v>
      </c>
      <c r="S1706">
        <v>3.2800000000000003E-7</v>
      </c>
      <c r="T1706">
        <v>3</v>
      </c>
      <c r="U1706">
        <v>0</v>
      </c>
      <c r="V1706">
        <v>0</v>
      </c>
      <c r="W1706" s="133" t="s">
        <v>2400</v>
      </c>
      <c r="X1706" t="s">
        <v>2099</v>
      </c>
      <c r="Y1706" t="s">
        <v>204</v>
      </c>
      <c r="AM1706" s="105"/>
      <c r="AO1706" s="105"/>
    </row>
    <row r="1707" spans="1:41" ht="14.25" customHeight="1">
      <c r="A1707" t="s">
        <v>2399</v>
      </c>
      <c r="B1707" t="s">
        <v>200</v>
      </c>
      <c r="C1707">
        <v>0</v>
      </c>
      <c r="D1707">
        <v>200</v>
      </c>
      <c r="E1707">
        <v>976</v>
      </c>
      <c r="F1707" t="s">
        <v>201</v>
      </c>
      <c r="G1707" s="105">
        <v>8.9024000000000004E-4</v>
      </c>
      <c r="H1707" s="105">
        <v>3.2367999999999999E-5</v>
      </c>
      <c r="I1707" s="105">
        <v>-8.0584000000000006E-6</v>
      </c>
      <c r="J1707" s="105">
        <v>-5.6189999999999997E-7</v>
      </c>
      <c r="K1707" s="105">
        <v>8.9829999999999999E-4</v>
      </c>
      <c r="L1707" s="105">
        <v>3.2929999999999998E-5</v>
      </c>
      <c r="M1707" s="132">
        <v>2.1</v>
      </c>
      <c r="N1707">
        <v>0</v>
      </c>
      <c r="O1707">
        <v>0</v>
      </c>
      <c r="P1707">
        <v>0</v>
      </c>
      <c r="Q1707">
        <v>1</v>
      </c>
      <c r="R1707">
        <v>8.9830000000000002E-6</v>
      </c>
      <c r="S1707">
        <v>3.2930000000000002E-7</v>
      </c>
      <c r="T1707">
        <v>3</v>
      </c>
      <c r="U1707">
        <v>0</v>
      </c>
      <c r="V1707">
        <v>0</v>
      </c>
      <c r="W1707" s="133" t="s">
        <v>2401</v>
      </c>
      <c r="X1707" t="s">
        <v>2099</v>
      </c>
      <c r="Y1707" t="s">
        <v>204</v>
      </c>
      <c r="AM1707" s="105"/>
      <c r="AO1707" s="105"/>
    </row>
    <row r="1708" spans="1:41" ht="14.25" customHeight="1">
      <c r="A1708" t="s">
        <v>2399</v>
      </c>
      <c r="B1708" t="s">
        <v>200</v>
      </c>
      <c r="C1708">
        <v>0</v>
      </c>
      <c r="D1708">
        <v>200</v>
      </c>
      <c r="E1708">
        <v>976</v>
      </c>
      <c r="F1708" t="s">
        <v>201</v>
      </c>
      <c r="G1708" s="105">
        <v>8.9035999999999998E-4</v>
      </c>
      <c r="H1708" s="105">
        <v>3.2379999999999998E-5</v>
      </c>
      <c r="I1708" s="105">
        <v>-8.0584000000000006E-6</v>
      </c>
      <c r="J1708" s="105">
        <v>-5.6189999999999997E-7</v>
      </c>
      <c r="K1708" s="105">
        <v>8.9842000000000003E-4</v>
      </c>
      <c r="L1708" s="105">
        <v>3.2941999999999997E-5</v>
      </c>
      <c r="M1708" s="132">
        <v>2.1</v>
      </c>
      <c r="N1708">
        <v>0</v>
      </c>
      <c r="O1708">
        <v>0</v>
      </c>
      <c r="P1708">
        <v>0</v>
      </c>
      <c r="Q1708">
        <v>1</v>
      </c>
      <c r="R1708">
        <v>8.9841999999999995E-6</v>
      </c>
      <c r="S1708">
        <v>3.2940000000000002E-7</v>
      </c>
      <c r="T1708">
        <v>3</v>
      </c>
      <c r="U1708">
        <v>0</v>
      </c>
      <c r="V1708">
        <v>0</v>
      </c>
      <c r="W1708" s="133" t="s">
        <v>2402</v>
      </c>
      <c r="X1708" t="s">
        <v>2099</v>
      </c>
      <c r="Y1708" t="s">
        <v>204</v>
      </c>
      <c r="AM1708" s="105"/>
      <c r="AO1708" s="105"/>
    </row>
    <row r="1709" spans="1:41" ht="14.25" customHeight="1">
      <c r="A1709" t="s">
        <v>2403</v>
      </c>
      <c r="B1709" t="s">
        <v>200</v>
      </c>
      <c r="C1709">
        <v>0</v>
      </c>
      <c r="D1709">
        <v>200</v>
      </c>
      <c r="E1709">
        <v>976</v>
      </c>
      <c r="F1709" t="s">
        <v>201</v>
      </c>
      <c r="G1709" s="105">
        <v>1.908E-3</v>
      </c>
      <c r="H1709" s="105">
        <v>6.58E-5</v>
      </c>
      <c r="I1709" s="105">
        <v>-8.0584000000000006E-6</v>
      </c>
      <c r="J1709" s="105">
        <v>-5.6189999999999997E-7</v>
      </c>
      <c r="K1709" s="105">
        <v>1.9161E-3</v>
      </c>
      <c r="L1709" s="105">
        <v>6.6299999999999999E-5</v>
      </c>
      <c r="M1709" s="132">
        <v>1.98</v>
      </c>
      <c r="N1709">
        <v>0</v>
      </c>
      <c r="O1709">
        <v>0</v>
      </c>
      <c r="P1709">
        <v>0</v>
      </c>
      <c r="Q1709">
        <v>1</v>
      </c>
      <c r="R1709">
        <v>1.9160999999999998E-5</v>
      </c>
      <c r="S1709">
        <v>6.6339999999999997E-7</v>
      </c>
      <c r="T1709">
        <v>3</v>
      </c>
      <c r="U1709">
        <v>0</v>
      </c>
      <c r="V1709">
        <v>0</v>
      </c>
      <c r="W1709" s="133" t="s">
        <v>2404</v>
      </c>
      <c r="X1709" t="s">
        <v>2099</v>
      </c>
      <c r="Y1709" t="s">
        <v>204</v>
      </c>
      <c r="AM1709" s="105"/>
      <c r="AO1709" s="105"/>
    </row>
    <row r="1710" spans="1:41" ht="14.25" customHeight="1">
      <c r="A1710" t="s">
        <v>2403</v>
      </c>
      <c r="B1710" t="s">
        <v>200</v>
      </c>
      <c r="C1710">
        <v>0</v>
      </c>
      <c r="D1710">
        <v>200</v>
      </c>
      <c r="E1710">
        <v>976</v>
      </c>
      <c r="F1710" t="s">
        <v>201</v>
      </c>
      <c r="G1710" s="105">
        <v>1.9084E-3</v>
      </c>
      <c r="H1710" s="105">
        <v>6.5900000000000003E-5</v>
      </c>
      <c r="I1710" s="105">
        <v>-8.0584000000000006E-6</v>
      </c>
      <c r="J1710" s="105">
        <v>-5.6189999999999997E-7</v>
      </c>
      <c r="K1710" s="105">
        <v>1.9165E-3</v>
      </c>
      <c r="L1710" s="105">
        <v>6.6500000000000004E-5</v>
      </c>
      <c r="M1710" s="132">
        <v>1.99</v>
      </c>
      <c r="N1710">
        <v>0</v>
      </c>
      <c r="O1710">
        <v>0</v>
      </c>
      <c r="P1710">
        <v>0</v>
      </c>
      <c r="Q1710">
        <v>1</v>
      </c>
      <c r="R1710">
        <v>1.9165E-5</v>
      </c>
      <c r="S1710">
        <v>6.6459999999999996E-7</v>
      </c>
      <c r="T1710">
        <v>3</v>
      </c>
      <c r="U1710">
        <v>0</v>
      </c>
      <c r="V1710">
        <v>0</v>
      </c>
      <c r="W1710" s="133" t="s">
        <v>1217</v>
      </c>
      <c r="X1710" t="s">
        <v>2099</v>
      </c>
      <c r="Y1710" t="s">
        <v>204</v>
      </c>
      <c r="AM1710" s="105"/>
      <c r="AO1710" s="105"/>
    </row>
    <row r="1711" spans="1:41" ht="14.25" customHeight="1">
      <c r="A1711" t="s">
        <v>2403</v>
      </c>
      <c r="B1711" t="s">
        <v>200</v>
      </c>
      <c r="C1711">
        <v>0</v>
      </c>
      <c r="D1711">
        <v>200</v>
      </c>
      <c r="E1711">
        <v>976</v>
      </c>
      <c r="F1711" t="s">
        <v>201</v>
      </c>
      <c r="G1711" s="105">
        <v>1.8894000000000001E-3</v>
      </c>
      <c r="H1711" s="105">
        <v>6.4900000000000005E-5</v>
      </c>
      <c r="I1711" s="105">
        <v>-8.0584000000000006E-6</v>
      </c>
      <c r="J1711" s="105">
        <v>-5.6189999999999997E-7</v>
      </c>
      <c r="K1711" s="105">
        <v>1.8975000000000001E-3</v>
      </c>
      <c r="L1711" s="105">
        <v>6.5400000000000004E-5</v>
      </c>
      <c r="M1711" s="132">
        <v>1.98</v>
      </c>
      <c r="N1711">
        <v>0</v>
      </c>
      <c r="O1711">
        <v>0</v>
      </c>
      <c r="P1711">
        <v>0</v>
      </c>
      <c r="Q1711">
        <v>1</v>
      </c>
      <c r="R1711">
        <v>1.8975E-5</v>
      </c>
      <c r="S1711">
        <v>6.5440000000000004E-7</v>
      </c>
      <c r="T1711">
        <v>3</v>
      </c>
      <c r="U1711">
        <v>0</v>
      </c>
      <c r="V1711">
        <v>0</v>
      </c>
      <c r="W1711" s="133" t="s">
        <v>1218</v>
      </c>
      <c r="X1711" t="s">
        <v>2099</v>
      </c>
      <c r="Y1711" t="s">
        <v>204</v>
      </c>
      <c r="AM1711" s="105"/>
      <c r="AO1711" s="105"/>
    </row>
    <row r="1712" spans="1:41" ht="14.25" customHeight="1">
      <c r="A1712" t="s">
        <v>2405</v>
      </c>
      <c r="B1712" t="s">
        <v>200</v>
      </c>
      <c r="C1712">
        <v>0</v>
      </c>
      <c r="D1712">
        <v>200</v>
      </c>
      <c r="E1712">
        <v>976</v>
      </c>
      <c r="F1712" t="s">
        <v>201</v>
      </c>
      <c r="G1712" s="105">
        <v>2.2347000000000001E-3</v>
      </c>
      <c r="H1712" s="105">
        <v>8.1299999999999997E-5</v>
      </c>
      <c r="I1712" s="105">
        <v>-8.0584000000000006E-6</v>
      </c>
      <c r="J1712" s="105">
        <v>-5.6189999999999997E-7</v>
      </c>
      <c r="K1712" s="105">
        <v>2.2428000000000001E-3</v>
      </c>
      <c r="L1712" s="105">
        <v>8.1799999999999996E-5</v>
      </c>
      <c r="M1712" s="132">
        <v>2.09</v>
      </c>
      <c r="N1712">
        <v>0</v>
      </c>
      <c r="O1712">
        <v>0</v>
      </c>
      <c r="P1712">
        <v>0</v>
      </c>
      <c r="Q1712">
        <v>1</v>
      </c>
      <c r="R1712">
        <v>2.2427999999999999E-5</v>
      </c>
      <c r="S1712">
        <v>8.1839999999999997E-7</v>
      </c>
      <c r="T1712">
        <v>3</v>
      </c>
      <c r="U1712">
        <v>0</v>
      </c>
      <c r="V1712">
        <v>0</v>
      </c>
      <c r="W1712" s="133" t="s">
        <v>2406</v>
      </c>
      <c r="X1712" t="s">
        <v>2099</v>
      </c>
      <c r="Y1712" t="s">
        <v>204</v>
      </c>
      <c r="AM1712" s="105"/>
      <c r="AO1712" s="105"/>
    </row>
    <row r="1713" spans="1:41" ht="14.25" customHeight="1">
      <c r="A1713" t="s">
        <v>2405</v>
      </c>
      <c r="B1713" t="s">
        <v>200</v>
      </c>
      <c r="C1713">
        <v>0</v>
      </c>
      <c r="D1713">
        <v>200</v>
      </c>
      <c r="E1713">
        <v>976</v>
      </c>
      <c r="F1713" t="s">
        <v>201</v>
      </c>
      <c r="G1713" s="105">
        <v>2.2346000000000002E-3</v>
      </c>
      <c r="H1713" s="105">
        <v>8.0799999999999999E-5</v>
      </c>
      <c r="I1713" s="105">
        <v>-8.0584000000000006E-6</v>
      </c>
      <c r="J1713" s="105">
        <v>-5.6189999999999997E-7</v>
      </c>
      <c r="K1713" s="105">
        <v>2.2426999999999998E-3</v>
      </c>
      <c r="L1713" s="105">
        <v>8.14E-5</v>
      </c>
      <c r="M1713" s="132">
        <v>2.08</v>
      </c>
      <c r="N1713">
        <v>0</v>
      </c>
      <c r="O1713">
        <v>0</v>
      </c>
      <c r="P1713">
        <v>0</v>
      </c>
      <c r="Q1713">
        <v>1</v>
      </c>
      <c r="R1713">
        <v>2.2427000000000001E-5</v>
      </c>
      <c r="S1713">
        <v>8.1380000000000005E-7</v>
      </c>
      <c r="T1713">
        <v>3</v>
      </c>
      <c r="U1713">
        <v>0</v>
      </c>
      <c r="V1713">
        <v>0</v>
      </c>
      <c r="W1713" s="133" t="s">
        <v>2407</v>
      </c>
      <c r="X1713" t="s">
        <v>2099</v>
      </c>
      <c r="Y1713" t="s">
        <v>204</v>
      </c>
      <c r="AM1713" s="105"/>
      <c r="AO1713" s="105"/>
    </row>
    <row r="1714" spans="1:41" ht="14.25" customHeight="1">
      <c r="A1714" t="s">
        <v>2405</v>
      </c>
      <c r="B1714" t="s">
        <v>200</v>
      </c>
      <c r="C1714">
        <v>0</v>
      </c>
      <c r="D1714">
        <v>200</v>
      </c>
      <c r="E1714">
        <v>976</v>
      </c>
      <c r="F1714" t="s">
        <v>201</v>
      </c>
      <c r="G1714" s="105">
        <v>2.2339999999999999E-3</v>
      </c>
      <c r="H1714" s="105">
        <v>8.0900000000000001E-5</v>
      </c>
      <c r="I1714" s="105">
        <v>-8.0584000000000006E-6</v>
      </c>
      <c r="J1714" s="105">
        <v>-5.6189999999999997E-7</v>
      </c>
      <c r="K1714" s="105">
        <v>2.2420000000000001E-3</v>
      </c>
      <c r="L1714" s="105">
        <v>8.1500000000000002E-5</v>
      </c>
      <c r="M1714" s="132">
        <v>2.08</v>
      </c>
      <c r="N1714">
        <v>0</v>
      </c>
      <c r="O1714">
        <v>0</v>
      </c>
      <c r="P1714">
        <v>0</v>
      </c>
      <c r="Q1714">
        <v>1</v>
      </c>
      <c r="R1714">
        <v>2.2419999999999999E-5</v>
      </c>
      <c r="S1714">
        <v>8.1490000000000002E-7</v>
      </c>
      <c r="T1714">
        <v>3</v>
      </c>
      <c r="U1714">
        <v>0</v>
      </c>
      <c r="V1714">
        <v>0</v>
      </c>
      <c r="W1714" s="133" t="s">
        <v>2408</v>
      </c>
      <c r="X1714" t="s">
        <v>2099</v>
      </c>
      <c r="Y1714" t="s">
        <v>204</v>
      </c>
      <c r="AM1714" s="105"/>
      <c r="AO1714" s="105"/>
    </row>
    <row r="1715" spans="1:41" ht="14.25" customHeight="1">
      <c r="A1715" t="s">
        <v>2409</v>
      </c>
      <c r="B1715" t="s">
        <v>200</v>
      </c>
      <c r="C1715">
        <v>0</v>
      </c>
      <c r="D1715">
        <v>200</v>
      </c>
      <c r="E1715">
        <v>976</v>
      </c>
      <c r="F1715" t="s">
        <v>201</v>
      </c>
      <c r="G1715" s="105">
        <v>4.0210000000000003E-3</v>
      </c>
      <c r="H1715" s="105">
        <v>1.4329999999999999E-4</v>
      </c>
      <c r="I1715" s="105">
        <v>-8.0584000000000006E-6</v>
      </c>
      <c r="J1715" s="105">
        <v>-5.6189999999999997E-7</v>
      </c>
      <c r="K1715" s="105">
        <v>4.0290999999999999E-3</v>
      </c>
      <c r="L1715" s="105">
        <v>1.438E-4</v>
      </c>
      <c r="M1715" s="132">
        <v>2.04</v>
      </c>
      <c r="N1715">
        <v>0</v>
      </c>
      <c r="O1715">
        <v>0</v>
      </c>
      <c r="P1715">
        <v>0</v>
      </c>
      <c r="Q1715">
        <v>1</v>
      </c>
      <c r="R1715">
        <v>4.0290999999999998E-5</v>
      </c>
      <c r="S1715">
        <v>1.4383000000000001E-6</v>
      </c>
      <c r="T1715">
        <v>4</v>
      </c>
      <c r="U1715">
        <v>0</v>
      </c>
      <c r="V1715">
        <v>0</v>
      </c>
      <c r="W1715" s="133" t="s">
        <v>2410</v>
      </c>
      <c r="X1715" t="s">
        <v>2099</v>
      </c>
      <c r="Y1715" t="s">
        <v>204</v>
      </c>
      <c r="AM1715" s="105"/>
      <c r="AO1715" s="105"/>
    </row>
    <row r="1716" spans="1:41" ht="14.25" customHeight="1">
      <c r="A1716" t="s">
        <v>2409</v>
      </c>
      <c r="B1716" t="s">
        <v>200</v>
      </c>
      <c r="C1716">
        <v>0</v>
      </c>
      <c r="D1716">
        <v>200</v>
      </c>
      <c r="E1716">
        <v>976</v>
      </c>
      <c r="F1716" t="s">
        <v>201</v>
      </c>
      <c r="G1716" s="105">
        <v>4.0185000000000004E-3</v>
      </c>
      <c r="H1716" s="105">
        <v>1.429E-4</v>
      </c>
      <c r="I1716" s="105">
        <v>-8.0584000000000006E-6</v>
      </c>
      <c r="J1716" s="105">
        <v>-5.6189999999999997E-7</v>
      </c>
      <c r="K1716" s="105">
        <v>4.0266E-3</v>
      </c>
      <c r="L1716" s="105">
        <v>1.4339999999999999E-4</v>
      </c>
      <c r="M1716" s="132">
        <v>2.04</v>
      </c>
      <c r="N1716">
        <v>0</v>
      </c>
      <c r="O1716">
        <v>0</v>
      </c>
      <c r="P1716">
        <v>0</v>
      </c>
      <c r="Q1716">
        <v>1</v>
      </c>
      <c r="R1716">
        <v>4.0265999999999997E-5</v>
      </c>
      <c r="S1716">
        <v>1.4343E-6</v>
      </c>
      <c r="T1716">
        <v>4</v>
      </c>
      <c r="U1716">
        <v>0</v>
      </c>
      <c r="V1716">
        <v>0</v>
      </c>
      <c r="W1716" s="133" t="s">
        <v>2411</v>
      </c>
      <c r="X1716" t="s">
        <v>2099</v>
      </c>
      <c r="Y1716" t="s">
        <v>204</v>
      </c>
      <c r="AM1716" s="105"/>
      <c r="AO1716" s="105"/>
    </row>
    <row r="1717" spans="1:41" ht="14.25" customHeight="1">
      <c r="A1717" t="s">
        <v>2409</v>
      </c>
      <c r="B1717" t="s">
        <v>200</v>
      </c>
      <c r="C1717">
        <v>0</v>
      </c>
      <c r="D1717">
        <v>200</v>
      </c>
      <c r="E1717">
        <v>976</v>
      </c>
      <c r="F1717" t="s">
        <v>201</v>
      </c>
      <c r="G1717" s="105">
        <v>4.0153999999999997E-3</v>
      </c>
      <c r="H1717" s="105">
        <v>1.4200000000000001E-4</v>
      </c>
      <c r="I1717" s="105">
        <v>-8.0584000000000006E-6</v>
      </c>
      <c r="J1717" s="105">
        <v>-5.6189999999999997E-7</v>
      </c>
      <c r="K1717" s="105">
        <v>4.0233999999999999E-3</v>
      </c>
      <c r="L1717" s="105">
        <v>1.426E-4</v>
      </c>
      <c r="M1717" s="132">
        <v>2.0299999999999998</v>
      </c>
      <c r="N1717">
        <v>0</v>
      </c>
      <c r="O1717">
        <v>0</v>
      </c>
      <c r="P1717">
        <v>0</v>
      </c>
      <c r="Q1717">
        <v>1</v>
      </c>
      <c r="R1717">
        <v>4.0234000000000001E-5</v>
      </c>
      <c r="S1717">
        <v>1.4258E-6</v>
      </c>
      <c r="T1717">
        <v>4</v>
      </c>
      <c r="U1717">
        <v>0</v>
      </c>
      <c r="V1717">
        <v>0</v>
      </c>
      <c r="W1717" s="133" t="s">
        <v>2412</v>
      </c>
      <c r="X1717" t="s">
        <v>2099</v>
      </c>
      <c r="Y1717" t="s">
        <v>204</v>
      </c>
      <c r="AM1717" s="105"/>
      <c r="AO1717" s="105"/>
    </row>
    <row r="1718" spans="1:41" ht="14.25" customHeight="1">
      <c r="A1718" t="s">
        <v>2413</v>
      </c>
      <c r="B1718" t="s">
        <v>200</v>
      </c>
      <c r="C1718">
        <v>0</v>
      </c>
      <c r="D1718">
        <v>200</v>
      </c>
      <c r="E1718">
        <v>976</v>
      </c>
      <c r="F1718" t="s">
        <v>201</v>
      </c>
      <c r="G1718" s="105">
        <v>2.7896000000000002E-3</v>
      </c>
      <c r="H1718" s="105">
        <v>9.8300000000000004E-5</v>
      </c>
      <c r="I1718" s="105">
        <v>-8.0584000000000006E-6</v>
      </c>
      <c r="J1718" s="105">
        <v>-5.6189999999999997E-7</v>
      </c>
      <c r="K1718" s="105">
        <v>2.7975999999999999E-3</v>
      </c>
      <c r="L1718" s="105">
        <v>9.8900000000000005E-5</v>
      </c>
      <c r="M1718" s="132">
        <v>2.02</v>
      </c>
      <c r="N1718">
        <v>0</v>
      </c>
      <c r="O1718">
        <v>0</v>
      </c>
      <c r="P1718">
        <v>0</v>
      </c>
      <c r="Q1718">
        <v>1</v>
      </c>
      <c r="R1718">
        <v>2.7976000000000001E-5</v>
      </c>
      <c r="S1718">
        <v>9.8859999999999995E-7</v>
      </c>
      <c r="T1718">
        <v>3</v>
      </c>
      <c r="U1718">
        <v>0</v>
      </c>
      <c r="V1718">
        <v>0</v>
      </c>
      <c r="W1718" s="133" t="s">
        <v>1234</v>
      </c>
      <c r="X1718" t="s">
        <v>2099</v>
      </c>
      <c r="Y1718" t="s">
        <v>204</v>
      </c>
      <c r="AM1718" s="105"/>
      <c r="AO1718" s="105"/>
    </row>
    <row r="1719" spans="1:41" ht="14.25" customHeight="1">
      <c r="A1719" t="s">
        <v>2413</v>
      </c>
      <c r="B1719" t="s">
        <v>200</v>
      </c>
      <c r="C1719">
        <v>0</v>
      </c>
      <c r="D1719">
        <v>200</v>
      </c>
      <c r="E1719">
        <v>976</v>
      </c>
      <c r="F1719" t="s">
        <v>201</v>
      </c>
      <c r="G1719" s="105">
        <v>2.7886999999999999E-3</v>
      </c>
      <c r="H1719" s="105">
        <v>9.8599999999999998E-5</v>
      </c>
      <c r="I1719" s="105">
        <v>-8.0584000000000006E-6</v>
      </c>
      <c r="J1719" s="105">
        <v>-5.6189999999999997E-7</v>
      </c>
      <c r="K1719" s="105">
        <v>2.7967999999999999E-3</v>
      </c>
      <c r="L1719" s="105">
        <v>9.9199999999999999E-5</v>
      </c>
      <c r="M1719" s="132">
        <v>2.0299999999999998</v>
      </c>
      <c r="N1719">
        <v>0</v>
      </c>
      <c r="O1719">
        <v>0</v>
      </c>
      <c r="P1719">
        <v>0</v>
      </c>
      <c r="Q1719">
        <v>1</v>
      </c>
      <c r="R1719">
        <v>2.7968000000000001E-5</v>
      </c>
      <c r="S1719">
        <v>9.9189999999999998E-7</v>
      </c>
      <c r="T1719">
        <v>3</v>
      </c>
      <c r="U1719">
        <v>0</v>
      </c>
      <c r="V1719">
        <v>0</v>
      </c>
      <c r="W1719" s="133" t="s">
        <v>1235</v>
      </c>
      <c r="X1719" t="s">
        <v>2099</v>
      </c>
      <c r="Y1719" t="s">
        <v>204</v>
      </c>
      <c r="AM1719" s="105"/>
      <c r="AO1719" s="105"/>
    </row>
    <row r="1720" spans="1:41" ht="14.25" customHeight="1">
      <c r="A1720" t="s">
        <v>2413</v>
      </c>
      <c r="B1720" t="s">
        <v>200</v>
      </c>
      <c r="C1720">
        <v>0</v>
      </c>
      <c r="D1720">
        <v>200</v>
      </c>
      <c r="E1720">
        <v>976</v>
      </c>
      <c r="F1720" t="s">
        <v>201</v>
      </c>
      <c r="G1720" s="105">
        <v>2.7891000000000001E-3</v>
      </c>
      <c r="H1720" s="105">
        <v>9.8099999999999999E-5</v>
      </c>
      <c r="I1720" s="105">
        <v>-8.0584000000000006E-6</v>
      </c>
      <c r="J1720" s="105">
        <v>-5.6189999999999997E-7</v>
      </c>
      <c r="K1720" s="105">
        <v>2.7972000000000001E-3</v>
      </c>
      <c r="L1720" s="105">
        <v>9.8599999999999998E-5</v>
      </c>
      <c r="M1720" s="132">
        <v>2.02</v>
      </c>
      <c r="N1720">
        <v>0</v>
      </c>
      <c r="O1720">
        <v>0</v>
      </c>
      <c r="P1720">
        <v>0</v>
      </c>
      <c r="Q1720">
        <v>1</v>
      </c>
      <c r="R1720">
        <v>2.7971999999999999E-5</v>
      </c>
      <c r="S1720">
        <v>9.8639999999999999E-7</v>
      </c>
      <c r="T1720">
        <v>3</v>
      </c>
      <c r="U1720">
        <v>0</v>
      </c>
      <c r="V1720">
        <v>0</v>
      </c>
      <c r="W1720" s="133" t="s">
        <v>2414</v>
      </c>
      <c r="X1720" t="s">
        <v>2099</v>
      </c>
      <c r="Y1720" t="s">
        <v>204</v>
      </c>
      <c r="AM1720" s="105"/>
      <c r="AO1720" s="105"/>
    </row>
    <row r="1721" spans="1:41" ht="14.25" customHeight="1">
      <c r="A1721" t="s">
        <v>2415</v>
      </c>
      <c r="B1721" t="s">
        <v>200</v>
      </c>
      <c r="C1721">
        <v>0</v>
      </c>
      <c r="D1721">
        <v>200</v>
      </c>
      <c r="E1721">
        <v>976</v>
      </c>
      <c r="F1721" t="s">
        <v>201</v>
      </c>
      <c r="G1721" s="105">
        <v>1.6389E-3</v>
      </c>
      <c r="H1721" s="105">
        <v>5.8999999999999998E-5</v>
      </c>
      <c r="I1721" s="105">
        <v>-8.0584000000000006E-6</v>
      </c>
      <c r="J1721" s="105">
        <v>-5.6189999999999997E-7</v>
      </c>
      <c r="K1721" s="105">
        <v>1.647E-3</v>
      </c>
      <c r="L1721" s="105">
        <v>5.9500000000000003E-5</v>
      </c>
      <c r="M1721" s="132">
        <v>2.0699999999999998</v>
      </c>
      <c r="N1721">
        <v>0</v>
      </c>
      <c r="O1721">
        <v>0</v>
      </c>
      <c r="P1721">
        <v>0</v>
      </c>
      <c r="Q1721">
        <v>1</v>
      </c>
      <c r="R1721">
        <v>1.647E-5</v>
      </c>
      <c r="S1721">
        <v>5.9549999999999995E-7</v>
      </c>
      <c r="T1721">
        <v>3</v>
      </c>
      <c r="U1721">
        <v>0</v>
      </c>
      <c r="V1721">
        <v>0</v>
      </c>
      <c r="W1721" s="133" t="s">
        <v>1238</v>
      </c>
      <c r="X1721" t="s">
        <v>2099</v>
      </c>
      <c r="Y1721" t="s">
        <v>204</v>
      </c>
      <c r="AM1721" s="105"/>
      <c r="AO1721" s="105"/>
    </row>
    <row r="1722" spans="1:41" ht="14.25" customHeight="1">
      <c r="A1722" t="s">
        <v>2415</v>
      </c>
      <c r="B1722" t="s">
        <v>200</v>
      </c>
      <c r="C1722">
        <v>0</v>
      </c>
      <c r="D1722">
        <v>200</v>
      </c>
      <c r="E1722">
        <v>976</v>
      </c>
      <c r="F1722" t="s">
        <v>201</v>
      </c>
      <c r="G1722" s="105">
        <v>1.6389E-3</v>
      </c>
      <c r="H1722" s="105">
        <v>5.94E-5</v>
      </c>
      <c r="I1722" s="105">
        <v>-8.0584000000000006E-6</v>
      </c>
      <c r="J1722" s="105">
        <v>-5.6189999999999997E-7</v>
      </c>
      <c r="K1722" s="105">
        <v>1.6469E-3</v>
      </c>
      <c r="L1722" s="105">
        <v>6.0000000000000002E-5</v>
      </c>
      <c r="M1722" s="132">
        <v>2.08</v>
      </c>
      <c r="N1722">
        <v>0</v>
      </c>
      <c r="O1722">
        <v>0</v>
      </c>
      <c r="P1722">
        <v>0</v>
      </c>
      <c r="Q1722">
        <v>1</v>
      </c>
      <c r="R1722">
        <v>1.6469000000000001E-5</v>
      </c>
      <c r="S1722">
        <v>5.9960000000000005E-7</v>
      </c>
      <c r="T1722">
        <v>3</v>
      </c>
      <c r="U1722">
        <v>0</v>
      </c>
      <c r="V1722">
        <v>0</v>
      </c>
      <c r="W1722" s="133" t="s">
        <v>1239</v>
      </c>
      <c r="X1722" t="s">
        <v>2099</v>
      </c>
      <c r="Y1722" t="s">
        <v>204</v>
      </c>
      <c r="AM1722" s="105"/>
      <c r="AO1722" s="105"/>
    </row>
    <row r="1723" spans="1:41" ht="14.25" customHeight="1">
      <c r="A1723" t="s">
        <v>2415</v>
      </c>
      <c r="B1723" t="s">
        <v>200</v>
      </c>
      <c r="C1723">
        <v>0</v>
      </c>
      <c r="D1723">
        <v>200</v>
      </c>
      <c r="E1723">
        <v>976</v>
      </c>
      <c r="F1723" t="s">
        <v>201</v>
      </c>
      <c r="G1723" s="105">
        <v>1.6391000000000001E-3</v>
      </c>
      <c r="H1723" s="105">
        <v>5.94E-5</v>
      </c>
      <c r="I1723" s="105">
        <v>-8.0584000000000006E-6</v>
      </c>
      <c r="J1723" s="105">
        <v>-5.6189999999999997E-7</v>
      </c>
      <c r="K1723" s="105">
        <v>1.6471000000000001E-3</v>
      </c>
      <c r="L1723" s="105">
        <v>6.0000000000000002E-5</v>
      </c>
      <c r="M1723" s="132">
        <v>2.09</v>
      </c>
      <c r="N1723">
        <v>0</v>
      </c>
      <c r="O1723">
        <v>0</v>
      </c>
      <c r="P1723">
        <v>0</v>
      </c>
      <c r="Q1723">
        <v>1</v>
      </c>
      <c r="R1723">
        <v>1.6470999999999999E-5</v>
      </c>
      <c r="S1723">
        <v>5.9979999999999996E-7</v>
      </c>
      <c r="T1723">
        <v>3</v>
      </c>
      <c r="U1723">
        <v>0</v>
      </c>
      <c r="V1723">
        <v>0</v>
      </c>
      <c r="W1723" s="133" t="s">
        <v>2416</v>
      </c>
      <c r="X1723" t="s">
        <v>2099</v>
      </c>
      <c r="Y1723" t="s">
        <v>204</v>
      </c>
      <c r="AM1723" s="105"/>
      <c r="AO1723" s="105"/>
    </row>
    <row r="1724" spans="1:41" ht="14.25" customHeight="1">
      <c r="A1724" t="s">
        <v>2417</v>
      </c>
      <c r="B1724" t="s">
        <v>200</v>
      </c>
      <c r="C1724">
        <v>0</v>
      </c>
      <c r="D1724">
        <v>200</v>
      </c>
      <c r="E1724">
        <v>976</v>
      </c>
      <c r="F1724" t="s">
        <v>201</v>
      </c>
      <c r="G1724" s="105">
        <v>1.9457999999999999E-3</v>
      </c>
      <c r="H1724" s="105">
        <v>6.9400000000000006E-5</v>
      </c>
      <c r="I1724" s="105">
        <v>-8.0584000000000006E-6</v>
      </c>
      <c r="J1724" s="105">
        <v>-5.6189999999999997E-7</v>
      </c>
      <c r="K1724" s="105">
        <v>1.9539000000000002E-3</v>
      </c>
      <c r="L1724" s="105">
        <v>6.9900000000000005E-5</v>
      </c>
      <c r="M1724" s="132">
        <v>2.0499999999999998</v>
      </c>
      <c r="N1724">
        <v>0</v>
      </c>
      <c r="O1724">
        <v>0</v>
      </c>
      <c r="P1724">
        <v>0</v>
      </c>
      <c r="Q1724">
        <v>1</v>
      </c>
      <c r="R1724">
        <v>1.9539E-5</v>
      </c>
      <c r="S1724">
        <v>6.9940000000000003E-7</v>
      </c>
      <c r="T1724">
        <v>3</v>
      </c>
      <c r="U1724">
        <v>0</v>
      </c>
      <c r="V1724">
        <v>0</v>
      </c>
      <c r="W1724" s="133" t="s">
        <v>2418</v>
      </c>
      <c r="X1724" t="s">
        <v>2099</v>
      </c>
      <c r="Y1724" t="s">
        <v>204</v>
      </c>
      <c r="AM1724" s="105"/>
      <c r="AO1724" s="105"/>
    </row>
    <row r="1725" spans="1:41" ht="14.25" customHeight="1">
      <c r="A1725" t="s">
        <v>2417</v>
      </c>
      <c r="B1725" t="s">
        <v>200</v>
      </c>
      <c r="C1725">
        <v>0</v>
      </c>
      <c r="D1725">
        <v>200</v>
      </c>
      <c r="E1725">
        <v>976</v>
      </c>
      <c r="F1725" t="s">
        <v>201</v>
      </c>
      <c r="G1725" s="105">
        <v>1.9452E-3</v>
      </c>
      <c r="H1725" s="105">
        <v>6.9800000000000003E-5</v>
      </c>
      <c r="I1725" s="105">
        <v>-8.0584000000000006E-6</v>
      </c>
      <c r="J1725" s="105">
        <v>-5.6189999999999997E-7</v>
      </c>
      <c r="K1725" s="105">
        <v>1.9532999999999998E-3</v>
      </c>
      <c r="L1725" s="105">
        <v>7.0300000000000001E-5</v>
      </c>
      <c r="M1725" s="132">
        <v>2.06</v>
      </c>
      <c r="N1725">
        <v>0</v>
      </c>
      <c r="O1725">
        <v>0</v>
      </c>
      <c r="P1725">
        <v>0</v>
      </c>
      <c r="Q1725">
        <v>1</v>
      </c>
      <c r="R1725">
        <v>1.9533000000000001E-5</v>
      </c>
      <c r="S1725">
        <v>7.0309999999999999E-7</v>
      </c>
      <c r="T1725">
        <v>3</v>
      </c>
      <c r="U1725">
        <v>0</v>
      </c>
      <c r="V1725">
        <v>0</v>
      </c>
      <c r="W1725" s="133" t="s">
        <v>2419</v>
      </c>
      <c r="X1725" t="s">
        <v>2099</v>
      </c>
      <c r="Y1725" t="s">
        <v>204</v>
      </c>
      <c r="AM1725" s="105"/>
      <c r="AO1725" s="105"/>
    </row>
    <row r="1726" spans="1:41" ht="14.25" customHeight="1">
      <c r="A1726" t="s">
        <v>2417</v>
      </c>
      <c r="B1726" t="s">
        <v>200</v>
      </c>
      <c r="C1726">
        <v>0</v>
      </c>
      <c r="D1726">
        <v>200</v>
      </c>
      <c r="E1726">
        <v>976</v>
      </c>
      <c r="F1726" t="s">
        <v>201</v>
      </c>
      <c r="G1726" s="105">
        <v>1.9451E-3</v>
      </c>
      <c r="H1726" s="105">
        <v>6.9099999999999999E-5</v>
      </c>
      <c r="I1726" s="105">
        <v>-8.0584000000000006E-6</v>
      </c>
      <c r="J1726" s="105">
        <v>-5.6189999999999997E-7</v>
      </c>
      <c r="K1726" s="105">
        <v>1.9530999999999999E-3</v>
      </c>
      <c r="L1726" s="105">
        <v>6.97E-5</v>
      </c>
      <c r="M1726" s="132">
        <v>2.04</v>
      </c>
      <c r="N1726">
        <v>0</v>
      </c>
      <c r="O1726">
        <v>0</v>
      </c>
      <c r="P1726">
        <v>0</v>
      </c>
      <c r="Q1726">
        <v>1</v>
      </c>
      <c r="R1726">
        <v>1.9531E-5</v>
      </c>
      <c r="S1726">
        <v>6.9689999999999995E-7</v>
      </c>
      <c r="T1726">
        <v>3</v>
      </c>
      <c r="U1726">
        <v>0</v>
      </c>
      <c r="V1726">
        <v>0</v>
      </c>
      <c r="W1726" s="133" t="s">
        <v>2420</v>
      </c>
      <c r="X1726" t="s">
        <v>2099</v>
      </c>
      <c r="Y1726" t="s">
        <v>204</v>
      </c>
      <c r="AM1726" s="105"/>
      <c r="AO1726" s="105"/>
    </row>
    <row r="1727" spans="1:41" ht="14.25" customHeight="1">
      <c r="A1727" t="s">
        <v>2421</v>
      </c>
      <c r="B1727" t="s">
        <v>200</v>
      </c>
      <c r="C1727">
        <v>0</v>
      </c>
      <c r="D1727">
        <v>200</v>
      </c>
      <c r="E1727">
        <v>976</v>
      </c>
      <c r="F1727" t="s">
        <v>201</v>
      </c>
      <c r="G1727" s="105">
        <v>2.9082000000000001E-3</v>
      </c>
      <c r="H1727" s="105">
        <v>1.052E-4</v>
      </c>
      <c r="I1727" s="105">
        <v>-8.0584000000000006E-6</v>
      </c>
      <c r="J1727" s="105">
        <v>-5.6189999999999997E-7</v>
      </c>
      <c r="K1727" s="105">
        <v>2.9163000000000001E-3</v>
      </c>
      <c r="L1727" s="105">
        <v>1.058E-4</v>
      </c>
      <c r="M1727" s="132">
        <v>2.08</v>
      </c>
      <c r="N1727">
        <v>0</v>
      </c>
      <c r="O1727">
        <v>0</v>
      </c>
      <c r="P1727">
        <v>0</v>
      </c>
      <c r="Q1727">
        <v>1</v>
      </c>
      <c r="R1727">
        <v>2.9162999999999998E-5</v>
      </c>
      <c r="S1727">
        <v>1.0577000000000001E-6</v>
      </c>
      <c r="T1727">
        <v>4</v>
      </c>
      <c r="U1727">
        <v>0</v>
      </c>
      <c r="V1727">
        <v>0</v>
      </c>
      <c r="W1727" s="133" t="s">
        <v>2422</v>
      </c>
      <c r="X1727" t="s">
        <v>2099</v>
      </c>
      <c r="Y1727" t="s">
        <v>204</v>
      </c>
      <c r="AM1727" s="105"/>
      <c r="AO1727" s="105"/>
    </row>
    <row r="1728" spans="1:41" ht="14.25" customHeight="1">
      <c r="A1728" t="s">
        <v>2421</v>
      </c>
      <c r="B1728" t="s">
        <v>200</v>
      </c>
      <c r="C1728">
        <v>0</v>
      </c>
      <c r="D1728">
        <v>200</v>
      </c>
      <c r="E1728">
        <v>976</v>
      </c>
      <c r="F1728" t="s">
        <v>201</v>
      </c>
      <c r="G1728" s="105">
        <v>2.9066000000000001E-3</v>
      </c>
      <c r="H1728" s="105">
        <v>1.048E-4</v>
      </c>
      <c r="I1728" s="105">
        <v>-8.0584000000000006E-6</v>
      </c>
      <c r="J1728" s="105">
        <v>-5.6189999999999997E-7</v>
      </c>
      <c r="K1728" s="105">
        <v>2.9147000000000001E-3</v>
      </c>
      <c r="L1728" s="105">
        <v>1.054E-4</v>
      </c>
      <c r="M1728" s="132">
        <v>2.0699999999999998</v>
      </c>
      <c r="N1728">
        <v>0</v>
      </c>
      <c r="O1728">
        <v>0</v>
      </c>
      <c r="P1728">
        <v>0</v>
      </c>
      <c r="Q1728">
        <v>1</v>
      </c>
      <c r="R1728">
        <v>2.9147000000000001E-5</v>
      </c>
      <c r="S1728">
        <v>1.0538E-6</v>
      </c>
      <c r="T1728">
        <v>4</v>
      </c>
      <c r="U1728">
        <v>0</v>
      </c>
      <c r="V1728">
        <v>0</v>
      </c>
      <c r="W1728" s="133" t="s">
        <v>2423</v>
      </c>
      <c r="X1728" t="s">
        <v>2099</v>
      </c>
      <c r="Y1728" t="s">
        <v>204</v>
      </c>
      <c r="AM1728" s="105"/>
      <c r="AO1728" s="105"/>
    </row>
    <row r="1729" spans="1:41" ht="14.25" customHeight="1">
      <c r="A1729" t="s">
        <v>2421</v>
      </c>
      <c r="B1729" t="s">
        <v>200</v>
      </c>
      <c r="C1729">
        <v>0</v>
      </c>
      <c r="D1729">
        <v>200</v>
      </c>
      <c r="E1729">
        <v>976</v>
      </c>
      <c r="F1729" t="s">
        <v>201</v>
      </c>
      <c r="G1729" s="105">
        <v>2.9072999999999998E-3</v>
      </c>
      <c r="H1729" s="105">
        <v>1.048E-4</v>
      </c>
      <c r="I1729" s="105">
        <v>-8.0584000000000006E-6</v>
      </c>
      <c r="J1729" s="105">
        <v>-5.6189999999999997E-7</v>
      </c>
      <c r="K1729" s="105">
        <v>2.9153E-3</v>
      </c>
      <c r="L1729" s="105">
        <v>1.054E-4</v>
      </c>
      <c r="M1729" s="132">
        <v>2.0699999999999998</v>
      </c>
      <c r="N1729">
        <v>0</v>
      </c>
      <c r="O1729">
        <v>0</v>
      </c>
      <c r="P1729">
        <v>0</v>
      </c>
      <c r="Q1729">
        <v>1</v>
      </c>
      <c r="R1729">
        <v>2.9153E-5</v>
      </c>
      <c r="S1729">
        <v>1.0536E-6</v>
      </c>
      <c r="T1729">
        <v>4</v>
      </c>
      <c r="U1729">
        <v>0</v>
      </c>
      <c r="V1729">
        <v>0</v>
      </c>
      <c r="W1729" s="133" t="s">
        <v>2424</v>
      </c>
      <c r="X1729" t="s">
        <v>2099</v>
      </c>
      <c r="Y1729" t="s">
        <v>204</v>
      </c>
      <c r="AM1729" s="105"/>
      <c r="AO1729" s="105"/>
    </row>
    <row r="1730" spans="1:41" ht="14.25" customHeight="1">
      <c r="A1730" t="s">
        <v>2425</v>
      </c>
      <c r="B1730" t="s">
        <v>200</v>
      </c>
      <c r="C1730">
        <v>0</v>
      </c>
      <c r="D1730">
        <v>200</v>
      </c>
      <c r="E1730">
        <v>976</v>
      </c>
      <c r="F1730" t="s">
        <v>201</v>
      </c>
      <c r="G1730" s="105">
        <v>1.9907000000000002E-3</v>
      </c>
      <c r="H1730" s="105">
        <v>6.9300000000000004E-5</v>
      </c>
      <c r="I1730" s="105">
        <v>-8.0584000000000006E-6</v>
      </c>
      <c r="J1730" s="105">
        <v>-5.6189999999999997E-7</v>
      </c>
      <c r="K1730" s="105">
        <v>1.9987999999999998E-3</v>
      </c>
      <c r="L1730" s="105">
        <v>6.9800000000000003E-5</v>
      </c>
      <c r="M1730" s="132">
        <v>2</v>
      </c>
      <c r="N1730">
        <v>0</v>
      </c>
      <c r="O1730">
        <v>0</v>
      </c>
      <c r="P1730">
        <v>0</v>
      </c>
      <c r="Q1730">
        <v>1</v>
      </c>
      <c r="R1730">
        <v>1.9987999999999999E-5</v>
      </c>
      <c r="S1730">
        <v>6.9849999999999996E-7</v>
      </c>
      <c r="T1730">
        <v>3</v>
      </c>
      <c r="U1730">
        <v>0</v>
      </c>
      <c r="V1730">
        <v>0</v>
      </c>
      <c r="W1730" s="133" t="s">
        <v>2426</v>
      </c>
      <c r="X1730" t="s">
        <v>2099</v>
      </c>
      <c r="Y1730" t="s">
        <v>204</v>
      </c>
      <c r="AM1730" s="105"/>
      <c r="AO1730" s="105"/>
    </row>
    <row r="1731" spans="1:41" ht="14.25" customHeight="1">
      <c r="A1731" t="s">
        <v>2425</v>
      </c>
      <c r="B1731" t="s">
        <v>200</v>
      </c>
      <c r="C1731">
        <v>0</v>
      </c>
      <c r="D1731">
        <v>200</v>
      </c>
      <c r="E1731">
        <v>976</v>
      </c>
      <c r="F1731" t="s">
        <v>201</v>
      </c>
      <c r="G1731" s="105">
        <v>1.9905000000000001E-3</v>
      </c>
      <c r="H1731" s="105">
        <v>6.9300000000000004E-5</v>
      </c>
      <c r="I1731" s="105">
        <v>-8.0584000000000006E-6</v>
      </c>
      <c r="J1731" s="105">
        <v>-5.6189999999999997E-7</v>
      </c>
      <c r="K1731" s="105">
        <v>1.9986000000000001E-3</v>
      </c>
      <c r="L1731" s="105">
        <v>6.9800000000000003E-5</v>
      </c>
      <c r="M1731" s="132">
        <v>2</v>
      </c>
      <c r="N1731">
        <v>0</v>
      </c>
      <c r="O1731">
        <v>0</v>
      </c>
      <c r="P1731">
        <v>0</v>
      </c>
      <c r="Q1731">
        <v>1</v>
      </c>
      <c r="R1731">
        <v>1.9986000000000001E-5</v>
      </c>
      <c r="S1731">
        <v>6.9830000000000005E-7</v>
      </c>
      <c r="T1731">
        <v>3</v>
      </c>
      <c r="U1731">
        <v>0</v>
      </c>
      <c r="V1731">
        <v>0</v>
      </c>
      <c r="W1731" s="133" t="s">
        <v>2427</v>
      </c>
      <c r="X1731" t="s">
        <v>2099</v>
      </c>
      <c r="Y1731" t="s">
        <v>204</v>
      </c>
      <c r="AM1731" s="105"/>
      <c r="AO1731" s="105"/>
    </row>
    <row r="1732" spans="1:41" ht="14.25" customHeight="1">
      <c r="A1732" t="s">
        <v>2425</v>
      </c>
      <c r="B1732" t="s">
        <v>200</v>
      </c>
      <c r="C1732">
        <v>0</v>
      </c>
      <c r="D1732">
        <v>200</v>
      </c>
      <c r="E1732">
        <v>976</v>
      </c>
      <c r="F1732" t="s">
        <v>201</v>
      </c>
      <c r="G1732" s="105">
        <v>1.9899000000000002E-3</v>
      </c>
      <c r="H1732" s="105">
        <v>6.8899999999999994E-5</v>
      </c>
      <c r="I1732" s="105">
        <v>-8.0584000000000006E-6</v>
      </c>
      <c r="J1732" s="105">
        <v>-5.6189999999999997E-7</v>
      </c>
      <c r="K1732" s="105">
        <v>1.9978999999999999E-3</v>
      </c>
      <c r="L1732" s="105">
        <v>6.9499999999999995E-5</v>
      </c>
      <c r="M1732" s="132">
        <v>1.99</v>
      </c>
      <c r="N1732">
        <v>0</v>
      </c>
      <c r="O1732">
        <v>0</v>
      </c>
      <c r="P1732">
        <v>0</v>
      </c>
      <c r="Q1732">
        <v>1</v>
      </c>
      <c r="R1732">
        <v>1.9979E-5</v>
      </c>
      <c r="S1732">
        <v>6.9500000000000002E-7</v>
      </c>
      <c r="T1732">
        <v>3</v>
      </c>
      <c r="U1732">
        <v>0</v>
      </c>
      <c r="V1732">
        <v>0</v>
      </c>
      <c r="W1732" s="133" t="s">
        <v>2428</v>
      </c>
      <c r="X1732" t="s">
        <v>2099</v>
      </c>
      <c r="Y1732" t="s">
        <v>204</v>
      </c>
      <c r="AM1732" s="105"/>
      <c r="AO1732" s="105"/>
    </row>
    <row r="1733" spans="1:41" ht="14.25" customHeight="1">
      <c r="A1733" t="s">
        <v>2429</v>
      </c>
      <c r="B1733" t="s">
        <v>200</v>
      </c>
      <c r="C1733">
        <v>0</v>
      </c>
      <c r="D1733">
        <v>200</v>
      </c>
      <c r="E1733">
        <v>976</v>
      </c>
      <c r="F1733" t="s">
        <v>201</v>
      </c>
      <c r="G1733" s="105">
        <v>3.6058000000000002E-3</v>
      </c>
      <c r="H1733" s="105">
        <v>1.2320000000000001E-4</v>
      </c>
      <c r="I1733" s="105">
        <v>-8.0584000000000006E-6</v>
      </c>
      <c r="J1733" s="105">
        <v>-5.6189999999999997E-7</v>
      </c>
      <c r="K1733" s="105">
        <v>3.6137999999999999E-3</v>
      </c>
      <c r="L1733" s="105">
        <v>1.237E-4</v>
      </c>
      <c r="M1733" s="132">
        <v>1.96</v>
      </c>
      <c r="N1733">
        <v>0</v>
      </c>
      <c r="O1733">
        <v>0</v>
      </c>
      <c r="P1733">
        <v>0</v>
      </c>
      <c r="Q1733">
        <v>1</v>
      </c>
      <c r="R1733">
        <v>3.6137999999999999E-5</v>
      </c>
      <c r="S1733">
        <v>1.2374E-6</v>
      </c>
      <c r="T1733">
        <v>4</v>
      </c>
      <c r="U1733">
        <v>0</v>
      </c>
      <c r="V1733">
        <v>0</v>
      </c>
      <c r="W1733" s="133" t="s">
        <v>2430</v>
      </c>
      <c r="X1733" t="s">
        <v>2099</v>
      </c>
      <c r="Y1733" t="s">
        <v>204</v>
      </c>
      <c r="AM1733" s="105"/>
      <c r="AO1733" s="105"/>
    </row>
    <row r="1734" spans="1:41" ht="14.25" customHeight="1">
      <c r="A1734" t="s">
        <v>2429</v>
      </c>
      <c r="B1734" t="s">
        <v>200</v>
      </c>
      <c r="C1734">
        <v>0</v>
      </c>
      <c r="D1734">
        <v>200</v>
      </c>
      <c r="E1734">
        <v>976</v>
      </c>
      <c r="F1734" t="s">
        <v>201</v>
      </c>
      <c r="G1734" s="105">
        <v>3.6074000000000002E-3</v>
      </c>
      <c r="H1734" s="105">
        <v>1.249E-4</v>
      </c>
      <c r="I1734" s="105">
        <v>-8.0584000000000006E-6</v>
      </c>
      <c r="J1734" s="105">
        <v>-5.6189999999999997E-7</v>
      </c>
      <c r="K1734" s="105">
        <v>3.6154999999999998E-3</v>
      </c>
      <c r="L1734" s="105">
        <v>1.2549999999999999E-4</v>
      </c>
      <c r="M1734" s="132">
        <v>1.99</v>
      </c>
      <c r="N1734">
        <v>0</v>
      </c>
      <c r="O1734">
        <v>0</v>
      </c>
      <c r="P1734">
        <v>0</v>
      </c>
      <c r="Q1734">
        <v>1</v>
      </c>
      <c r="R1734">
        <v>3.6155000000000002E-5</v>
      </c>
      <c r="S1734">
        <v>1.2546E-6</v>
      </c>
      <c r="T1734">
        <v>4</v>
      </c>
      <c r="U1734">
        <v>0</v>
      </c>
      <c r="V1734">
        <v>0</v>
      </c>
      <c r="W1734" s="133" t="s">
        <v>2431</v>
      </c>
      <c r="X1734" t="s">
        <v>2099</v>
      </c>
      <c r="Y1734" t="s">
        <v>204</v>
      </c>
      <c r="AM1734" s="105"/>
      <c r="AO1734" s="105"/>
    </row>
    <row r="1735" spans="1:41" ht="14.25" customHeight="1">
      <c r="A1735" t="s">
        <v>2429</v>
      </c>
      <c r="B1735" t="s">
        <v>200</v>
      </c>
      <c r="C1735">
        <v>0</v>
      </c>
      <c r="D1735">
        <v>200</v>
      </c>
      <c r="E1735">
        <v>976</v>
      </c>
      <c r="F1735" t="s">
        <v>201</v>
      </c>
      <c r="G1735" s="105">
        <v>3.6059E-3</v>
      </c>
      <c r="H1735" s="105">
        <v>1.2320000000000001E-4</v>
      </c>
      <c r="I1735" s="105">
        <v>-8.0584000000000006E-6</v>
      </c>
      <c r="J1735" s="105">
        <v>-5.6189999999999997E-7</v>
      </c>
      <c r="K1735" s="105">
        <v>3.6139000000000002E-3</v>
      </c>
      <c r="L1735" s="105">
        <v>1.237E-4</v>
      </c>
      <c r="M1735" s="132">
        <v>1.96</v>
      </c>
      <c r="N1735">
        <v>0</v>
      </c>
      <c r="O1735">
        <v>0</v>
      </c>
      <c r="P1735">
        <v>0</v>
      </c>
      <c r="Q1735">
        <v>1</v>
      </c>
      <c r="R1735">
        <v>3.6139000000000001E-5</v>
      </c>
      <c r="S1735">
        <v>1.2372E-6</v>
      </c>
      <c r="T1735">
        <v>4</v>
      </c>
      <c r="U1735">
        <v>0</v>
      </c>
      <c r="V1735">
        <v>0</v>
      </c>
      <c r="W1735" s="133" t="s">
        <v>2432</v>
      </c>
      <c r="X1735" t="s">
        <v>2099</v>
      </c>
      <c r="Y1735" t="s">
        <v>204</v>
      </c>
      <c r="AM1735" s="105"/>
      <c r="AO1735" s="105"/>
    </row>
    <row r="1736" spans="1:41" ht="14.25" customHeight="1">
      <c r="A1736" t="s">
        <v>2433</v>
      </c>
      <c r="B1736" t="s">
        <v>200</v>
      </c>
      <c r="C1736">
        <v>0</v>
      </c>
      <c r="D1736">
        <v>200</v>
      </c>
      <c r="E1736">
        <v>976</v>
      </c>
      <c r="F1736" t="s">
        <v>201</v>
      </c>
      <c r="G1736" s="105">
        <v>2.3333E-3</v>
      </c>
      <c r="H1736" s="105">
        <v>7.5500000000000006E-5</v>
      </c>
      <c r="I1736" s="105">
        <v>-8.0584000000000006E-6</v>
      </c>
      <c r="J1736" s="105">
        <v>-5.6189999999999997E-7</v>
      </c>
      <c r="K1736" s="105">
        <v>2.3414E-3</v>
      </c>
      <c r="L1736" s="105">
        <v>7.6100000000000007E-5</v>
      </c>
      <c r="M1736" s="132">
        <v>1.86</v>
      </c>
      <c r="N1736">
        <v>0</v>
      </c>
      <c r="O1736">
        <v>0</v>
      </c>
      <c r="P1736">
        <v>0</v>
      </c>
      <c r="Q1736">
        <v>1</v>
      </c>
      <c r="R1736">
        <v>2.3414E-5</v>
      </c>
      <c r="S1736">
        <v>7.6059999999999997E-7</v>
      </c>
      <c r="T1736">
        <v>3</v>
      </c>
      <c r="U1736">
        <v>0</v>
      </c>
      <c r="V1736">
        <v>0</v>
      </c>
      <c r="W1736" s="133" t="s">
        <v>2434</v>
      </c>
      <c r="X1736" t="s">
        <v>2099</v>
      </c>
      <c r="Y1736" t="s">
        <v>204</v>
      </c>
      <c r="AM1736" s="105"/>
      <c r="AO1736" s="105"/>
    </row>
    <row r="1737" spans="1:41" ht="14.25" customHeight="1">
      <c r="A1737" t="s">
        <v>2433</v>
      </c>
      <c r="B1737" t="s">
        <v>200</v>
      </c>
      <c r="C1737">
        <v>0</v>
      </c>
      <c r="D1737">
        <v>200</v>
      </c>
      <c r="E1737">
        <v>976</v>
      </c>
      <c r="F1737" t="s">
        <v>201</v>
      </c>
      <c r="G1737" s="105">
        <v>2.3341E-3</v>
      </c>
      <c r="H1737" s="105">
        <v>7.6000000000000004E-5</v>
      </c>
      <c r="I1737" s="105">
        <v>-8.0584000000000006E-6</v>
      </c>
      <c r="J1737" s="105">
        <v>-5.6189999999999997E-7</v>
      </c>
      <c r="K1737" s="105">
        <v>2.3421000000000002E-3</v>
      </c>
      <c r="L1737" s="105">
        <v>7.6600000000000005E-5</v>
      </c>
      <c r="M1737" s="132">
        <v>1.87</v>
      </c>
      <c r="N1737">
        <v>0</v>
      </c>
      <c r="O1737">
        <v>0</v>
      </c>
      <c r="P1737">
        <v>0</v>
      </c>
      <c r="Q1737">
        <v>1</v>
      </c>
      <c r="R1737">
        <v>2.3421000000000002E-5</v>
      </c>
      <c r="S1737">
        <v>7.6560000000000003E-7</v>
      </c>
      <c r="T1737">
        <v>3</v>
      </c>
      <c r="U1737">
        <v>0</v>
      </c>
      <c r="V1737">
        <v>0</v>
      </c>
      <c r="W1737" s="133" t="s">
        <v>2435</v>
      </c>
      <c r="X1737" t="s">
        <v>2099</v>
      </c>
      <c r="Y1737" t="s">
        <v>204</v>
      </c>
      <c r="AM1737" s="105"/>
      <c r="AO1737" s="105"/>
    </row>
    <row r="1738" spans="1:41" ht="14.25" customHeight="1">
      <c r="A1738" t="s">
        <v>2433</v>
      </c>
      <c r="B1738" t="s">
        <v>200</v>
      </c>
      <c r="C1738">
        <v>0</v>
      </c>
      <c r="D1738">
        <v>200</v>
      </c>
      <c r="E1738">
        <v>976</v>
      </c>
      <c r="F1738" t="s">
        <v>201</v>
      </c>
      <c r="G1738" s="105">
        <v>2.3324999999999999E-3</v>
      </c>
      <c r="H1738" s="105">
        <v>7.5300000000000001E-5</v>
      </c>
      <c r="I1738" s="105">
        <v>-8.0584000000000006E-6</v>
      </c>
      <c r="J1738" s="105">
        <v>-5.6189999999999997E-7</v>
      </c>
      <c r="K1738" s="105">
        <v>2.3405000000000001E-3</v>
      </c>
      <c r="L1738" s="105">
        <v>7.5900000000000002E-5</v>
      </c>
      <c r="M1738" s="132">
        <v>1.86</v>
      </c>
      <c r="N1738">
        <v>0</v>
      </c>
      <c r="O1738">
        <v>0</v>
      </c>
      <c r="P1738">
        <v>0</v>
      </c>
      <c r="Q1738">
        <v>1</v>
      </c>
      <c r="R1738">
        <v>2.3405E-5</v>
      </c>
      <c r="S1738">
        <v>7.5880000000000004E-7</v>
      </c>
      <c r="T1738">
        <v>3</v>
      </c>
      <c r="U1738">
        <v>0</v>
      </c>
      <c r="V1738">
        <v>0</v>
      </c>
      <c r="W1738" s="133" t="s">
        <v>2436</v>
      </c>
      <c r="X1738" t="s">
        <v>2099</v>
      </c>
      <c r="Y1738" t="s">
        <v>204</v>
      </c>
      <c r="AM1738" s="105"/>
      <c r="AO1738" s="105"/>
    </row>
    <row r="1739" spans="1:41" ht="14.25" customHeight="1">
      <c r="A1739" t="s">
        <v>2437</v>
      </c>
      <c r="B1739" t="s">
        <v>200</v>
      </c>
      <c r="C1739">
        <v>0</v>
      </c>
      <c r="D1739">
        <v>200</v>
      </c>
      <c r="E1739">
        <v>976</v>
      </c>
      <c r="F1739" t="s">
        <v>201</v>
      </c>
      <c r="G1739" s="105">
        <v>1.6318999999999999E-3</v>
      </c>
      <c r="H1739" s="105">
        <v>5.6100000000000002E-5</v>
      </c>
      <c r="I1739" s="105">
        <v>-8.0584000000000006E-6</v>
      </c>
      <c r="J1739" s="105">
        <v>-5.6189999999999997E-7</v>
      </c>
      <c r="K1739" s="105">
        <v>1.64E-3</v>
      </c>
      <c r="L1739" s="105">
        <v>5.66E-5</v>
      </c>
      <c r="M1739" s="132">
        <v>1.98</v>
      </c>
      <c r="N1739">
        <v>0</v>
      </c>
      <c r="O1739">
        <v>0</v>
      </c>
      <c r="P1739">
        <v>0</v>
      </c>
      <c r="Q1739">
        <v>1</v>
      </c>
      <c r="R1739">
        <v>1.6399999999999999E-5</v>
      </c>
      <c r="S1739">
        <v>5.665E-7</v>
      </c>
      <c r="T1739">
        <v>3</v>
      </c>
      <c r="U1739">
        <v>0</v>
      </c>
      <c r="V1739">
        <v>0</v>
      </c>
      <c r="W1739" s="133" t="s">
        <v>2438</v>
      </c>
      <c r="X1739" t="s">
        <v>2099</v>
      </c>
      <c r="Y1739" t="s">
        <v>204</v>
      </c>
      <c r="AM1739" s="105"/>
      <c r="AO1739" s="105"/>
    </row>
    <row r="1740" spans="1:41" ht="14.25" customHeight="1">
      <c r="A1740" t="s">
        <v>2437</v>
      </c>
      <c r="B1740" t="s">
        <v>200</v>
      </c>
      <c r="C1740">
        <v>0</v>
      </c>
      <c r="D1740">
        <v>200</v>
      </c>
      <c r="E1740">
        <v>976</v>
      </c>
      <c r="F1740" t="s">
        <v>201</v>
      </c>
      <c r="G1740" s="105">
        <v>1.6310999999999999E-3</v>
      </c>
      <c r="H1740" s="105">
        <v>5.7000000000000003E-5</v>
      </c>
      <c r="I1740" s="105">
        <v>-8.0584000000000006E-6</v>
      </c>
      <c r="J1740" s="105">
        <v>-5.6189999999999997E-7</v>
      </c>
      <c r="K1740" s="105">
        <v>1.6391999999999999E-3</v>
      </c>
      <c r="L1740" s="105">
        <v>5.7599999999999997E-5</v>
      </c>
      <c r="M1740" s="132">
        <v>2.0099999999999998</v>
      </c>
      <c r="N1740">
        <v>0</v>
      </c>
      <c r="O1740">
        <v>0</v>
      </c>
      <c r="P1740">
        <v>0</v>
      </c>
      <c r="Q1740">
        <v>1</v>
      </c>
      <c r="R1740">
        <v>1.6392000000000002E-5</v>
      </c>
      <c r="S1740">
        <v>5.7589999999999996E-7</v>
      </c>
      <c r="T1740">
        <v>3</v>
      </c>
      <c r="U1740">
        <v>0</v>
      </c>
      <c r="V1740">
        <v>0</v>
      </c>
      <c r="W1740" s="133" t="s">
        <v>2439</v>
      </c>
      <c r="X1740" t="s">
        <v>2099</v>
      </c>
      <c r="Y1740" t="s">
        <v>204</v>
      </c>
      <c r="AM1740" s="105"/>
      <c r="AO1740" s="105"/>
    </row>
    <row r="1741" spans="1:41" ht="14.25" customHeight="1">
      <c r="A1741" t="s">
        <v>2437</v>
      </c>
      <c r="B1741" t="s">
        <v>200</v>
      </c>
      <c r="C1741">
        <v>0</v>
      </c>
      <c r="D1741">
        <v>200</v>
      </c>
      <c r="E1741">
        <v>976</v>
      </c>
      <c r="F1741" t="s">
        <v>201</v>
      </c>
      <c r="G1741" s="105">
        <v>1.6314000000000001E-3</v>
      </c>
      <c r="H1741" s="105">
        <v>5.6799999999999998E-5</v>
      </c>
      <c r="I1741" s="105">
        <v>-8.0584000000000006E-6</v>
      </c>
      <c r="J1741" s="105">
        <v>-5.6189999999999997E-7</v>
      </c>
      <c r="K1741" s="105">
        <v>1.6394000000000001E-3</v>
      </c>
      <c r="L1741" s="105">
        <v>5.7299999999999997E-5</v>
      </c>
      <c r="M1741" s="132">
        <v>2</v>
      </c>
      <c r="N1741">
        <v>0</v>
      </c>
      <c r="O1741">
        <v>0</v>
      </c>
      <c r="P1741">
        <v>0</v>
      </c>
      <c r="Q1741">
        <v>1</v>
      </c>
      <c r="R1741">
        <v>1.6393999999999999E-5</v>
      </c>
      <c r="S1741">
        <v>5.7309999999999996E-7</v>
      </c>
      <c r="T1741">
        <v>3</v>
      </c>
      <c r="U1741">
        <v>0</v>
      </c>
      <c r="V1741">
        <v>0</v>
      </c>
      <c r="W1741" s="133" t="s">
        <v>2440</v>
      </c>
      <c r="X1741" t="s">
        <v>2099</v>
      </c>
      <c r="Y1741" t="s">
        <v>204</v>
      </c>
      <c r="AM1741" s="105"/>
      <c r="AO1741" s="105"/>
    </row>
    <row r="1742" spans="1:41" ht="14.25" customHeight="1">
      <c r="A1742" t="s">
        <v>2441</v>
      </c>
      <c r="B1742" t="s">
        <v>200</v>
      </c>
      <c r="C1742">
        <v>0</v>
      </c>
      <c r="D1742">
        <v>200</v>
      </c>
      <c r="E1742">
        <v>976</v>
      </c>
      <c r="F1742" t="s">
        <v>201</v>
      </c>
      <c r="G1742" s="105">
        <v>1.4434999999999999E-3</v>
      </c>
      <c r="H1742" s="105">
        <v>4.9499999999999997E-5</v>
      </c>
      <c r="I1742" s="105">
        <v>-8.0584000000000006E-6</v>
      </c>
      <c r="J1742" s="105">
        <v>-5.6189999999999997E-7</v>
      </c>
      <c r="K1742" s="105">
        <v>1.4515999999999999E-3</v>
      </c>
      <c r="L1742" s="105">
        <v>5.0099999999999998E-5</v>
      </c>
      <c r="M1742" s="132">
        <v>1.98</v>
      </c>
      <c r="N1742">
        <v>0</v>
      </c>
      <c r="O1742">
        <v>0</v>
      </c>
      <c r="P1742">
        <v>0</v>
      </c>
      <c r="Q1742">
        <v>1</v>
      </c>
      <c r="R1742">
        <v>1.4516E-5</v>
      </c>
      <c r="S1742">
        <v>5.0080000000000004E-7</v>
      </c>
      <c r="T1742">
        <v>3</v>
      </c>
      <c r="U1742">
        <v>0</v>
      </c>
      <c r="V1742">
        <v>0</v>
      </c>
      <c r="W1742" s="133" t="s">
        <v>2442</v>
      </c>
      <c r="X1742" t="s">
        <v>2099</v>
      </c>
      <c r="Y1742" t="s">
        <v>204</v>
      </c>
      <c r="AM1742" s="105"/>
      <c r="AO1742" s="105"/>
    </row>
    <row r="1743" spans="1:41" ht="14.25" customHeight="1">
      <c r="A1743" t="s">
        <v>2441</v>
      </c>
      <c r="B1743" t="s">
        <v>200</v>
      </c>
      <c r="C1743">
        <v>0</v>
      </c>
      <c r="D1743">
        <v>200</v>
      </c>
      <c r="E1743">
        <v>976</v>
      </c>
      <c r="F1743" t="s">
        <v>201</v>
      </c>
      <c r="G1743" s="105">
        <v>1.4430000000000001E-3</v>
      </c>
      <c r="H1743" s="105">
        <v>4.9299999999999999E-5</v>
      </c>
      <c r="I1743" s="105">
        <v>-8.0584000000000006E-6</v>
      </c>
      <c r="J1743" s="105">
        <v>-5.6189999999999997E-7</v>
      </c>
      <c r="K1743" s="105">
        <v>1.4511000000000001E-3</v>
      </c>
      <c r="L1743" s="105">
        <v>4.99E-5</v>
      </c>
      <c r="M1743" s="132">
        <v>1.97</v>
      </c>
      <c r="N1743">
        <v>0</v>
      </c>
      <c r="O1743">
        <v>0</v>
      </c>
      <c r="P1743">
        <v>0</v>
      </c>
      <c r="Q1743">
        <v>1</v>
      </c>
      <c r="R1743">
        <v>1.4511E-5</v>
      </c>
      <c r="S1743">
        <v>4.9900000000000001E-7</v>
      </c>
      <c r="T1743">
        <v>3</v>
      </c>
      <c r="U1743">
        <v>0</v>
      </c>
      <c r="V1743">
        <v>0</v>
      </c>
      <c r="W1743" s="133" t="s">
        <v>2443</v>
      </c>
      <c r="X1743" t="s">
        <v>2099</v>
      </c>
      <c r="Y1743" t="s">
        <v>204</v>
      </c>
      <c r="AM1743" s="105"/>
      <c r="AO1743" s="105"/>
    </row>
    <row r="1744" spans="1:41" ht="14.25" customHeight="1">
      <c r="A1744" t="s">
        <v>2441</v>
      </c>
      <c r="B1744" t="s">
        <v>200</v>
      </c>
      <c r="C1744">
        <v>0</v>
      </c>
      <c r="D1744">
        <v>200</v>
      </c>
      <c r="E1744">
        <v>976</v>
      </c>
      <c r="F1744" t="s">
        <v>201</v>
      </c>
      <c r="G1744" s="105">
        <v>1.4425E-3</v>
      </c>
      <c r="H1744" s="105">
        <v>4.8199999999999999E-5</v>
      </c>
      <c r="I1744" s="105">
        <v>-8.0584000000000006E-6</v>
      </c>
      <c r="J1744" s="105">
        <v>-5.6189999999999997E-7</v>
      </c>
      <c r="K1744" s="105">
        <v>1.4506E-3</v>
      </c>
      <c r="L1744" s="105">
        <v>4.8699999999999998E-5</v>
      </c>
      <c r="M1744" s="132">
        <v>1.92</v>
      </c>
      <c r="N1744">
        <v>0</v>
      </c>
      <c r="O1744">
        <v>0</v>
      </c>
      <c r="P1744">
        <v>0</v>
      </c>
      <c r="Q1744">
        <v>1</v>
      </c>
      <c r="R1744">
        <v>1.4506E-5</v>
      </c>
      <c r="S1744">
        <v>4.8719999999999997E-7</v>
      </c>
      <c r="T1744">
        <v>3</v>
      </c>
      <c r="U1744">
        <v>0</v>
      </c>
      <c r="V1744">
        <v>0</v>
      </c>
      <c r="W1744" s="133" t="s">
        <v>2444</v>
      </c>
      <c r="X1744" t="s">
        <v>2099</v>
      </c>
      <c r="Y1744" t="s">
        <v>204</v>
      </c>
      <c r="AM1744" s="105"/>
      <c r="AO1744" s="105"/>
    </row>
    <row r="1745" spans="1:41" ht="14.25" customHeight="1">
      <c r="A1745" t="s">
        <v>2445</v>
      </c>
      <c r="B1745" t="s">
        <v>200</v>
      </c>
      <c r="C1745">
        <v>0</v>
      </c>
      <c r="D1745">
        <v>200</v>
      </c>
      <c r="E1745">
        <v>976</v>
      </c>
      <c r="F1745" t="s">
        <v>201</v>
      </c>
      <c r="G1745" s="105">
        <v>3.5201999999999998E-3</v>
      </c>
      <c r="H1745" s="105">
        <v>1.122E-4</v>
      </c>
      <c r="I1745" s="105">
        <v>-8.0584000000000006E-6</v>
      </c>
      <c r="J1745" s="105">
        <v>-5.6189999999999997E-7</v>
      </c>
      <c r="K1745" s="105">
        <v>3.5282E-3</v>
      </c>
      <c r="L1745" s="105">
        <v>1.128E-4</v>
      </c>
      <c r="M1745" s="132">
        <v>1.83</v>
      </c>
      <c r="N1745">
        <v>0</v>
      </c>
      <c r="O1745">
        <v>0</v>
      </c>
      <c r="P1745">
        <v>0</v>
      </c>
      <c r="Q1745">
        <v>1</v>
      </c>
      <c r="R1745">
        <v>3.5281999999999999E-5</v>
      </c>
      <c r="S1745">
        <v>1.1278E-6</v>
      </c>
      <c r="T1745">
        <v>4</v>
      </c>
      <c r="U1745">
        <v>0</v>
      </c>
      <c r="V1745">
        <v>0</v>
      </c>
      <c r="W1745" s="133" t="s">
        <v>2446</v>
      </c>
      <c r="X1745" t="s">
        <v>2099</v>
      </c>
      <c r="Y1745" t="s">
        <v>204</v>
      </c>
      <c r="AM1745" s="105"/>
      <c r="AO1745" s="105"/>
    </row>
    <row r="1746" spans="1:41" ht="14.25" customHeight="1">
      <c r="A1746" t="s">
        <v>2445</v>
      </c>
      <c r="B1746" t="s">
        <v>200</v>
      </c>
      <c r="C1746">
        <v>0</v>
      </c>
      <c r="D1746">
        <v>200</v>
      </c>
      <c r="E1746">
        <v>976</v>
      </c>
      <c r="F1746" t="s">
        <v>201</v>
      </c>
      <c r="G1746" s="105">
        <v>3.5211999999999999E-3</v>
      </c>
      <c r="H1746" s="105">
        <v>1.1340000000000001E-4</v>
      </c>
      <c r="I1746" s="105">
        <v>-8.0584000000000006E-6</v>
      </c>
      <c r="J1746" s="105">
        <v>-5.6189999999999997E-7</v>
      </c>
      <c r="K1746" s="105">
        <v>3.5292000000000001E-3</v>
      </c>
      <c r="L1746" s="105">
        <v>1.139E-4</v>
      </c>
      <c r="M1746" s="132">
        <v>1.85</v>
      </c>
      <c r="N1746">
        <v>0</v>
      </c>
      <c r="O1746">
        <v>0</v>
      </c>
      <c r="P1746">
        <v>0</v>
      </c>
      <c r="Q1746">
        <v>1</v>
      </c>
      <c r="R1746">
        <v>3.5292E-5</v>
      </c>
      <c r="S1746">
        <v>1.1392E-6</v>
      </c>
      <c r="T1746">
        <v>4</v>
      </c>
      <c r="U1746">
        <v>0</v>
      </c>
      <c r="V1746">
        <v>0</v>
      </c>
      <c r="W1746" s="133" t="s">
        <v>2447</v>
      </c>
      <c r="X1746" t="s">
        <v>2099</v>
      </c>
      <c r="Y1746" t="s">
        <v>204</v>
      </c>
      <c r="AM1746" s="105"/>
      <c r="AO1746" s="105"/>
    </row>
    <row r="1747" spans="1:41" ht="14.25" customHeight="1">
      <c r="A1747" t="s">
        <v>2445</v>
      </c>
      <c r="B1747" t="s">
        <v>200</v>
      </c>
      <c r="C1747">
        <v>0</v>
      </c>
      <c r="D1747">
        <v>200</v>
      </c>
      <c r="E1747">
        <v>976</v>
      </c>
      <c r="F1747" t="s">
        <v>201</v>
      </c>
      <c r="G1747" s="105">
        <v>3.5201E-3</v>
      </c>
      <c r="H1747" s="105">
        <v>1.125E-4</v>
      </c>
      <c r="I1747" s="105">
        <v>-8.0584000000000006E-6</v>
      </c>
      <c r="J1747" s="105">
        <v>-5.6189999999999997E-7</v>
      </c>
      <c r="K1747" s="105">
        <v>3.5282E-3</v>
      </c>
      <c r="L1747" s="105">
        <v>1.131E-4</v>
      </c>
      <c r="M1747" s="132">
        <v>1.84</v>
      </c>
      <c r="N1747">
        <v>0</v>
      </c>
      <c r="O1747">
        <v>0</v>
      </c>
      <c r="P1747">
        <v>0</v>
      </c>
      <c r="Q1747">
        <v>1</v>
      </c>
      <c r="R1747">
        <v>3.5281999999999999E-5</v>
      </c>
      <c r="S1747">
        <v>1.1306E-6</v>
      </c>
      <c r="T1747">
        <v>4</v>
      </c>
      <c r="U1747">
        <v>0</v>
      </c>
      <c r="V1747">
        <v>0</v>
      </c>
      <c r="W1747" s="133" t="s">
        <v>2448</v>
      </c>
      <c r="X1747" t="s">
        <v>2099</v>
      </c>
      <c r="Y1747" t="s">
        <v>204</v>
      </c>
      <c r="AM1747" s="105"/>
      <c r="AO1747" s="105"/>
    </row>
    <row r="1748" spans="1:41" ht="14.25" customHeight="1">
      <c r="A1748" t="s">
        <v>2449</v>
      </c>
      <c r="B1748" t="s">
        <v>200</v>
      </c>
      <c r="C1748">
        <v>0</v>
      </c>
      <c r="D1748">
        <v>200</v>
      </c>
      <c r="E1748">
        <v>976</v>
      </c>
      <c r="F1748" t="s">
        <v>201</v>
      </c>
      <c r="G1748" s="105">
        <v>1.372E-3</v>
      </c>
      <c r="H1748" s="105">
        <v>4.5800000000000002E-5</v>
      </c>
      <c r="I1748" s="105">
        <v>-8.0584000000000006E-6</v>
      </c>
      <c r="J1748" s="105">
        <v>-5.6189999999999997E-7</v>
      </c>
      <c r="K1748" s="105">
        <v>1.3799999999999999E-3</v>
      </c>
      <c r="L1748" s="105">
        <v>4.6400000000000003E-5</v>
      </c>
      <c r="M1748" s="132">
        <v>1.92</v>
      </c>
      <c r="N1748">
        <v>0</v>
      </c>
      <c r="O1748">
        <v>0</v>
      </c>
      <c r="P1748">
        <v>0</v>
      </c>
      <c r="Q1748">
        <v>1</v>
      </c>
      <c r="R1748">
        <v>1.38E-5</v>
      </c>
      <c r="S1748">
        <v>4.636E-7</v>
      </c>
      <c r="T1748">
        <v>3</v>
      </c>
      <c r="U1748">
        <v>0</v>
      </c>
      <c r="V1748">
        <v>0</v>
      </c>
      <c r="W1748" s="133" t="s">
        <v>2450</v>
      </c>
      <c r="X1748" t="s">
        <v>2099</v>
      </c>
      <c r="Y1748" t="s">
        <v>204</v>
      </c>
      <c r="AM1748" s="105"/>
      <c r="AO1748" s="105"/>
    </row>
    <row r="1749" spans="1:41" ht="14.25" customHeight="1">
      <c r="A1749" t="s">
        <v>2449</v>
      </c>
      <c r="B1749" t="s">
        <v>200</v>
      </c>
      <c r="C1749">
        <v>0</v>
      </c>
      <c r="D1749">
        <v>200</v>
      </c>
      <c r="E1749">
        <v>976</v>
      </c>
      <c r="F1749" t="s">
        <v>201</v>
      </c>
      <c r="G1749" s="105">
        <v>1.372E-3</v>
      </c>
      <c r="H1749" s="105">
        <v>4.5899999999999998E-5</v>
      </c>
      <c r="I1749" s="105">
        <v>-8.0584000000000006E-6</v>
      </c>
      <c r="J1749" s="105">
        <v>-5.6189999999999997E-7</v>
      </c>
      <c r="K1749" s="105">
        <v>1.3799999999999999E-3</v>
      </c>
      <c r="L1749" s="105">
        <v>4.6499999999999999E-5</v>
      </c>
      <c r="M1749" s="132">
        <v>1.93</v>
      </c>
      <c r="N1749">
        <v>0</v>
      </c>
      <c r="O1749">
        <v>0</v>
      </c>
      <c r="P1749">
        <v>0</v>
      </c>
      <c r="Q1749">
        <v>1</v>
      </c>
      <c r="R1749">
        <v>1.38E-5</v>
      </c>
      <c r="S1749">
        <v>4.6460000000000002E-7</v>
      </c>
      <c r="T1749">
        <v>3</v>
      </c>
      <c r="U1749">
        <v>0</v>
      </c>
      <c r="V1749">
        <v>0</v>
      </c>
      <c r="W1749" s="133" t="s">
        <v>2451</v>
      </c>
      <c r="X1749" t="s">
        <v>2099</v>
      </c>
      <c r="Y1749" t="s">
        <v>204</v>
      </c>
      <c r="AM1749" s="105"/>
      <c r="AO1749" s="105"/>
    </row>
    <row r="1750" spans="1:41" ht="14.25" customHeight="1">
      <c r="A1750" t="s">
        <v>2449</v>
      </c>
      <c r="B1750" t="s">
        <v>200</v>
      </c>
      <c r="C1750">
        <v>0</v>
      </c>
      <c r="D1750">
        <v>200</v>
      </c>
      <c r="E1750">
        <v>976</v>
      </c>
      <c r="F1750" t="s">
        <v>201</v>
      </c>
      <c r="G1750" s="105">
        <v>1.3718999999999999E-3</v>
      </c>
      <c r="H1750" s="105">
        <v>4.5800000000000002E-5</v>
      </c>
      <c r="I1750" s="105">
        <v>-8.0584000000000006E-6</v>
      </c>
      <c r="J1750" s="105">
        <v>-5.6189999999999997E-7</v>
      </c>
      <c r="K1750" s="105">
        <v>1.3799000000000001E-3</v>
      </c>
      <c r="L1750" s="105">
        <v>4.6400000000000003E-5</v>
      </c>
      <c r="M1750" s="132">
        <v>1.92</v>
      </c>
      <c r="N1750">
        <v>0</v>
      </c>
      <c r="O1750">
        <v>0</v>
      </c>
      <c r="P1750">
        <v>0</v>
      </c>
      <c r="Q1750">
        <v>1</v>
      </c>
      <c r="R1750">
        <v>1.3799E-5</v>
      </c>
      <c r="S1750">
        <v>4.637E-7</v>
      </c>
      <c r="T1750">
        <v>3</v>
      </c>
      <c r="U1750">
        <v>0</v>
      </c>
      <c r="V1750">
        <v>0</v>
      </c>
      <c r="W1750" s="133" t="s">
        <v>2452</v>
      </c>
      <c r="X1750" t="s">
        <v>2099</v>
      </c>
      <c r="Y1750" t="s">
        <v>204</v>
      </c>
      <c r="AM1750" s="105"/>
      <c r="AO1750" s="105"/>
    </row>
    <row r="1751" spans="1:41" ht="14.25" customHeight="1">
      <c r="A1751" t="s">
        <v>2453</v>
      </c>
      <c r="B1751" t="s">
        <v>200</v>
      </c>
      <c r="C1751">
        <v>0</v>
      </c>
      <c r="D1751">
        <v>200</v>
      </c>
      <c r="E1751">
        <v>976</v>
      </c>
      <c r="F1751" t="s">
        <v>201</v>
      </c>
      <c r="G1751" s="105">
        <v>1.0874000000000001E-3</v>
      </c>
      <c r="H1751" s="105">
        <v>3.7499999999999997E-5</v>
      </c>
      <c r="I1751" s="105">
        <v>-8.0584000000000006E-6</v>
      </c>
      <c r="J1751" s="105">
        <v>-5.6189999999999997E-7</v>
      </c>
      <c r="K1751" s="105">
        <v>1.0954000000000001E-3</v>
      </c>
      <c r="L1751" s="105">
        <v>3.8000000000000002E-5</v>
      </c>
      <c r="M1751" s="132">
        <v>1.99</v>
      </c>
      <c r="N1751">
        <v>0</v>
      </c>
      <c r="O1751">
        <v>0</v>
      </c>
      <c r="P1751">
        <v>0</v>
      </c>
      <c r="Q1751">
        <v>1</v>
      </c>
      <c r="R1751">
        <v>1.0954E-5</v>
      </c>
      <c r="S1751">
        <v>3.8029999999999998E-7</v>
      </c>
      <c r="T1751">
        <v>3</v>
      </c>
      <c r="U1751">
        <v>0</v>
      </c>
      <c r="V1751">
        <v>0</v>
      </c>
      <c r="W1751" s="133" t="s">
        <v>2454</v>
      </c>
      <c r="X1751" t="s">
        <v>2099</v>
      </c>
      <c r="Y1751" t="s">
        <v>204</v>
      </c>
      <c r="AM1751" s="105"/>
      <c r="AO1751" s="105"/>
    </row>
    <row r="1752" spans="1:41" ht="14.25" customHeight="1">
      <c r="A1752" t="s">
        <v>2453</v>
      </c>
      <c r="B1752" t="s">
        <v>200</v>
      </c>
      <c r="C1752">
        <v>0</v>
      </c>
      <c r="D1752">
        <v>200</v>
      </c>
      <c r="E1752">
        <v>976</v>
      </c>
      <c r="F1752" t="s">
        <v>201</v>
      </c>
      <c r="G1752" s="105">
        <v>1.0872E-3</v>
      </c>
      <c r="H1752" s="105">
        <v>3.7400000000000001E-5</v>
      </c>
      <c r="I1752" s="105">
        <v>-8.0584000000000006E-6</v>
      </c>
      <c r="J1752" s="105">
        <v>-5.6189999999999997E-7</v>
      </c>
      <c r="K1752" s="105">
        <v>1.0951999999999999E-3</v>
      </c>
      <c r="L1752" s="105">
        <v>3.8000000000000002E-5</v>
      </c>
      <c r="M1752" s="132">
        <v>1.99</v>
      </c>
      <c r="N1752">
        <v>0</v>
      </c>
      <c r="O1752">
        <v>0</v>
      </c>
      <c r="P1752">
        <v>0</v>
      </c>
      <c r="Q1752">
        <v>1</v>
      </c>
      <c r="R1752">
        <v>1.0951999999999999E-5</v>
      </c>
      <c r="S1752">
        <v>3.8000000000000001E-7</v>
      </c>
      <c r="T1752">
        <v>3</v>
      </c>
      <c r="U1752">
        <v>0</v>
      </c>
      <c r="V1752">
        <v>0</v>
      </c>
      <c r="W1752" s="133" t="s">
        <v>2455</v>
      </c>
      <c r="X1752" t="s">
        <v>2099</v>
      </c>
      <c r="Y1752" t="s">
        <v>204</v>
      </c>
      <c r="AM1752" s="105"/>
      <c r="AO1752" s="105"/>
    </row>
    <row r="1753" spans="1:41" ht="14.25" customHeight="1">
      <c r="A1753" t="s">
        <v>2453</v>
      </c>
      <c r="B1753" t="s">
        <v>200</v>
      </c>
      <c r="C1753">
        <v>0</v>
      </c>
      <c r="D1753">
        <v>200</v>
      </c>
      <c r="E1753">
        <v>976</v>
      </c>
      <c r="F1753" t="s">
        <v>201</v>
      </c>
      <c r="G1753" s="105">
        <v>1.0873E-3</v>
      </c>
      <c r="H1753" s="105">
        <v>3.7400000000000001E-5</v>
      </c>
      <c r="I1753" s="105">
        <v>-8.0584000000000006E-6</v>
      </c>
      <c r="J1753" s="105">
        <v>-5.6189999999999997E-7</v>
      </c>
      <c r="K1753" s="105">
        <v>1.0953E-3</v>
      </c>
      <c r="L1753" s="105">
        <v>3.8000000000000002E-5</v>
      </c>
      <c r="M1753" s="132">
        <v>1.99</v>
      </c>
      <c r="N1753">
        <v>0</v>
      </c>
      <c r="O1753">
        <v>0</v>
      </c>
      <c r="P1753">
        <v>0</v>
      </c>
      <c r="Q1753">
        <v>1</v>
      </c>
      <c r="R1753">
        <v>1.0953E-5</v>
      </c>
      <c r="S1753">
        <v>3.7990000000000001E-7</v>
      </c>
      <c r="T1753">
        <v>3</v>
      </c>
      <c r="U1753">
        <v>0</v>
      </c>
      <c r="V1753">
        <v>0</v>
      </c>
      <c r="W1753" s="133" t="s">
        <v>2456</v>
      </c>
      <c r="X1753" t="s">
        <v>2099</v>
      </c>
      <c r="Y1753" t="s">
        <v>204</v>
      </c>
      <c r="AM1753" s="105"/>
      <c r="AO1753" s="105"/>
    </row>
    <row r="1754" spans="1:41" ht="14.25" customHeight="1">
      <c r="A1754" t="s">
        <v>2457</v>
      </c>
      <c r="B1754" t="s">
        <v>200</v>
      </c>
      <c r="C1754">
        <v>0</v>
      </c>
      <c r="D1754">
        <v>200</v>
      </c>
      <c r="E1754">
        <v>976</v>
      </c>
      <c r="F1754" t="s">
        <v>201</v>
      </c>
      <c r="G1754" s="105">
        <v>1.2252000000000001E-3</v>
      </c>
      <c r="H1754" s="105">
        <v>3.8699999999999999E-5</v>
      </c>
      <c r="I1754" s="105">
        <v>-8.0584000000000006E-6</v>
      </c>
      <c r="J1754" s="105">
        <v>-5.6189999999999997E-7</v>
      </c>
      <c r="K1754" s="105">
        <v>1.2333000000000001E-3</v>
      </c>
      <c r="L1754" s="105">
        <v>3.93E-5</v>
      </c>
      <c r="M1754" s="132">
        <v>1.82</v>
      </c>
      <c r="N1754">
        <v>0</v>
      </c>
      <c r="O1754">
        <v>0</v>
      </c>
      <c r="P1754">
        <v>0</v>
      </c>
      <c r="Q1754">
        <v>1</v>
      </c>
      <c r="R1754">
        <v>1.2333E-5</v>
      </c>
      <c r="S1754">
        <v>3.9260000000000001E-7</v>
      </c>
      <c r="T1754">
        <v>3</v>
      </c>
      <c r="U1754">
        <v>0</v>
      </c>
      <c r="V1754">
        <v>0</v>
      </c>
      <c r="W1754" s="133" t="s">
        <v>1282</v>
      </c>
      <c r="X1754" t="s">
        <v>2099</v>
      </c>
      <c r="Y1754" t="s">
        <v>204</v>
      </c>
      <c r="AM1754" s="105"/>
      <c r="AO1754" s="105"/>
    </row>
    <row r="1755" spans="1:41" ht="14.25" customHeight="1">
      <c r="A1755" t="s">
        <v>2457</v>
      </c>
      <c r="B1755" t="s">
        <v>200</v>
      </c>
      <c r="C1755">
        <v>0</v>
      </c>
      <c r="D1755">
        <v>200</v>
      </c>
      <c r="E1755">
        <v>976</v>
      </c>
      <c r="F1755" t="s">
        <v>201</v>
      </c>
      <c r="G1755" s="105">
        <v>1.2252000000000001E-3</v>
      </c>
      <c r="H1755" s="105">
        <v>3.8500000000000001E-5</v>
      </c>
      <c r="I1755" s="105">
        <v>-8.0584000000000006E-6</v>
      </c>
      <c r="J1755" s="105">
        <v>-5.6189999999999997E-7</v>
      </c>
      <c r="K1755" s="105">
        <v>1.2332000000000001E-3</v>
      </c>
      <c r="L1755" s="105">
        <v>3.9100000000000002E-5</v>
      </c>
      <c r="M1755" s="132">
        <v>1.81</v>
      </c>
      <c r="N1755">
        <v>0</v>
      </c>
      <c r="O1755">
        <v>0</v>
      </c>
      <c r="P1755">
        <v>0</v>
      </c>
      <c r="Q1755">
        <v>1</v>
      </c>
      <c r="R1755">
        <v>1.2332E-5</v>
      </c>
      <c r="S1755">
        <v>3.9060000000000002E-7</v>
      </c>
      <c r="T1755">
        <v>3</v>
      </c>
      <c r="U1755">
        <v>0</v>
      </c>
      <c r="V1755">
        <v>0</v>
      </c>
      <c r="W1755" s="133" t="s">
        <v>2458</v>
      </c>
      <c r="X1755" t="s">
        <v>2099</v>
      </c>
      <c r="Y1755" t="s">
        <v>204</v>
      </c>
      <c r="AM1755" s="105"/>
      <c r="AO1755" s="105"/>
    </row>
    <row r="1756" spans="1:41" ht="14.25" customHeight="1">
      <c r="A1756" t="s">
        <v>2457</v>
      </c>
      <c r="B1756" t="s">
        <v>200</v>
      </c>
      <c r="C1756">
        <v>0</v>
      </c>
      <c r="D1756">
        <v>200</v>
      </c>
      <c r="E1756">
        <v>976</v>
      </c>
      <c r="F1756" t="s">
        <v>201</v>
      </c>
      <c r="G1756" s="105">
        <v>1.2248999999999999E-3</v>
      </c>
      <c r="H1756" s="105">
        <v>3.8699999999999999E-5</v>
      </c>
      <c r="I1756" s="105">
        <v>-8.0584000000000006E-6</v>
      </c>
      <c r="J1756" s="105">
        <v>-5.6189999999999997E-7</v>
      </c>
      <c r="K1756" s="105">
        <v>1.2329999999999999E-3</v>
      </c>
      <c r="L1756" s="105">
        <v>3.93E-5</v>
      </c>
      <c r="M1756" s="132">
        <v>1.82</v>
      </c>
      <c r="N1756">
        <v>0</v>
      </c>
      <c r="O1756">
        <v>0</v>
      </c>
      <c r="P1756">
        <v>0</v>
      </c>
      <c r="Q1756">
        <v>1</v>
      </c>
      <c r="R1756">
        <v>1.2330000000000001E-5</v>
      </c>
      <c r="S1756">
        <v>3.9280000000000002E-7</v>
      </c>
      <c r="T1756">
        <v>3</v>
      </c>
      <c r="U1756">
        <v>0</v>
      </c>
      <c r="V1756">
        <v>0</v>
      </c>
      <c r="W1756" s="133" t="s">
        <v>2459</v>
      </c>
      <c r="X1756" t="s">
        <v>2099</v>
      </c>
      <c r="Y1756" t="s">
        <v>204</v>
      </c>
      <c r="AM1756" s="105"/>
      <c r="AO1756" s="105"/>
    </row>
    <row r="1757" spans="1:41" ht="14.25" customHeight="1">
      <c r="A1757" t="s">
        <v>2460</v>
      </c>
      <c r="B1757" t="s">
        <v>200</v>
      </c>
      <c r="C1757">
        <v>0</v>
      </c>
      <c r="D1757">
        <v>200</v>
      </c>
      <c r="E1757">
        <v>976</v>
      </c>
      <c r="F1757" t="s">
        <v>201</v>
      </c>
      <c r="G1757" s="105">
        <v>9.3019000000000001E-4</v>
      </c>
      <c r="H1757" s="105">
        <v>3.3983000000000003E-5</v>
      </c>
      <c r="I1757" s="105">
        <v>-8.0584000000000006E-6</v>
      </c>
      <c r="J1757" s="105">
        <v>-5.6189999999999997E-7</v>
      </c>
      <c r="K1757" s="105">
        <v>9.3824999999999996E-4</v>
      </c>
      <c r="L1757" s="105">
        <v>3.4545000000000002E-5</v>
      </c>
      <c r="M1757" s="132">
        <v>2.11</v>
      </c>
      <c r="N1757">
        <v>0</v>
      </c>
      <c r="O1757">
        <v>0</v>
      </c>
      <c r="P1757">
        <v>0</v>
      </c>
      <c r="Q1757">
        <v>1</v>
      </c>
      <c r="R1757">
        <v>9.3825000000000004E-6</v>
      </c>
      <c r="S1757">
        <v>3.4550000000000002E-7</v>
      </c>
      <c r="T1757">
        <v>3</v>
      </c>
      <c r="U1757">
        <v>0</v>
      </c>
      <c r="V1757">
        <v>0</v>
      </c>
      <c r="W1757" s="133" t="s">
        <v>2461</v>
      </c>
      <c r="X1757" t="s">
        <v>2099</v>
      </c>
      <c r="Y1757" t="s">
        <v>204</v>
      </c>
      <c r="AM1757" s="105"/>
      <c r="AO1757" s="105"/>
    </row>
    <row r="1758" spans="1:41" ht="14.25" customHeight="1">
      <c r="A1758" t="s">
        <v>2460</v>
      </c>
      <c r="B1758" t="s">
        <v>200</v>
      </c>
      <c r="C1758">
        <v>0</v>
      </c>
      <c r="D1758">
        <v>200</v>
      </c>
      <c r="E1758">
        <v>976</v>
      </c>
      <c r="F1758" t="s">
        <v>201</v>
      </c>
      <c r="G1758" s="105">
        <v>9.2849999999999996E-4</v>
      </c>
      <c r="H1758" s="105">
        <v>3.2261000000000002E-5</v>
      </c>
      <c r="I1758" s="105">
        <v>-8.0584000000000006E-6</v>
      </c>
      <c r="J1758" s="105">
        <v>-5.6189999999999997E-7</v>
      </c>
      <c r="K1758" s="105">
        <v>9.3656000000000002E-4</v>
      </c>
      <c r="L1758" s="105">
        <v>3.2823000000000001E-5</v>
      </c>
      <c r="M1758" s="132">
        <v>2.0099999999999998</v>
      </c>
      <c r="N1758">
        <v>0</v>
      </c>
      <c r="O1758">
        <v>0</v>
      </c>
      <c r="P1758">
        <v>0</v>
      </c>
      <c r="Q1758">
        <v>1</v>
      </c>
      <c r="R1758">
        <v>9.3656000000000006E-6</v>
      </c>
      <c r="S1758">
        <v>3.2819999999999999E-7</v>
      </c>
      <c r="T1758">
        <v>3</v>
      </c>
      <c r="U1758">
        <v>0</v>
      </c>
      <c r="V1758">
        <v>0</v>
      </c>
      <c r="W1758" s="133" t="s">
        <v>2462</v>
      </c>
      <c r="X1758" t="s">
        <v>2099</v>
      </c>
      <c r="Y1758" t="s">
        <v>204</v>
      </c>
      <c r="AM1758" s="105"/>
      <c r="AO1758" s="105"/>
    </row>
    <row r="1759" spans="1:41" ht="14.25" customHeight="1">
      <c r="A1759" t="s">
        <v>2460</v>
      </c>
      <c r="B1759" t="s">
        <v>200</v>
      </c>
      <c r="C1759">
        <v>0</v>
      </c>
      <c r="D1759">
        <v>200</v>
      </c>
      <c r="E1759">
        <v>976</v>
      </c>
      <c r="F1759" t="s">
        <v>201</v>
      </c>
      <c r="G1759" s="105">
        <v>9.2856000000000004E-4</v>
      </c>
      <c r="H1759" s="105">
        <v>3.2372000000000001E-5</v>
      </c>
      <c r="I1759" s="105">
        <v>-8.0584000000000006E-6</v>
      </c>
      <c r="J1759" s="105">
        <v>-5.6189999999999997E-7</v>
      </c>
      <c r="K1759" s="105">
        <v>9.3661999999999999E-4</v>
      </c>
      <c r="L1759" s="105">
        <v>3.2934E-5</v>
      </c>
      <c r="M1759" s="132">
        <v>2.0099999999999998</v>
      </c>
      <c r="N1759">
        <v>0</v>
      </c>
      <c r="O1759">
        <v>0</v>
      </c>
      <c r="P1759">
        <v>0</v>
      </c>
      <c r="Q1759">
        <v>1</v>
      </c>
      <c r="R1759">
        <v>9.3662000000000002E-6</v>
      </c>
      <c r="S1759">
        <v>3.2930000000000002E-7</v>
      </c>
      <c r="T1759">
        <v>3</v>
      </c>
      <c r="U1759">
        <v>0</v>
      </c>
      <c r="V1759">
        <v>0</v>
      </c>
      <c r="W1759" s="133" t="s">
        <v>2463</v>
      </c>
      <c r="X1759" t="s">
        <v>2099</v>
      </c>
      <c r="Y1759" t="s">
        <v>204</v>
      </c>
      <c r="AM1759" s="105"/>
      <c r="AO1759" s="105"/>
    </row>
    <row r="1760" spans="1:41" ht="14.25" customHeight="1">
      <c r="A1760" t="s">
        <v>2464</v>
      </c>
      <c r="B1760" t="s">
        <v>200</v>
      </c>
      <c r="C1760">
        <v>0</v>
      </c>
      <c r="D1760">
        <v>200</v>
      </c>
      <c r="E1760">
        <v>976</v>
      </c>
      <c r="F1760" t="s">
        <v>201</v>
      </c>
      <c r="G1760" s="105">
        <v>1.1548000000000001E-3</v>
      </c>
      <c r="H1760" s="105">
        <v>3.9400000000000002E-5</v>
      </c>
      <c r="I1760" s="105">
        <v>-8.0584000000000006E-6</v>
      </c>
      <c r="J1760" s="105">
        <v>-5.6189999999999997E-7</v>
      </c>
      <c r="K1760" s="105">
        <v>1.1628999999999999E-3</v>
      </c>
      <c r="L1760" s="105">
        <v>4.0000000000000003E-5</v>
      </c>
      <c r="M1760" s="132">
        <v>1.97</v>
      </c>
      <c r="N1760">
        <v>0</v>
      </c>
      <c r="O1760">
        <v>0</v>
      </c>
      <c r="P1760">
        <v>0</v>
      </c>
      <c r="Q1760">
        <v>1</v>
      </c>
      <c r="R1760">
        <v>1.1629E-5</v>
      </c>
      <c r="S1760">
        <v>3.9999999999999998E-7</v>
      </c>
      <c r="T1760">
        <v>3</v>
      </c>
      <c r="U1760">
        <v>0</v>
      </c>
      <c r="V1760">
        <v>0</v>
      </c>
      <c r="W1760" s="133" t="s">
        <v>2465</v>
      </c>
      <c r="X1760" t="s">
        <v>2099</v>
      </c>
      <c r="Y1760" t="s">
        <v>204</v>
      </c>
      <c r="AM1760" s="105"/>
      <c r="AO1760" s="105"/>
    </row>
    <row r="1761" spans="1:41" ht="14.25" customHeight="1">
      <c r="A1761" t="s">
        <v>2464</v>
      </c>
      <c r="B1761" t="s">
        <v>200</v>
      </c>
      <c r="C1761">
        <v>0</v>
      </c>
      <c r="D1761">
        <v>200</v>
      </c>
      <c r="E1761">
        <v>976</v>
      </c>
      <c r="F1761" t="s">
        <v>201</v>
      </c>
      <c r="G1761" s="105">
        <v>1.1548000000000001E-3</v>
      </c>
      <c r="H1761" s="105">
        <v>3.9700000000000003E-5</v>
      </c>
      <c r="I1761" s="105">
        <v>-8.0584000000000006E-6</v>
      </c>
      <c r="J1761" s="105">
        <v>-5.6189999999999997E-7</v>
      </c>
      <c r="K1761" s="105">
        <v>1.1628000000000001E-3</v>
      </c>
      <c r="L1761" s="105">
        <v>4.0299999999999997E-5</v>
      </c>
      <c r="M1761" s="132">
        <v>1.98</v>
      </c>
      <c r="N1761">
        <v>0</v>
      </c>
      <c r="O1761">
        <v>0</v>
      </c>
      <c r="P1761">
        <v>0</v>
      </c>
      <c r="Q1761">
        <v>1</v>
      </c>
      <c r="R1761">
        <v>1.1627999999999999E-5</v>
      </c>
      <c r="S1761">
        <v>4.0250000000000001E-7</v>
      </c>
      <c r="T1761">
        <v>3</v>
      </c>
      <c r="U1761">
        <v>0</v>
      </c>
      <c r="V1761">
        <v>0</v>
      </c>
      <c r="W1761" s="133" t="s">
        <v>2466</v>
      </c>
      <c r="X1761" t="s">
        <v>2099</v>
      </c>
      <c r="Y1761" t="s">
        <v>204</v>
      </c>
      <c r="AM1761" s="105"/>
      <c r="AO1761" s="105"/>
    </row>
    <row r="1762" spans="1:41" ht="14.25" customHeight="1">
      <c r="A1762" t="s">
        <v>2464</v>
      </c>
      <c r="B1762" t="s">
        <v>200</v>
      </c>
      <c r="C1762">
        <v>0</v>
      </c>
      <c r="D1762">
        <v>200</v>
      </c>
      <c r="E1762">
        <v>976</v>
      </c>
      <c r="F1762" t="s">
        <v>201</v>
      </c>
      <c r="G1762" s="105">
        <v>1.1548000000000001E-3</v>
      </c>
      <c r="H1762" s="105">
        <v>3.9199999999999997E-5</v>
      </c>
      <c r="I1762" s="105">
        <v>-8.0584000000000006E-6</v>
      </c>
      <c r="J1762" s="105">
        <v>-5.6189999999999997E-7</v>
      </c>
      <c r="K1762" s="105">
        <v>1.1628000000000001E-3</v>
      </c>
      <c r="L1762" s="105">
        <v>3.9700000000000003E-5</v>
      </c>
      <c r="M1762" s="132">
        <v>1.96</v>
      </c>
      <c r="N1762">
        <v>0</v>
      </c>
      <c r="O1762">
        <v>0</v>
      </c>
      <c r="P1762">
        <v>0</v>
      </c>
      <c r="Q1762">
        <v>1</v>
      </c>
      <c r="R1762">
        <v>1.1627999999999999E-5</v>
      </c>
      <c r="S1762">
        <v>3.9709999999999998E-7</v>
      </c>
      <c r="T1762">
        <v>3</v>
      </c>
      <c r="U1762">
        <v>0</v>
      </c>
      <c r="V1762">
        <v>0</v>
      </c>
      <c r="W1762" s="133" t="s">
        <v>2467</v>
      </c>
      <c r="X1762" t="s">
        <v>2099</v>
      </c>
      <c r="Y1762" t="s">
        <v>204</v>
      </c>
      <c r="AM1762" s="105"/>
      <c r="AO1762" s="105"/>
    </row>
    <row r="1763" spans="1:41" ht="14.25" customHeight="1">
      <c r="A1763" t="s">
        <v>2468</v>
      </c>
      <c r="B1763" t="s">
        <v>200</v>
      </c>
      <c r="C1763">
        <v>0</v>
      </c>
      <c r="D1763">
        <v>200</v>
      </c>
      <c r="E1763">
        <v>976</v>
      </c>
      <c r="F1763" t="s">
        <v>201</v>
      </c>
      <c r="G1763" s="105">
        <v>1.8117999999999999E-3</v>
      </c>
      <c r="H1763" s="105">
        <v>6.1400000000000002E-5</v>
      </c>
      <c r="I1763" s="105">
        <v>-8.0584000000000006E-6</v>
      </c>
      <c r="J1763" s="105">
        <v>-5.6189999999999997E-7</v>
      </c>
      <c r="K1763" s="105">
        <v>1.8198999999999999E-3</v>
      </c>
      <c r="L1763" s="105">
        <v>6.2000000000000003E-5</v>
      </c>
      <c r="M1763" s="132">
        <v>1.95</v>
      </c>
      <c r="N1763">
        <v>0</v>
      </c>
      <c r="O1763">
        <v>0</v>
      </c>
      <c r="P1763">
        <v>0</v>
      </c>
      <c r="Q1763">
        <v>1</v>
      </c>
      <c r="R1763">
        <v>1.8199E-5</v>
      </c>
      <c r="S1763">
        <v>6.1959999999999996E-7</v>
      </c>
      <c r="T1763">
        <v>3</v>
      </c>
      <c r="U1763">
        <v>0</v>
      </c>
      <c r="V1763">
        <v>0</v>
      </c>
      <c r="W1763" s="133" t="s">
        <v>2469</v>
      </c>
      <c r="X1763" t="s">
        <v>2099</v>
      </c>
      <c r="Y1763" t="s">
        <v>204</v>
      </c>
      <c r="AM1763" s="105"/>
      <c r="AO1763" s="105"/>
    </row>
    <row r="1764" spans="1:41" ht="14.25" customHeight="1">
      <c r="A1764" t="s">
        <v>2468</v>
      </c>
      <c r="B1764" t="s">
        <v>200</v>
      </c>
      <c r="C1764">
        <v>0</v>
      </c>
      <c r="D1764">
        <v>200</v>
      </c>
      <c r="E1764">
        <v>976</v>
      </c>
      <c r="F1764" t="s">
        <v>201</v>
      </c>
      <c r="G1764" s="105">
        <v>1.8102999999999999E-3</v>
      </c>
      <c r="H1764" s="105">
        <v>6.02E-5</v>
      </c>
      <c r="I1764" s="105">
        <v>-8.0584000000000006E-6</v>
      </c>
      <c r="J1764" s="105">
        <v>-5.6189999999999997E-7</v>
      </c>
      <c r="K1764" s="105">
        <v>1.8184E-3</v>
      </c>
      <c r="L1764" s="105">
        <v>6.0800000000000001E-5</v>
      </c>
      <c r="M1764" s="132">
        <v>1.91</v>
      </c>
      <c r="N1764">
        <v>0</v>
      </c>
      <c r="O1764">
        <v>0</v>
      </c>
      <c r="P1764">
        <v>0</v>
      </c>
      <c r="Q1764">
        <v>1</v>
      </c>
      <c r="R1764">
        <v>1.8184000000000001E-5</v>
      </c>
      <c r="S1764">
        <v>6.0780000000000003E-7</v>
      </c>
      <c r="T1764">
        <v>3</v>
      </c>
      <c r="U1764">
        <v>0</v>
      </c>
      <c r="V1764">
        <v>0</v>
      </c>
      <c r="W1764" s="133" t="s">
        <v>2470</v>
      </c>
      <c r="X1764" t="s">
        <v>2099</v>
      </c>
      <c r="Y1764" t="s">
        <v>204</v>
      </c>
      <c r="AM1764" s="105"/>
      <c r="AO1764" s="105"/>
    </row>
    <row r="1765" spans="1:41" ht="14.25" customHeight="1">
      <c r="A1765" t="s">
        <v>2468</v>
      </c>
      <c r="B1765" t="s">
        <v>200</v>
      </c>
      <c r="C1765">
        <v>0</v>
      </c>
      <c r="D1765">
        <v>200</v>
      </c>
      <c r="E1765">
        <v>976</v>
      </c>
      <c r="F1765" t="s">
        <v>201</v>
      </c>
      <c r="G1765" s="105">
        <v>1.8117000000000001E-3</v>
      </c>
      <c r="H1765" s="105">
        <v>6.0800000000000001E-5</v>
      </c>
      <c r="I1765" s="105">
        <v>-8.0584000000000006E-6</v>
      </c>
      <c r="J1765" s="105">
        <v>-5.6189999999999997E-7</v>
      </c>
      <c r="K1765" s="105">
        <v>1.8197000000000001E-3</v>
      </c>
      <c r="L1765" s="105">
        <v>6.1400000000000002E-5</v>
      </c>
      <c r="M1765" s="132">
        <v>1.93</v>
      </c>
      <c r="N1765">
        <v>0</v>
      </c>
      <c r="O1765">
        <v>0</v>
      </c>
      <c r="P1765">
        <v>0</v>
      </c>
      <c r="Q1765">
        <v>1</v>
      </c>
      <c r="R1765">
        <v>1.8196999999999999E-5</v>
      </c>
      <c r="S1765">
        <v>6.1379999999999995E-7</v>
      </c>
      <c r="T1765">
        <v>3</v>
      </c>
      <c r="U1765">
        <v>0</v>
      </c>
      <c r="V1765">
        <v>0</v>
      </c>
      <c r="W1765" s="133" t="s">
        <v>2471</v>
      </c>
      <c r="X1765" t="s">
        <v>2099</v>
      </c>
      <c r="Y1765" t="s">
        <v>204</v>
      </c>
      <c r="AM1765" s="105"/>
      <c r="AO1765" s="105"/>
    </row>
    <row r="1766" spans="1:41" ht="14.25" customHeight="1">
      <c r="A1766" t="s">
        <v>2472</v>
      </c>
      <c r="B1766" t="s">
        <v>200</v>
      </c>
      <c r="C1766">
        <v>0</v>
      </c>
      <c r="D1766">
        <v>200</v>
      </c>
      <c r="E1766">
        <v>976</v>
      </c>
      <c r="F1766" t="s">
        <v>201</v>
      </c>
      <c r="G1766" s="105">
        <v>2.0043999999999999E-3</v>
      </c>
      <c r="H1766" s="105">
        <v>8.0699999999999996E-5</v>
      </c>
      <c r="I1766" s="105">
        <v>-8.0584000000000006E-6</v>
      </c>
      <c r="J1766" s="105">
        <v>-5.6189999999999997E-7</v>
      </c>
      <c r="K1766" s="105">
        <v>2.0124000000000001E-3</v>
      </c>
      <c r="L1766" s="105">
        <v>8.1299999999999997E-5</v>
      </c>
      <c r="M1766" s="132">
        <v>2.31</v>
      </c>
      <c r="N1766">
        <v>0</v>
      </c>
      <c r="O1766">
        <v>0</v>
      </c>
      <c r="P1766">
        <v>0</v>
      </c>
      <c r="Q1766">
        <v>1</v>
      </c>
      <c r="R1766">
        <v>2.0123999999999999E-5</v>
      </c>
      <c r="S1766">
        <v>8.1299999999999999E-7</v>
      </c>
      <c r="T1766">
        <v>3</v>
      </c>
      <c r="U1766">
        <v>0</v>
      </c>
      <c r="V1766">
        <v>0</v>
      </c>
      <c r="W1766" s="133" t="s">
        <v>2473</v>
      </c>
      <c r="X1766" t="s">
        <v>2099</v>
      </c>
      <c r="Y1766" t="s">
        <v>204</v>
      </c>
      <c r="AM1766" s="105"/>
      <c r="AO1766" s="105"/>
    </row>
    <row r="1767" spans="1:41" ht="14.25" customHeight="1">
      <c r="A1767" t="s">
        <v>2472</v>
      </c>
      <c r="B1767" t="s">
        <v>200</v>
      </c>
      <c r="C1767">
        <v>0</v>
      </c>
      <c r="D1767">
        <v>200</v>
      </c>
      <c r="E1767">
        <v>976</v>
      </c>
      <c r="F1767" t="s">
        <v>201</v>
      </c>
      <c r="G1767" s="105">
        <v>2.0045000000000002E-3</v>
      </c>
      <c r="H1767" s="105">
        <v>8.0599999999999994E-5</v>
      </c>
      <c r="I1767" s="105">
        <v>-8.0584000000000006E-6</v>
      </c>
      <c r="J1767" s="105">
        <v>-5.6189999999999997E-7</v>
      </c>
      <c r="K1767" s="105">
        <v>2.0125999999999998E-3</v>
      </c>
      <c r="L1767" s="105">
        <v>8.1199999999999995E-5</v>
      </c>
      <c r="M1767" s="132">
        <v>2.31</v>
      </c>
      <c r="N1767">
        <v>0</v>
      </c>
      <c r="O1767">
        <v>0</v>
      </c>
      <c r="P1767">
        <v>0</v>
      </c>
      <c r="Q1767">
        <v>1</v>
      </c>
      <c r="R1767">
        <v>2.0126E-5</v>
      </c>
      <c r="S1767">
        <v>8.1210000000000003E-7</v>
      </c>
      <c r="T1767">
        <v>3</v>
      </c>
      <c r="U1767">
        <v>0</v>
      </c>
      <c r="V1767">
        <v>0</v>
      </c>
      <c r="W1767" s="133" t="s">
        <v>2474</v>
      </c>
      <c r="X1767" t="s">
        <v>2099</v>
      </c>
      <c r="Y1767" t="s">
        <v>204</v>
      </c>
      <c r="AM1767" s="105"/>
      <c r="AO1767" s="105"/>
    </row>
    <row r="1768" spans="1:41" ht="14.25" customHeight="1">
      <c r="A1768" t="s">
        <v>2472</v>
      </c>
      <c r="B1768" t="s">
        <v>200</v>
      </c>
      <c r="C1768">
        <v>0</v>
      </c>
      <c r="D1768">
        <v>200</v>
      </c>
      <c r="E1768">
        <v>976</v>
      </c>
      <c r="F1768" t="s">
        <v>201</v>
      </c>
      <c r="G1768" s="105">
        <v>2.0049E-3</v>
      </c>
      <c r="H1768" s="105">
        <v>8.1100000000000006E-5</v>
      </c>
      <c r="I1768" s="105">
        <v>-8.0584000000000006E-6</v>
      </c>
      <c r="J1768" s="105">
        <v>-5.6189999999999997E-7</v>
      </c>
      <c r="K1768" s="105">
        <v>2.013E-3</v>
      </c>
      <c r="L1768" s="105">
        <v>8.1699999999999994E-5</v>
      </c>
      <c r="M1768" s="132">
        <v>2.3199999999999998</v>
      </c>
      <c r="N1768">
        <v>0</v>
      </c>
      <c r="O1768">
        <v>0</v>
      </c>
      <c r="P1768">
        <v>0</v>
      </c>
      <c r="Q1768">
        <v>1</v>
      </c>
      <c r="R1768">
        <v>2.0129999999999999E-5</v>
      </c>
      <c r="S1768">
        <v>8.1679999999999996E-7</v>
      </c>
      <c r="T1768">
        <v>3</v>
      </c>
      <c r="U1768">
        <v>0</v>
      </c>
      <c r="V1768">
        <v>0</v>
      </c>
      <c r="W1768" s="133" t="s">
        <v>2475</v>
      </c>
      <c r="X1768" t="s">
        <v>2099</v>
      </c>
      <c r="Y1768" t="s">
        <v>204</v>
      </c>
      <c r="AM1768" s="105"/>
      <c r="AO1768" s="105"/>
    </row>
    <row r="1769" spans="1:41" ht="14.25" customHeight="1">
      <c r="A1769" t="s">
        <v>2476</v>
      </c>
      <c r="B1769" t="s">
        <v>200</v>
      </c>
      <c r="C1769">
        <v>0</v>
      </c>
      <c r="D1769">
        <v>200</v>
      </c>
      <c r="E1769">
        <v>976</v>
      </c>
      <c r="F1769" t="s">
        <v>201</v>
      </c>
      <c r="G1769" s="105">
        <v>1.4258999999999999E-3</v>
      </c>
      <c r="H1769" s="105">
        <v>6.9599999999999998E-5</v>
      </c>
      <c r="I1769" s="105">
        <v>-8.0584000000000006E-6</v>
      </c>
      <c r="J1769" s="105">
        <v>-5.6189999999999997E-7</v>
      </c>
      <c r="K1769" s="105">
        <v>1.4339000000000001E-3</v>
      </c>
      <c r="L1769" s="105">
        <v>7.0099999999999996E-5</v>
      </c>
      <c r="M1769" s="132">
        <v>2.8</v>
      </c>
      <c r="N1769">
        <v>0</v>
      </c>
      <c r="O1769">
        <v>0</v>
      </c>
      <c r="P1769">
        <v>0</v>
      </c>
      <c r="Q1769">
        <v>1</v>
      </c>
      <c r="R1769">
        <v>1.4338999999999999E-5</v>
      </c>
      <c r="S1769">
        <v>7.0139999999999997E-7</v>
      </c>
      <c r="T1769">
        <v>3</v>
      </c>
      <c r="U1769">
        <v>0</v>
      </c>
      <c r="V1769">
        <v>0</v>
      </c>
      <c r="W1769" s="133" t="s">
        <v>2477</v>
      </c>
      <c r="X1769" t="s">
        <v>2099</v>
      </c>
      <c r="Y1769" t="s">
        <v>204</v>
      </c>
      <c r="AM1769" s="105"/>
      <c r="AO1769" s="105"/>
    </row>
    <row r="1770" spans="1:41" ht="14.25" customHeight="1">
      <c r="A1770" t="s">
        <v>2476</v>
      </c>
      <c r="B1770" t="s">
        <v>200</v>
      </c>
      <c r="C1770">
        <v>0</v>
      </c>
      <c r="D1770">
        <v>200</v>
      </c>
      <c r="E1770">
        <v>976</v>
      </c>
      <c r="F1770" t="s">
        <v>201</v>
      </c>
      <c r="G1770" s="105">
        <v>1.4262000000000001E-3</v>
      </c>
      <c r="H1770" s="105">
        <v>6.9400000000000006E-5</v>
      </c>
      <c r="I1770" s="105">
        <v>-8.0584000000000006E-6</v>
      </c>
      <c r="J1770" s="105">
        <v>-5.6189999999999997E-7</v>
      </c>
      <c r="K1770" s="105">
        <v>1.4342000000000001E-3</v>
      </c>
      <c r="L1770" s="105">
        <v>6.9999999999999994E-5</v>
      </c>
      <c r="M1770" s="132">
        <v>2.79</v>
      </c>
      <c r="N1770">
        <v>0</v>
      </c>
      <c r="O1770">
        <v>0</v>
      </c>
      <c r="P1770">
        <v>0</v>
      </c>
      <c r="Q1770">
        <v>1</v>
      </c>
      <c r="R1770">
        <v>1.4341999999999999E-5</v>
      </c>
      <c r="S1770">
        <v>6.9979999999999995E-7</v>
      </c>
      <c r="T1770">
        <v>3</v>
      </c>
      <c r="U1770">
        <v>0</v>
      </c>
      <c r="V1770">
        <v>0</v>
      </c>
      <c r="W1770" s="133" t="s">
        <v>2478</v>
      </c>
      <c r="X1770" t="s">
        <v>2099</v>
      </c>
      <c r="Y1770" t="s">
        <v>204</v>
      </c>
      <c r="AM1770" s="105"/>
      <c r="AO1770" s="105"/>
    </row>
    <row r="1771" spans="1:41" ht="14.25" customHeight="1">
      <c r="A1771" t="s">
        <v>2476</v>
      </c>
      <c r="B1771" t="s">
        <v>200</v>
      </c>
      <c r="C1771">
        <v>0</v>
      </c>
      <c r="D1771">
        <v>200</v>
      </c>
      <c r="E1771">
        <v>976</v>
      </c>
      <c r="F1771" t="s">
        <v>201</v>
      </c>
      <c r="G1771" s="105">
        <v>1.4258999999999999E-3</v>
      </c>
      <c r="H1771" s="105">
        <v>6.9400000000000006E-5</v>
      </c>
      <c r="I1771" s="105">
        <v>-8.0584000000000006E-6</v>
      </c>
      <c r="J1771" s="105">
        <v>-5.6189999999999997E-7</v>
      </c>
      <c r="K1771" s="105">
        <v>1.4339999999999999E-3</v>
      </c>
      <c r="L1771" s="105">
        <v>6.9999999999999994E-5</v>
      </c>
      <c r="M1771" s="132">
        <v>2.79</v>
      </c>
      <c r="N1771">
        <v>0</v>
      </c>
      <c r="O1771">
        <v>0</v>
      </c>
      <c r="P1771">
        <v>0</v>
      </c>
      <c r="Q1771">
        <v>1</v>
      </c>
      <c r="R1771">
        <v>1.434E-5</v>
      </c>
      <c r="S1771">
        <v>6.9970000000000005E-7</v>
      </c>
      <c r="T1771">
        <v>3</v>
      </c>
      <c r="U1771">
        <v>0</v>
      </c>
      <c r="V1771">
        <v>0</v>
      </c>
      <c r="W1771" s="133" t="s">
        <v>2479</v>
      </c>
      <c r="X1771" t="s">
        <v>2099</v>
      </c>
      <c r="Y1771" t="s">
        <v>204</v>
      </c>
      <c r="AM1771" s="105"/>
      <c r="AO1771" s="105"/>
    </row>
    <row r="1772" spans="1:41" ht="14.25" customHeight="1">
      <c r="A1772" t="s">
        <v>2480</v>
      </c>
      <c r="B1772" t="s">
        <v>200</v>
      </c>
      <c r="C1772">
        <v>0</v>
      </c>
      <c r="D1772">
        <v>200</v>
      </c>
      <c r="E1772">
        <v>976</v>
      </c>
      <c r="F1772" t="s">
        <v>201</v>
      </c>
      <c r="G1772" s="105">
        <v>1.2056E-3</v>
      </c>
      <c r="H1772" s="105">
        <v>5.3600000000000002E-5</v>
      </c>
      <c r="I1772" s="105">
        <v>-8.0584000000000006E-6</v>
      </c>
      <c r="J1772" s="105">
        <v>-5.6189999999999997E-7</v>
      </c>
      <c r="K1772" s="105">
        <v>1.2137000000000001E-3</v>
      </c>
      <c r="L1772" s="105">
        <v>5.41E-5</v>
      </c>
      <c r="M1772" s="132">
        <v>2.5499999999999998</v>
      </c>
      <c r="N1772">
        <v>0</v>
      </c>
      <c r="O1772">
        <v>0</v>
      </c>
      <c r="P1772">
        <v>0</v>
      </c>
      <c r="Q1772">
        <v>1</v>
      </c>
      <c r="R1772">
        <v>1.2136999999999999E-5</v>
      </c>
      <c r="S1772">
        <v>5.4140000000000002E-7</v>
      </c>
      <c r="T1772">
        <v>3</v>
      </c>
      <c r="U1772">
        <v>0</v>
      </c>
      <c r="V1772">
        <v>0</v>
      </c>
      <c r="W1772" s="133" t="s">
        <v>2481</v>
      </c>
      <c r="X1772" t="s">
        <v>2099</v>
      </c>
      <c r="Y1772" t="s">
        <v>204</v>
      </c>
      <c r="AM1772" s="105"/>
      <c r="AO1772" s="105"/>
    </row>
    <row r="1773" spans="1:41" ht="14.25" customHeight="1">
      <c r="A1773" t="s">
        <v>2480</v>
      </c>
      <c r="B1773" t="s">
        <v>200</v>
      </c>
      <c r="C1773">
        <v>0</v>
      </c>
      <c r="D1773">
        <v>200</v>
      </c>
      <c r="E1773">
        <v>976</v>
      </c>
      <c r="F1773" t="s">
        <v>201</v>
      </c>
      <c r="G1773" s="105">
        <v>1.2049999999999999E-3</v>
      </c>
      <c r="H1773" s="105">
        <v>5.3399999999999997E-5</v>
      </c>
      <c r="I1773" s="105">
        <v>-8.0584000000000006E-6</v>
      </c>
      <c r="J1773" s="105">
        <v>-5.6189999999999997E-7</v>
      </c>
      <c r="K1773" s="105">
        <v>1.2130999999999999E-3</v>
      </c>
      <c r="L1773" s="105">
        <v>5.3999999999999998E-5</v>
      </c>
      <c r="M1773" s="132">
        <v>2.5499999999999998</v>
      </c>
      <c r="N1773">
        <v>0</v>
      </c>
      <c r="O1773">
        <v>0</v>
      </c>
      <c r="P1773">
        <v>0</v>
      </c>
      <c r="Q1773">
        <v>1</v>
      </c>
      <c r="R1773">
        <v>1.2131E-5</v>
      </c>
      <c r="S1773">
        <v>5.3959999999999999E-7</v>
      </c>
      <c r="T1773">
        <v>3</v>
      </c>
      <c r="U1773">
        <v>0</v>
      </c>
      <c r="V1773">
        <v>0</v>
      </c>
      <c r="W1773" s="133" t="s">
        <v>2482</v>
      </c>
      <c r="X1773" t="s">
        <v>2099</v>
      </c>
      <c r="Y1773" t="s">
        <v>204</v>
      </c>
      <c r="AM1773" s="105"/>
      <c r="AO1773" s="105"/>
    </row>
    <row r="1774" spans="1:41" ht="14.25" customHeight="1">
      <c r="A1774" t="s">
        <v>2483</v>
      </c>
      <c r="B1774" t="s">
        <v>200</v>
      </c>
      <c r="C1774">
        <v>0</v>
      </c>
      <c r="D1774">
        <v>200</v>
      </c>
      <c r="E1774">
        <v>976</v>
      </c>
      <c r="F1774" t="s">
        <v>201</v>
      </c>
      <c r="G1774" s="105">
        <v>1.0705000000000001E-3</v>
      </c>
      <c r="H1774" s="105">
        <v>4.4199999999999997E-5</v>
      </c>
      <c r="I1774" s="105">
        <v>-8.0584000000000006E-6</v>
      </c>
      <c r="J1774" s="105">
        <v>-5.6189999999999997E-7</v>
      </c>
      <c r="K1774" s="105">
        <v>1.0786000000000001E-3</v>
      </c>
      <c r="L1774" s="105">
        <v>4.4799999999999998E-5</v>
      </c>
      <c r="M1774" s="132">
        <v>2.38</v>
      </c>
      <c r="N1774">
        <v>0</v>
      </c>
      <c r="O1774">
        <v>0</v>
      </c>
      <c r="P1774">
        <v>0</v>
      </c>
      <c r="Q1774">
        <v>1</v>
      </c>
      <c r="R1774">
        <v>1.0786E-5</v>
      </c>
      <c r="S1774">
        <v>4.4770000000000002E-7</v>
      </c>
      <c r="T1774">
        <v>3</v>
      </c>
      <c r="U1774">
        <v>0</v>
      </c>
      <c r="V1774">
        <v>0</v>
      </c>
      <c r="W1774" s="133" t="s">
        <v>2484</v>
      </c>
      <c r="X1774" t="s">
        <v>2099</v>
      </c>
      <c r="Y1774" t="s">
        <v>204</v>
      </c>
      <c r="AM1774" s="105"/>
      <c r="AO1774" s="105"/>
    </row>
    <row r="1775" spans="1:41" ht="14.25" customHeight="1">
      <c r="A1775" t="s">
        <v>2483</v>
      </c>
      <c r="B1775" t="s">
        <v>200</v>
      </c>
      <c r="C1775">
        <v>0</v>
      </c>
      <c r="D1775">
        <v>200</v>
      </c>
      <c r="E1775">
        <v>976</v>
      </c>
      <c r="F1775" t="s">
        <v>201</v>
      </c>
      <c r="G1775" s="105">
        <v>1.0705999999999999E-3</v>
      </c>
      <c r="H1775" s="105">
        <v>4.4199999999999997E-5</v>
      </c>
      <c r="I1775" s="105">
        <v>-8.0584000000000006E-6</v>
      </c>
      <c r="J1775" s="105">
        <v>-5.6189999999999997E-7</v>
      </c>
      <c r="K1775" s="105">
        <v>1.0786999999999999E-3</v>
      </c>
      <c r="L1775" s="105">
        <v>4.4799999999999998E-5</v>
      </c>
      <c r="M1775" s="132">
        <v>2.38</v>
      </c>
      <c r="N1775">
        <v>0</v>
      </c>
      <c r="O1775">
        <v>0</v>
      </c>
      <c r="P1775">
        <v>0</v>
      </c>
      <c r="Q1775">
        <v>1</v>
      </c>
      <c r="R1775">
        <v>1.0787E-5</v>
      </c>
      <c r="S1775">
        <v>4.4770000000000002E-7</v>
      </c>
      <c r="T1775">
        <v>3</v>
      </c>
      <c r="U1775">
        <v>0</v>
      </c>
      <c r="V1775">
        <v>0</v>
      </c>
      <c r="W1775" s="133" t="s">
        <v>2485</v>
      </c>
      <c r="X1775" t="s">
        <v>2099</v>
      </c>
      <c r="Y1775" t="s">
        <v>204</v>
      </c>
      <c r="AM1775" s="105"/>
      <c r="AO1775" s="105"/>
    </row>
    <row r="1776" spans="1:41" ht="14.25" customHeight="1">
      <c r="A1776" t="s">
        <v>2483</v>
      </c>
      <c r="B1776" t="s">
        <v>200</v>
      </c>
      <c r="C1776">
        <v>0</v>
      </c>
      <c r="D1776">
        <v>200</v>
      </c>
      <c r="E1776">
        <v>976</v>
      </c>
      <c r="F1776" t="s">
        <v>201</v>
      </c>
      <c r="G1776" s="105">
        <v>1.0702999999999999E-3</v>
      </c>
      <c r="H1776" s="105">
        <v>4.3999999999999999E-5</v>
      </c>
      <c r="I1776" s="105">
        <v>-8.0584000000000006E-6</v>
      </c>
      <c r="J1776" s="105">
        <v>-5.6189999999999997E-7</v>
      </c>
      <c r="K1776" s="105">
        <v>1.0784E-3</v>
      </c>
      <c r="L1776" s="105">
        <v>4.46E-5</v>
      </c>
      <c r="M1776" s="132">
        <v>2.37</v>
      </c>
      <c r="N1776">
        <v>0</v>
      </c>
      <c r="O1776">
        <v>0</v>
      </c>
      <c r="P1776">
        <v>0</v>
      </c>
      <c r="Q1776">
        <v>1</v>
      </c>
      <c r="R1776">
        <v>1.0784E-5</v>
      </c>
      <c r="S1776">
        <v>4.4560000000000002E-7</v>
      </c>
      <c r="T1776">
        <v>3</v>
      </c>
      <c r="U1776">
        <v>0</v>
      </c>
      <c r="V1776">
        <v>0</v>
      </c>
      <c r="W1776" s="133" t="s">
        <v>2486</v>
      </c>
      <c r="X1776" t="s">
        <v>2099</v>
      </c>
      <c r="Y1776" t="s">
        <v>204</v>
      </c>
      <c r="AM1776" s="105"/>
      <c r="AO1776" s="105"/>
    </row>
    <row r="1777" spans="1:41" ht="14.25" customHeight="1">
      <c r="A1777" t="s">
        <v>2487</v>
      </c>
      <c r="B1777" t="s">
        <v>200</v>
      </c>
      <c r="C1777">
        <v>0</v>
      </c>
      <c r="D1777">
        <v>200</v>
      </c>
      <c r="E1777">
        <v>976</v>
      </c>
      <c r="F1777" t="s">
        <v>201</v>
      </c>
      <c r="G1777" s="105">
        <v>1.5529999999999999E-3</v>
      </c>
      <c r="H1777" s="105">
        <v>6.1600000000000007E-5</v>
      </c>
      <c r="I1777" s="105">
        <v>-8.0584000000000006E-6</v>
      </c>
      <c r="J1777" s="105">
        <v>-5.6189999999999997E-7</v>
      </c>
      <c r="K1777" s="105">
        <v>1.5610000000000001E-3</v>
      </c>
      <c r="L1777" s="105">
        <v>6.2100000000000005E-5</v>
      </c>
      <c r="M1777" s="132">
        <v>2.2799999999999998</v>
      </c>
      <c r="N1777">
        <v>0</v>
      </c>
      <c r="O1777">
        <v>0</v>
      </c>
      <c r="P1777">
        <v>0</v>
      </c>
      <c r="Q1777">
        <v>1</v>
      </c>
      <c r="R1777">
        <v>1.5610000000000001E-5</v>
      </c>
      <c r="S1777">
        <v>6.2139999999999999E-7</v>
      </c>
      <c r="T1777">
        <v>3</v>
      </c>
      <c r="U1777">
        <v>0</v>
      </c>
      <c r="V1777">
        <v>0</v>
      </c>
      <c r="W1777" s="133" t="s">
        <v>2488</v>
      </c>
      <c r="X1777" t="s">
        <v>2099</v>
      </c>
      <c r="Y1777" t="s">
        <v>204</v>
      </c>
      <c r="AM1777" s="105"/>
      <c r="AO1777" s="105"/>
    </row>
    <row r="1778" spans="1:41" ht="14.25" customHeight="1">
      <c r="A1778" t="s">
        <v>2487</v>
      </c>
      <c r="B1778" t="s">
        <v>200</v>
      </c>
      <c r="C1778">
        <v>0</v>
      </c>
      <c r="D1778">
        <v>200</v>
      </c>
      <c r="E1778">
        <v>976</v>
      </c>
      <c r="F1778" t="s">
        <v>201</v>
      </c>
      <c r="G1778" s="105">
        <v>1.554E-3</v>
      </c>
      <c r="H1778" s="105">
        <v>6.2100000000000005E-5</v>
      </c>
      <c r="I1778" s="105">
        <v>-8.0584000000000006E-6</v>
      </c>
      <c r="J1778" s="105">
        <v>-5.6189999999999997E-7</v>
      </c>
      <c r="K1778" s="105">
        <v>1.5621000000000001E-3</v>
      </c>
      <c r="L1778" s="105">
        <v>6.2700000000000006E-5</v>
      </c>
      <c r="M1778" s="132">
        <v>2.2999999999999998</v>
      </c>
      <c r="N1778">
        <v>0</v>
      </c>
      <c r="O1778">
        <v>0</v>
      </c>
      <c r="P1778">
        <v>0</v>
      </c>
      <c r="Q1778">
        <v>1</v>
      </c>
      <c r="R1778">
        <v>1.5620999999999998E-5</v>
      </c>
      <c r="S1778">
        <v>6.2649999999999995E-7</v>
      </c>
      <c r="T1778">
        <v>3</v>
      </c>
      <c r="U1778">
        <v>0</v>
      </c>
      <c r="V1778">
        <v>0</v>
      </c>
      <c r="W1778" s="133" t="s">
        <v>1860</v>
      </c>
      <c r="X1778" t="s">
        <v>2099</v>
      </c>
      <c r="Y1778" t="s">
        <v>204</v>
      </c>
      <c r="AM1778" s="105"/>
      <c r="AO1778" s="105"/>
    </row>
    <row r="1779" spans="1:41" ht="14.25" customHeight="1">
      <c r="A1779" t="s">
        <v>2487</v>
      </c>
      <c r="B1779" t="s">
        <v>200</v>
      </c>
      <c r="C1779">
        <v>0</v>
      </c>
      <c r="D1779">
        <v>200</v>
      </c>
      <c r="E1779">
        <v>976</v>
      </c>
      <c r="F1779" t="s">
        <v>201</v>
      </c>
      <c r="G1779" s="105">
        <v>1.5528E-3</v>
      </c>
      <c r="H1779" s="105">
        <v>6.0999999999999999E-5</v>
      </c>
      <c r="I1779" s="105">
        <v>-8.0584000000000006E-6</v>
      </c>
      <c r="J1779" s="105">
        <v>-5.6189999999999997E-7</v>
      </c>
      <c r="K1779" s="105">
        <v>1.5609E-3</v>
      </c>
      <c r="L1779" s="105">
        <v>6.1500000000000004E-5</v>
      </c>
      <c r="M1779" s="132">
        <v>2.2599999999999998</v>
      </c>
      <c r="N1779">
        <v>0</v>
      </c>
      <c r="O1779">
        <v>0</v>
      </c>
      <c r="P1779">
        <v>0</v>
      </c>
      <c r="Q1779">
        <v>1</v>
      </c>
      <c r="R1779">
        <v>1.5608999999999999E-5</v>
      </c>
      <c r="S1779">
        <v>6.1529999999999996E-7</v>
      </c>
      <c r="T1779">
        <v>3</v>
      </c>
      <c r="U1779">
        <v>0</v>
      </c>
      <c r="V1779">
        <v>0</v>
      </c>
      <c r="W1779" s="133" t="s">
        <v>2489</v>
      </c>
      <c r="X1779" t="s">
        <v>2099</v>
      </c>
      <c r="Y1779" t="s">
        <v>204</v>
      </c>
      <c r="AM1779" s="105"/>
      <c r="AO1779" s="105"/>
    </row>
    <row r="1780" spans="1:41" ht="14.25" customHeight="1">
      <c r="A1780" t="s">
        <v>2490</v>
      </c>
      <c r="B1780" t="s">
        <v>200</v>
      </c>
      <c r="C1780">
        <v>0</v>
      </c>
      <c r="D1780">
        <v>200</v>
      </c>
      <c r="E1780">
        <v>976</v>
      </c>
      <c r="F1780" t="s">
        <v>201</v>
      </c>
      <c r="G1780" s="105">
        <v>2.8922000000000002E-3</v>
      </c>
      <c r="H1780" s="105">
        <v>1.083E-4</v>
      </c>
      <c r="I1780" s="105">
        <v>-8.0584000000000006E-6</v>
      </c>
      <c r="J1780" s="105">
        <v>-5.6189999999999997E-7</v>
      </c>
      <c r="K1780" s="105">
        <v>2.9003000000000002E-3</v>
      </c>
      <c r="L1780" s="105">
        <v>1.089E-4</v>
      </c>
      <c r="M1780" s="132">
        <v>2.15</v>
      </c>
      <c r="N1780">
        <v>0</v>
      </c>
      <c r="O1780">
        <v>0</v>
      </c>
      <c r="P1780">
        <v>0</v>
      </c>
      <c r="Q1780">
        <v>1</v>
      </c>
      <c r="R1780">
        <v>2.9003E-5</v>
      </c>
      <c r="S1780">
        <v>1.0890000000000001E-6</v>
      </c>
      <c r="T1780">
        <v>4</v>
      </c>
      <c r="U1780">
        <v>0</v>
      </c>
      <c r="V1780">
        <v>0</v>
      </c>
      <c r="W1780" s="133" t="s">
        <v>2491</v>
      </c>
      <c r="X1780" t="s">
        <v>2099</v>
      </c>
      <c r="Y1780" t="s">
        <v>204</v>
      </c>
      <c r="AM1780" s="105"/>
      <c r="AO1780" s="105"/>
    </row>
    <row r="1781" spans="1:41" ht="14.25" customHeight="1">
      <c r="A1781" t="s">
        <v>2490</v>
      </c>
      <c r="B1781" t="s">
        <v>200</v>
      </c>
      <c r="C1781">
        <v>0</v>
      </c>
      <c r="D1781">
        <v>200</v>
      </c>
      <c r="E1781">
        <v>976</v>
      </c>
      <c r="F1781" t="s">
        <v>201</v>
      </c>
      <c r="G1781" s="105">
        <v>2.8928000000000001E-3</v>
      </c>
      <c r="H1781" s="105">
        <v>1.0739999999999999E-4</v>
      </c>
      <c r="I1781" s="105">
        <v>-8.0584000000000006E-6</v>
      </c>
      <c r="J1781" s="105">
        <v>-5.6189999999999997E-7</v>
      </c>
      <c r="K1781" s="105">
        <v>2.9009000000000001E-3</v>
      </c>
      <c r="L1781" s="105">
        <v>1.0789999999999999E-4</v>
      </c>
      <c r="M1781" s="132">
        <v>2.13</v>
      </c>
      <c r="N1781">
        <v>0</v>
      </c>
      <c r="O1781">
        <v>0</v>
      </c>
      <c r="P1781">
        <v>0</v>
      </c>
      <c r="Q1781">
        <v>1</v>
      </c>
      <c r="R1781">
        <v>2.9009E-5</v>
      </c>
      <c r="S1781">
        <v>1.0795E-6</v>
      </c>
      <c r="T1781">
        <v>4</v>
      </c>
      <c r="U1781">
        <v>0</v>
      </c>
      <c r="V1781">
        <v>0</v>
      </c>
      <c r="W1781" s="133" t="s">
        <v>2492</v>
      </c>
      <c r="X1781" t="s">
        <v>2099</v>
      </c>
      <c r="Y1781" t="s">
        <v>204</v>
      </c>
      <c r="AM1781" s="105"/>
      <c r="AO1781" s="105"/>
    </row>
    <row r="1782" spans="1:41" ht="14.25" customHeight="1">
      <c r="A1782" t="s">
        <v>2490</v>
      </c>
      <c r="B1782" t="s">
        <v>200</v>
      </c>
      <c r="C1782">
        <v>0</v>
      </c>
      <c r="D1782">
        <v>200</v>
      </c>
      <c r="E1782">
        <v>976</v>
      </c>
      <c r="F1782" t="s">
        <v>201</v>
      </c>
      <c r="G1782" s="105">
        <v>2.8885999999999998E-3</v>
      </c>
      <c r="H1782" s="105">
        <v>1.0280000000000001E-4</v>
      </c>
      <c r="I1782" s="105">
        <v>-8.0584000000000006E-6</v>
      </c>
      <c r="J1782" s="105">
        <v>-5.6189999999999997E-7</v>
      </c>
      <c r="K1782" s="105">
        <v>2.8966999999999999E-3</v>
      </c>
      <c r="L1782" s="105">
        <v>1.0340000000000001E-4</v>
      </c>
      <c r="M1782" s="132">
        <v>2.04</v>
      </c>
      <c r="N1782">
        <v>0</v>
      </c>
      <c r="O1782">
        <v>0</v>
      </c>
      <c r="P1782">
        <v>0</v>
      </c>
      <c r="Q1782">
        <v>1</v>
      </c>
      <c r="R1782">
        <v>2.8966999999999999E-5</v>
      </c>
      <c r="S1782">
        <v>1.0339E-6</v>
      </c>
      <c r="T1782">
        <v>4</v>
      </c>
      <c r="U1782">
        <v>0</v>
      </c>
      <c r="V1782">
        <v>0</v>
      </c>
      <c r="W1782" s="133" t="s">
        <v>2493</v>
      </c>
      <c r="X1782" t="s">
        <v>2099</v>
      </c>
      <c r="Y1782" t="s">
        <v>204</v>
      </c>
      <c r="AM1782" s="105"/>
      <c r="AO1782" s="105"/>
    </row>
    <row r="1783" spans="1:41" ht="14.25" customHeight="1">
      <c r="A1783" t="s">
        <v>2494</v>
      </c>
      <c r="B1783" t="s">
        <v>200</v>
      </c>
      <c r="C1783">
        <v>0</v>
      </c>
      <c r="D1783">
        <v>200</v>
      </c>
      <c r="E1783">
        <v>976</v>
      </c>
      <c r="F1783" t="s">
        <v>201</v>
      </c>
      <c r="G1783" s="105">
        <v>2.0287E-3</v>
      </c>
      <c r="H1783" s="105">
        <v>7.0300000000000001E-5</v>
      </c>
      <c r="I1783" s="105">
        <v>-8.0584000000000006E-6</v>
      </c>
      <c r="J1783" s="105">
        <v>-5.6189999999999997E-7</v>
      </c>
      <c r="K1783" s="105">
        <v>2.0368000000000001E-3</v>
      </c>
      <c r="L1783" s="105">
        <v>7.0900000000000002E-5</v>
      </c>
      <c r="M1783" s="132">
        <v>1.99</v>
      </c>
      <c r="N1783">
        <v>0</v>
      </c>
      <c r="O1783">
        <v>0</v>
      </c>
      <c r="P1783">
        <v>0</v>
      </c>
      <c r="Q1783">
        <v>1</v>
      </c>
      <c r="R1783">
        <v>2.0367999999999999E-5</v>
      </c>
      <c r="S1783">
        <v>7.0879999999999999E-7</v>
      </c>
      <c r="T1783">
        <v>3</v>
      </c>
      <c r="U1783">
        <v>0</v>
      </c>
      <c r="V1783">
        <v>0</v>
      </c>
      <c r="W1783" s="133" t="s">
        <v>2495</v>
      </c>
      <c r="X1783" t="s">
        <v>2099</v>
      </c>
      <c r="Y1783" t="s">
        <v>204</v>
      </c>
      <c r="AM1783" s="105"/>
      <c r="AO1783" s="105"/>
    </row>
    <row r="1784" spans="1:41" ht="14.25" customHeight="1">
      <c r="A1784" t="s">
        <v>2494</v>
      </c>
      <c r="B1784" t="s">
        <v>200</v>
      </c>
      <c r="C1784">
        <v>0</v>
      </c>
      <c r="D1784">
        <v>200</v>
      </c>
      <c r="E1784">
        <v>976</v>
      </c>
      <c r="F1784" t="s">
        <v>201</v>
      </c>
      <c r="G1784" s="105">
        <v>2.0292000000000001E-3</v>
      </c>
      <c r="H1784" s="105">
        <v>7.0199999999999999E-5</v>
      </c>
      <c r="I1784" s="105">
        <v>-8.0584000000000006E-6</v>
      </c>
      <c r="J1784" s="105">
        <v>-5.6189999999999997E-7</v>
      </c>
      <c r="K1784" s="105">
        <v>2.0373000000000001E-3</v>
      </c>
      <c r="L1784" s="105">
        <v>7.08E-5</v>
      </c>
      <c r="M1784" s="132">
        <v>1.99</v>
      </c>
      <c r="N1784">
        <v>0</v>
      </c>
      <c r="O1784">
        <v>0</v>
      </c>
      <c r="P1784">
        <v>0</v>
      </c>
      <c r="Q1784">
        <v>1</v>
      </c>
      <c r="R1784">
        <v>2.0373E-5</v>
      </c>
      <c r="S1784">
        <v>7.0790000000000003E-7</v>
      </c>
      <c r="T1784">
        <v>3</v>
      </c>
      <c r="U1784">
        <v>0</v>
      </c>
      <c r="V1784">
        <v>0</v>
      </c>
      <c r="W1784" s="133" t="s">
        <v>2496</v>
      </c>
      <c r="X1784" t="s">
        <v>2099</v>
      </c>
      <c r="Y1784" t="s">
        <v>204</v>
      </c>
      <c r="AM1784" s="105"/>
      <c r="AO1784" s="105"/>
    </row>
    <row r="1785" spans="1:41" ht="14.25" customHeight="1">
      <c r="A1785" t="s">
        <v>2494</v>
      </c>
      <c r="B1785" t="s">
        <v>200</v>
      </c>
      <c r="C1785">
        <v>0</v>
      </c>
      <c r="D1785">
        <v>200</v>
      </c>
      <c r="E1785">
        <v>976</v>
      </c>
      <c r="F1785" t="s">
        <v>201</v>
      </c>
      <c r="G1785" s="105">
        <v>2.0282999999999998E-3</v>
      </c>
      <c r="H1785" s="105">
        <v>6.9800000000000003E-5</v>
      </c>
      <c r="I1785" s="105">
        <v>-8.0584000000000006E-6</v>
      </c>
      <c r="J1785" s="105">
        <v>-5.6189999999999997E-7</v>
      </c>
      <c r="K1785" s="105">
        <v>2.0363999999999998E-3</v>
      </c>
      <c r="L1785" s="105">
        <v>7.0400000000000004E-5</v>
      </c>
      <c r="M1785" s="132">
        <v>1.98</v>
      </c>
      <c r="N1785">
        <v>0</v>
      </c>
      <c r="O1785">
        <v>0</v>
      </c>
      <c r="P1785">
        <v>0</v>
      </c>
      <c r="Q1785">
        <v>1</v>
      </c>
      <c r="R1785">
        <v>2.0364E-5</v>
      </c>
      <c r="S1785">
        <v>7.0380000000000004E-7</v>
      </c>
      <c r="T1785">
        <v>3</v>
      </c>
      <c r="U1785">
        <v>0</v>
      </c>
      <c r="V1785">
        <v>0</v>
      </c>
      <c r="W1785" s="133" t="s">
        <v>2497</v>
      </c>
      <c r="X1785" t="s">
        <v>2099</v>
      </c>
      <c r="Y1785" t="s">
        <v>204</v>
      </c>
      <c r="AM1785" s="105"/>
      <c r="AO1785" s="105"/>
    </row>
    <row r="1786" spans="1:41" ht="14.25" customHeight="1">
      <c r="A1786" t="s">
        <v>2498</v>
      </c>
      <c r="B1786" t="s">
        <v>200</v>
      </c>
      <c r="C1786">
        <v>0</v>
      </c>
      <c r="D1786">
        <v>200</v>
      </c>
      <c r="E1786">
        <v>976</v>
      </c>
      <c r="F1786" t="s">
        <v>201</v>
      </c>
      <c r="G1786" s="105">
        <v>1.5647E-3</v>
      </c>
      <c r="H1786" s="105">
        <v>5.7800000000000002E-5</v>
      </c>
      <c r="I1786" s="105">
        <v>-8.0584000000000006E-6</v>
      </c>
      <c r="J1786" s="105">
        <v>-5.6189999999999997E-7</v>
      </c>
      <c r="K1786" s="105">
        <v>1.5728000000000001E-3</v>
      </c>
      <c r="L1786" s="105">
        <v>5.8400000000000003E-5</v>
      </c>
      <c r="M1786" s="132">
        <v>2.12</v>
      </c>
      <c r="N1786">
        <v>0</v>
      </c>
      <c r="O1786">
        <v>0</v>
      </c>
      <c r="P1786">
        <v>0</v>
      </c>
      <c r="Q1786">
        <v>1</v>
      </c>
      <c r="R1786">
        <v>1.5727999999999999E-5</v>
      </c>
      <c r="S1786">
        <v>5.8360000000000001E-7</v>
      </c>
      <c r="T1786">
        <v>3</v>
      </c>
      <c r="U1786">
        <v>0</v>
      </c>
      <c r="V1786">
        <v>0</v>
      </c>
      <c r="W1786" s="133" t="s">
        <v>2499</v>
      </c>
      <c r="X1786" t="s">
        <v>2099</v>
      </c>
      <c r="Y1786" t="s">
        <v>204</v>
      </c>
      <c r="AM1786" s="105"/>
      <c r="AO1786" s="105"/>
    </row>
    <row r="1787" spans="1:41" ht="14.25" customHeight="1">
      <c r="A1787" t="s">
        <v>2498</v>
      </c>
      <c r="B1787" t="s">
        <v>200</v>
      </c>
      <c r="C1787">
        <v>0</v>
      </c>
      <c r="D1787">
        <v>200</v>
      </c>
      <c r="E1787">
        <v>976</v>
      </c>
      <c r="F1787" t="s">
        <v>201</v>
      </c>
      <c r="G1787" s="105">
        <v>1.5642E-3</v>
      </c>
      <c r="H1787" s="105">
        <v>5.7299999999999997E-5</v>
      </c>
      <c r="I1787" s="105">
        <v>-8.0584000000000006E-6</v>
      </c>
      <c r="J1787" s="105">
        <v>-5.6189999999999997E-7</v>
      </c>
      <c r="K1787" s="105">
        <v>1.5723E-3</v>
      </c>
      <c r="L1787" s="105">
        <v>5.7899999999999998E-5</v>
      </c>
      <c r="M1787" s="132">
        <v>2.11</v>
      </c>
      <c r="N1787">
        <v>0</v>
      </c>
      <c r="O1787">
        <v>0</v>
      </c>
      <c r="P1787">
        <v>0</v>
      </c>
      <c r="Q1787">
        <v>1</v>
      </c>
      <c r="R1787">
        <v>1.5722999999999998E-5</v>
      </c>
      <c r="S1787">
        <v>5.7869999999999996E-7</v>
      </c>
      <c r="T1787">
        <v>3</v>
      </c>
      <c r="U1787">
        <v>0</v>
      </c>
      <c r="V1787">
        <v>0</v>
      </c>
      <c r="W1787" s="133" t="s">
        <v>1872</v>
      </c>
      <c r="X1787" t="s">
        <v>2099</v>
      </c>
      <c r="Y1787" t="s">
        <v>204</v>
      </c>
      <c r="AM1787" s="105"/>
      <c r="AO1787" s="105"/>
    </row>
    <row r="1788" spans="1:41" ht="14.25" customHeight="1">
      <c r="A1788" t="s">
        <v>2498</v>
      </c>
      <c r="B1788" t="s">
        <v>200</v>
      </c>
      <c r="C1788">
        <v>0</v>
      </c>
      <c r="D1788">
        <v>200</v>
      </c>
      <c r="E1788">
        <v>976</v>
      </c>
      <c r="F1788" t="s">
        <v>201</v>
      </c>
      <c r="G1788" s="105">
        <v>1.5633000000000001E-3</v>
      </c>
      <c r="H1788" s="105">
        <v>5.7099999999999999E-5</v>
      </c>
      <c r="I1788" s="105">
        <v>-8.0584000000000006E-6</v>
      </c>
      <c r="J1788" s="105">
        <v>-5.6189999999999997E-7</v>
      </c>
      <c r="K1788" s="105">
        <v>1.5713999999999999E-3</v>
      </c>
      <c r="L1788" s="105">
        <v>5.77E-5</v>
      </c>
      <c r="M1788" s="132">
        <v>2.1</v>
      </c>
      <c r="N1788">
        <v>0</v>
      </c>
      <c r="O1788">
        <v>0</v>
      </c>
      <c r="P1788">
        <v>0</v>
      </c>
      <c r="Q1788">
        <v>1</v>
      </c>
      <c r="R1788">
        <v>1.5713999999999999E-5</v>
      </c>
      <c r="S1788">
        <v>5.7660000000000001E-7</v>
      </c>
      <c r="T1788">
        <v>3</v>
      </c>
      <c r="U1788">
        <v>0</v>
      </c>
      <c r="V1788">
        <v>0</v>
      </c>
      <c r="W1788" s="133" t="s">
        <v>2500</v>
      </c>
      <c r="X1788" t="s">
        <v>2099</v>
      </c>
      <c r="Y1788" t="s">
        <v>204</v>
      </c>
      <c r="AM1788" s="105"/>
      <c r="AO1788" s="105"/>
    </row>
    <row r="1789" spans="1:41" ht="14.25" customHeight="1">
      <c r="A1789" t="s">
        <v>2501</v>
      </c>
      <c r="B1789" t="s">
        <v>200</v>
      </c>
      <c r="C1789">
        <v>0</v>
      </c>
      <c r="D1789">
        <v>200</v>
      </c>
      <c r="E1789">
        <v>976</v>
      </c>
      <c r="F1789" t="s">
        <v>201</v>
      </c>
      <c r="G1789" s="105">
        <v>1.111E-3</v>
      </c>
      <c r="H1789" s="105">
        <v>4.0399999999999999E-5</v>
      </c>
      <c r="I1789" s="105">
        <v>-8.0584000000000006E-6</v>
      </c>
      <c r="J1789" s="105">
        <v>-5.6189999999999997E-7</v>
      </c>
      <c r="K1789" s="105">
        <v>1.1191E-3</v>
      </c>
      <c r="L1789" s="105">
        <v>4.0899999999999998E-5</v>
      </c>
      <c r="M1789" s="132">
        <v>2.09</v>
      </c>
      <c r="N1789">
        <v>0</v>
      </c>
      <c r="O1789">
        <v>0</v>
      </c>
      <c r="P1789">
        <v>0</v>
      </c>
      <c r="Q1789">
        <v>1</v>
      </c>
      <c r="R1789">
        <v>1.1191E-5</v>
      </c>
      <c r="S1789">
        <v>4.0919999999999998E-7</v>
      </c>
      <c r="T1789">
        <v>3</v>
      </c>
      <c r="U1789">
        <v>0</v>
      </c>
      <c r="V1789">
        <v>0</v>
      </c>
      <c r="W1789" s="133" t="s">
        <v>2502</v>
      </c>
      <c r="X1789" t="s">
        <v>2099</v>
      </c>
      <c r="Y1789" t="s">
        <v>204</v>
      </c>
      <c r="AM1789" s="105"/>
      <c r="AO1789" s="105"/>
    </row>
    <row r="1790" spans="1:41" ht="14.25" customHeight="1">
      <c r="A1790" t="s">
        <v>2501</v>
      </c>
      <c r="B1790" t="s">
        <v>200</v>
      </c>
      <c r="C1790">
        <v>0</v>
      </c>
      <c r="D1790">
        <v>200</v>
      </c>
      <c r="E1790">
        <v>976</v>
      </c>
      <c r="F1790" t="s">
        <v>201</v>
      </c>
      <c r="G1790" s="105">
        <v>1.111E-3</v>
      </c>
      <c r="H1790" s="105">
        <v>4.0099999999999999E-5</v>
      </c>
      <c r="I1790" s="105">
        <v>-8.0584000000000006E-6</v>
      </c>
      <c r="J1790" s="105">
        <v>-5.6189999999999997E-7</v>
      </c>
      <c r="K1790" s="105">
        <v>1.1191E-3</v>
      </c>
      <c r="L1790" s="105">
        <v>4.07E-5</v>
      </c>
      <c r="M1790" s="132">
        <v>2.08</v>
      </c>
      <c r="N1790">
        <v>0</v>
      </c>
      <c r="O1790">
        <v>0</v>
      </c>
      <c r="P1790">
        <v>0</v>
      </c>
      <c r="Q1790">
        <v>1</v>
      </c>
      <c r="R1790">
        <v>1.1191E-5</v>
      </c>
      <c r="S1790">
        <v>4.0680000000000002E-7</v>
      </c>
      <c r="T1790">
        <v>3</v>
      </c>
      <c r="U1790">
        <v>0</v>
      </c>
      <c r="V1790">
        <v>0</v>
      </c>
      <c r="W1790" s="133" t="s">
        <v>2503</v>
      </c>
      <c r="X1790" t="s">
        <v>2099</v>
      </c>
      <c r="Y1790" t="s">
        <v>204</v>
      </c>
      <c r="AM1790" s="105"/>
      <c r="AO1790" s="105"/>
    </row>
    <row r="1791" spans="1:41" ht="14.25" customHeight="1">
      <c r="A1791" t="s">
        <v>2501</v>
      </c>
      <c r="B1791" t="s">
        <v>200</v>
      </c>
      <c r="C1791">
        <v>0</v>
      </c>
      <c r="D1791">
        <v>200</v>
      </c>
      <c r="E1791">
        <v>976</v>
      </c>
      <c r="F1791" t="s">
        <v>201</v>
      </c>
      <c r="G1791" s="105">
        <v>1.1098E-3</v>
      </c>
      <c r="H1791" s="105">
        <v>3.9499999999999998E-5</v>
      </c>
      <c r="I1791" s="105">
        <v>-8.0584000000000006E-6</v>
      </c>
      <c r="J1791" s="105">
        <v>-5.6189999999999997E-7</v>
      </c>
      <c r="K1791" s="105">
        <v>1.1179E-3</v>
      </c>
      <c r="L1791" s="105">
        <v>4.0099999999999999E-5</v>
      </c>
      <c r="M1791" s="132">
        <v>2.0499999999999998</v>
      </c>
      <c r="N1791">
        <v>0</v>
      </c>
      <c r="O1791">
        <v>0</v>
      </c>
      <c r="P1791">
        <v>0</v>
      </c>
      <c r="Q1791">
        <v>1</v>
      </c>
      <c r="R1791">
        <v>1.1178999999999999E-5</v>
      </c>
      <c r="S1791">
        <v>4.009E-7</v>
      </c>
      <c r="T1791">
        <v>3</v>
      </c>
      <c r="U1791">
        <v>0</v>
      </c>
      <c r="V1791">
        <v>0</v>
      </c>
      <c r="W1791" s="133" t="s">
        <v>2504</v>
      </c>
      <c r="X1791" t="s">
        <v>2099</v>
      </c>
      <c r="Y1791" t="s">
        <v>204</v>
      </c>
      <c r="AM1791" s="105"/>
      <c r="AO1791" s="105"/>
    </row>
    <row r="1792" spans="1:41" ht="14.25" customHeight="1">
      <c r="A1792" t="s">
        <v>2505</v>
      </c>
      <c r="B1792" t="s">
        <v>200</v>
      </c>
      <c r="C1792">
        <v>0</v>
      </c>
      <c r="D1792">
        <v>200</v>
      </c>
      <c r="E1792">
        <v>976</v>
      </c>
      <c r="F1792" t="s">
        <v>201</v>
      </c>
      <c r="G1792" s="105">
        <v>7.2398000000000004E-4</v>
      </c>
      <c r="H1792" s="105">
        <v>2.7504E-5</v>
      </c>
      <c r="I1792" s="105">
        <v>-8.0584000000000006E-6</v>
      </c>
      <c r="J1792" s="105">
        <v>-5.6189999999999997E-7</v>
      </c>
      <c r="K1792" s="105">
        <v>7.3203999999999999E-4</v>
      </c>
      <c r="L1792" s="105">
        <v>2.8065999999999999E-5</v>
      </c>
      <c r="M1792" s="132">
        <v>2.2000000000000002</v>
      </c>
      <c r="N1792">
        <v>0</v>
      </c>
      <c r="O1792">
        <v>0</v>
      </c>
      <c r="P1792">
        <v>0</v>
      </c>
      <c r="Q1792">
        <v>1</v>
      </c>
      <c r="R1792">
        <v>7.3204000000000002E-6</v>
      </c>
      <c r="S1792">
        <v>2.8070000000000002E-7</v>
      </c>
      <c r="T1792">
        <v>3</v>
      </c>
      <c r="U1792">
        <v>0</v>
      </c>
      <c r="V1792">
        <v>0</v>
      </c>
      <c r="W1792" s="133" t="s">
        <v>2506</v>
      </c>
      <c r="X1792" t="s">
        <v>2099</v>
      </c>
      <c r="Y1792" t="s">
        <v>204</v>
      </c>
      <c r="AM1792" s="105"/>
      <c r="AO1792" s="105"/>
    </row>
    <row r="1793" spans="1:41" ht="14.25" customHeight="1">
      <c r="A1793" t="s">
        <v>2505</v>
      </c>
      <c r="B1793" t="s">
        <v>200</v>
      </c>
      <c r="C1793">
        <v>0</v>
      </c>
      <c r="D1793">
        <v>200</v>
      </c>
      <c r="E1793">
        <v>976</v>
      </c>
      <c r="F1793" t="s">
        <v>201</v>
      </c>
      <c r="G1793" s="105">
        <v>7.2382999999999996E-4</v>
      </c>
      <c r="H1793" s="105">
        <v>2.7623E-5</v>
      </c>
      <c r="I1793" s="105">
        <v>-8.0584000000000006E-6</v>
      </c>
      <c r="J1793" s="105">
        <v>-5.6189999999999997E-7</v>
      </c>
      <c r="K1793" s="105">
        <v>7.3189000000000001E-4</v>
      </c>
      <c r="L1793" s="105">
        <v>2.8184E-5</v>
      </c>
      <c r="M1793" s="132">
        <v>2.21</v>
      </c>
      <c r="N1793">
        <v>0</v>
      </c>
      <c r="O1793">
        <v>0</v>
      </c>
      <c r="P1793">
        <v>0</v>
      </c>
      <c r="Q1793">
        <v>1</v>
      </c>
      <c r="R1793">
        <v>7.3189000000000003E-6</v>
      </c>
      <c r="S1793">
        <v>2.818E-7</v>
      </c>
      <c r="T1793">
        <v>3</v>
      </c>
      <c r="U1793">
        <v>0</v>
      </c>
      <c r="V1793">
        <v>0</v>
      </c>
      <c r="W1793" s="133" t="s">
        <v>2507</v>
      </c>
      <c r="X1793" t="s">
        <v>2099</v>
      </c>
      <c r="Y1793" t="s">
        <v>204</v>
      </c>
      <c r="AM1793" s="105"/>
      <c r="AO1793" s="105"/>
    </row>
    <row r="1794" spans="1:41" ht="14.25" customHeight="1">
      <c r="A1794" t="s">
        <v>2505</v>
      </c>
      <c r="B1794" t="s">
        <v>200</v>
      </c>
      <c r="C1794">
        <v>0</v>
      </c>
      <c r="D1794">
        <v>200</v>
      </c>
      <c r="E1794">
        <v>976</v>
      </c>
      <c r="F1794" t="s">
        <v>201</v>
      </c>
      <c r="G1794" s="105">
        <v>7.2356999999999999E-4</v>
      </c>
      <c r="H1794" s="105">
        <v>2.7384000000000001E-5</v>
      </c>
      <c r="I1794" s="105">
        <v>-8.0584000000000006E-6</v>
      </c>
      <c r="J1794" s="105">
        <v>-5.6189999999999997E-7</v>
      </c>
      <c r="K1794" s="105">
        <v>7.3163000000000004E-4</v>
      </c>
      <c r="L1794" s="105">
        <v>2.7946E-5</v>
      </c>
      <c r="M1794" s="132">
        <v>2.19</v>
      </c>
      <c r="N1794">
        <v>0</v>
      </c>
      <c r="O1794">
        <v>0</v>
      </c>
      <c r="P1794">
        <v>0</v>
      </c>
      <c r="Q1794">
        <v>1</v>
      </c>
      <c r="R1794">
        <v>7.3162999999999997E-6</v>
      </c>
      <c r="S1794">
        <v>2.7949999999999998E-7</v>
      </c>
      <c r="T1794">
        <v>3</v>
      </c>
      <c r="U1794">
        <v>0</v>
      </c>
      <c r="V1794">
        <v>0</v>
      </c>
      <c r="W1794" s="133" t="s">
        <v>2508</v>
      </c>
      <c r="X1794" t="s">
        <v>2099</v>
      </c>
      <c r="Y1794" t="s">
        <v>204</v>
      </c>
      <c r="AM1794" s="105"/>
      <c r="AO1794" s="105"/>
    </row>
    <row r="1795" spans="1:41" ht="14.25" customHeight="1">
      <c r="A1795" t="s">
        <v>2509</v>
      </c>
      <c r="B1795" t="s">
        <v>200</v>
      </c>
      <c r="C1795">
        <v>0</v>
      </c>
      <c r="D1795">
        <v>200</v>
      </c>
      <c r="E1795">
        <v>976</v>
      </c>
      <c r="F1795" t="s">
        <v>201</v>
      </c>
      <c r="G1795" s="105">
        <v>9.0213999999999995E-4</v>
      </c>
      <c r="H1795" s="105">
        <v>3.2851000000000001E-5</v>
      </c>
      <c r="I1795" s="105">
        <v>-8.0584000000000006E-6</v>
      </c>
      <c r="J1795" s="105">
        <v>-5.6189999999999997E-7</v>
      </c>
      <c r="K1795" s="105">
        <v>9.1020000000000001E-4</v>
      </c>
      <c r="L1795" s="105">
        <v>3.3413E-5</v>
      </c>
      <c r="M1795" s="132">
        <v>2.1</v>
      </c>
      <c r="N1795">
        <v>0</v>
      </c>
      <c r="O1795">
        <v>0</v>
      </c>
      <c r="P1795">
        <v>0</v>
      </c>
      <c r="Q1795">
        <v>1</v>
      </c>
      <c r="R1795">
        <v>9.1020000000000003E-6</v>
      </c>
      <c r="S1795">
        <v>3.3410000000000001E-7</v>
      </c>
      <c r="T1795">
        <v>3</v>
      </c>
      <c r="U1795">
        <v>0</v>
      </c>
      <c r="V1795">
        <v>0</v>
      </c>
      <c r="W1795" s="133" t="s">
        <v>2510</v>
      </c>
      <c r="X1795" t="s">
        <v>2099</v>
      </c>
      <c r="Y1795" t="s">
        <v>204</v>
      </c>
      <c r="AM1795" s="105"/>
      <c r="AO1795" s="105"/>
    </row>
    <row r="1796" spans="1:41" ht="14.25" customHeight="1">
      <c r="A1796" t="s">
        <v>2509</v>
      </c>
      <c r="B1796" t="s">
        <v>200</v>
      </c>
      <c r="C1796">
        <v>0</v>
      </c>
      <c r="D1796">
        <v>200</v>
      </c>
      <c r="E1796">
        <v>976</v>
      </c>
      <c r="F1796" t="s">
        <v>201</v>
      </c>
      <c r="G1796" s="105">
        <v>9.0153E-4</v>
      </c>
      <c r="H1796" s="105">
        <v>3.2620000000000003E-5</v>
      </c>
      <c r="I1796" s="105">
        <v>-8.0584000000000006E-6</v>
      </c>
      <c r="J1796" s="105">
        <v>-5.6189999999999997E-7</v>
      </c>
      <c r="K1796" s="105">
        <v>9.0959000000000005E-4</v>
      </c>
      <c r="L1796" s="105">
        <v>3.3182000000000002E-5</v>
      </c>
      <c r="M1796" s="132">
        <v>2.09</v>
      </c>
      <c r="N1796">
        <v>0</v>
      </c>
      <c r="O1796">
        <v>0</v>
      </c>
      <c r="P1796">
        <v>0</v>
      </c>
      <c r="Q1796">
        <v>1</v>
      </c>
      <c r="R1796">
        <v>9.0959000000000004E-6</v>
      </c>
      <c r="S1796">
        <v>3.3179999999999999E-7</v>
      </c>
      <c r="T1796">
        <v>3</v>
      </c>
      <c r="U1796">
        <v>0</v>
      </c>
      <c r="V1796">
        <v>0</v>
      </c>
      <c r="W1796" s="133" t="s">
        <v>2511</v>
      </c>
      <c r="X1796" t="s">
        <v>2099</v>
      </c>
      <c r="Y1796" t="s">
        <v>204</v>
      </c>
      <c r="AM1796" s="105"/>
      <c r="AO1796" s="105"/>
    </row>
    <row r="1797" spans="1:41" ht="14.25" customHeight="1">
      <c r="A1797" t="s">
        <v>2509</v>
      </c>
      <c r="B1797" t="s">
        <v>200</v>
      </c>
      <c r="C1797">
        <v>0</v>
      </c>
      <c r="D1797">
        <v>200</v>
      </c>
      <c r="E1797">
        <v>976</v>
      </c>
      <c r="F1797" t="s">
        <v>201</v>
      </c>
      <c r="G1797" s="105">
        <v>9.0163000000000005E-4</v>
      </c>
      <c r="H1797" s="105">
        <v>3.3071999999999998E-5</v>
      </c>
      <c r="I1797" s="105">
        <v>-8.0584000000000006E-6</v>
      </c>
      <c r="J1797" s="105">
        <v>-5.6189999999999997E-7</v>
      </c>
      <c r="K1797" s="105">
        <v>9.0969E-4</v>
      </c>
      <c r="L1797" s="105">
        <v>3.3633999999999997E-5</v>
      </c>
      <c r="M1797" s="132">
        <v>2.12</v>
      </c>
      <c r="N1797">
        <v>0</v>
      </c>
      <c r="O1797">
        <v>0</v>
      </c>
      <c r="P1797">
        <v>0</v>
      </c>
      <c r="Q1797">
        <v>1</v>
      </c>
      <c r="R1797">
        <v>9.0968999999999992E-6</v>
      </c>
      <c r="S1797">
        <v>3.3630000000000001E-7</v>
      </c>
      <c r="T1797">
        <v>3</v>
      </c>
      <c r="U1797">
        <v>0</v>
      </c>
      <c r="V1797">
        <v>0</v>
      </c>
      <c r="W1797" s="133" t="s">
        <v>1885</v>
      </c>
      <c r="X1797" t="s">
        <v>2099</v>
      </c>
      <c r="Y1797" t="s">
        <v>204</v>
      </c>
      <c r="AM1797" s="105"/>
      <c r="AO1797" s="105"/>
    </row>
    <row r="1798" spans="1:41" ht="14.25" customHeight="1">
      <c r="A1798" t="s">
        <v>2512</v>
      </c>
      <c r="B1798" t="s">
        <v>200</v>
      </c>
      <c r="C1798">
        <v>0</v>
      </c>
      <c r="D1798">
        <v>200</v>
      </c>
      <c r="E1798">
        <v>976</v>
      </c>
      <c r="F1798" t="s">
        <v>201</v>
      </c>
      <c r="G1798" s="105">
        <v>3.2112E-3</v>
      </c>
      <c r="H1798" s="105">
        <v>1.042E-4</v>
      </c>
      <c r="I1798" s="105">
        <v>-8.0584000000000006E-6</v>
      </c>
      <c r="J1798" s="105">
        <v>-5.6189999999999997E-7</v>
      </c>
      <c r="K1798" s="105">
        <v>3.2193E-3</v>
      </c>
      <c r="L1798" s="105">
        <v>1.048E-4</v>
      </c>
      <c r="M1798" s="132">
        <v>1.86</v>
      </c>
      <c r="N1798">
        <v>0</v>
      </c>
      <c r="O1798">
        <v>0</v>
      </c>
      <c r="P1798">
        <v>0</v>
      </c>
      <c r="Q1798">
        <v>1</v>
      </c>
      <c r="R1798">
        <v>3.2193000000000002E-5</v>
      </c>
      <c r="S1798">
        <v>1.0477999999999999E-6</v>
      </c>
      <c r="T1798">
        <v>4</v>
      </c>
      <c r="U1798">
        <v>0</v>
      </c>
      <c r="V1798">
        <v>0</v>
      </c>
      <c r="W1798" s="133" t="s">
        <v>2513</v>
      </c>
      <c r="X1798" t="s">
        <v>2099</v>
      </c>
      <c r="Y1798" t="s">
        <v>204</v>
      </c>
      <c r="AM1798" s="105"/>
      <c r="AO1798" s="105"/>
    </row>
    <row r="1799" spans="1:41" ht="14.25" customHeight="1">
      <c r="A1799" t="s">
        <v>2512</v>
      </c>
      <c r="B1799" t="s">
        <v>200</v>
      </c>
      <c r="C1799">
        <v>0</v>
      </c>
      <c r="D1799">
        <v>200</v>
      </c>
      <c r="E1799">
        <v>976</v>
      </c>
      <c r="F1799" t="s">
        <v>201</v>
      </c>
      <c r="G1799" s="105">
        <v>3.2120999999999999E-3</v>
      </c>
      <c r="H1799" s="105">
        <v>1.047E-4</v>
      </c>
      <c r="I1799" s="105">
        <v>-8.0584000000000006E-6</v>
      </c>
      <c r="J1799" s="105">
        <v>-5.6189999999999997E-7</v>
      </c>
      <c r="K1799" s="105">
        <v>3.2201999999999999E-3</v>
      </c>
      <c r="L1799" s="105">
        <v>1.052E-4</v>
      </c>
      <c r="M1799" s="132">
        <v>1.87</v>
      </c>
      <c r="N1799">
        <v>0</v>
      </c>
      <c r="O1799">
        <v>0</v>
      </c>
      <c r="P1799">
        <v>0</v>
      </c>
      <c r="Q1799">
        <v>1</v>
      </c>
      <c r="R1799">
        <v>3.2202000000000001E-5</v>
      </c>
      <c r="S1799">
        <v>1.0523000000000001E-6</v>
      </c>
      <c r="T1799">
        <v>4</v>
      </c>
      <c r="U1799">
        <v>0</v>
      </c>
      <c r="V1799">
        <v>0</v>
      </c>
      <c r="W1799" s="133" t="s">
        <v>2514</v>
      </c>
      <c r="X1799" t="s">
        <v>2099</v>
      </c>
      <c r="Y1799" t="s">
        <v>204</v>
      </c>
      <c r="AM1799" s="105"/>
      <c r="AO1799" s="105"/>
    </row>
    <row r="1800" spans="1:41" ht="14.25" customHeight="1">
      <c r="A1800" t="s">
        <v>2512</v>
      </c>
      <c r="B1800" t="s">
        <v>200</v>
      </c>
      <c r="C1800">
        <v>0</v>
      </c>
      <c r="D1800">
        <v>200</v>
      </c>
      <c r="E1800">
        <v>976</v>
      </c>
      <c r="F1800" t="s">
        <v>201</v>
      </c>
      <c r="G1800" s="105">
        <v>3.2125000000000001E-3</v>
      </c>
      <c r="H1800" s="105">
        <v>1.047E-4</v>
      </c>
      <c r="I1800" s="105">
        <v>-8.0584000000000006E-6</v>
      </c>
      <c r="J1800" s="105">
        <v>-5.6189999999999997E-7</v>
      </c>
      <c r="K1800" s="105">
        <v>3.2206000000000001E-3</v>
      </c>
      <c r="L1800" s="105">
        <v>1.053E-4</v>
      </c>
      <c r="M1800" s="132">
        <v>1.87</v>
      </c>
      <c r="N1800">
        <v>0</v>
      </c>
      <c r="O1800">
        <v>0</v>
      </c>
      <c r="P1800">
        <v>0</v>
      </c>
      <c r="Q1800">
        <v>1</v>
      </c>
      <c r="R1800">
        <v>3.2206000000000003E-5</v>
      </c>
      <c r="S1800">
        <v>1.0530999999999999E-6</v>
      </c>
      <c r="T1800">
        <v>4</v>
      </c>
      <c r="U1800">
        <v>0</v>
      </c>
      <c r="V1800">
        <v>0</v>
      </c>
      <c r="W1800" s="133" t="s">
        <v>2515</v>
      </c>
      <c r="X1800" t="s">
        <v>2099</v>
      </c>
      <c r="Y1800" t="s">
        <v>204</v>
      </c>
      <c r="AM1800" s="105"/>
      <c r="AO1800" s="105"/>
    </row>
  </sheetData>
  <pageMargins left="0.7" right="0.7" top="0" bottom="0" header="0.511811023622047" footer="0.511811023622047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000"/>
  <sheetViews>
    <sheetView zoomScaleNormal="100" workbookViewId="0"/>
  </sheetViews>
  <sheetFormatPr defaultColWidth="12.7109375" defaultRowHeight="12.75"/>
  <cols>
    <col min="1" max="41" width="11.5703125" customWidth="1"/>
  </cols>
  <sheetData>
    <row r="1" spans="1:41" ht="14.25" customHeight="1">
      <c r="A1" s="135" t="s">
        <v>165</v>
      </c>
      <c r="B1" s="135" t="s">
        <v>166</v>
      </c>
      <c r="C1" s="135" t="s">
        <v>167</v>
      </c>
      <c r="D1" s="135" t="s">
        <v>168</v>
      </c>
      <c r="E1" s="135" t="s">
        <v>169</v>
      </c>
      <c r="F1" s="135" t="s">
        <v>170</v>
      </c>
      <c r="G1" s="136" t="s">
        <v>171</v>
      </c>
      <c r="H1" s="136" t="s">
        <v>172</v>
      </c>
      <c r="I1" s="136" t="s">
        <v>173</v>
      </c>
      <c r="J1" s="136" t="s">
        <v>174</v>
      </c>
      <c r="K1" s="136" t="s">
        <v>175</v>
      </c>
      <c r="L1" s="136" t="s">
        <v>176</v>
      </c>
      <c r="M1" s="132" t="s">
        <v>177</v>
      </c>
      <c r="N1" s="135" t="s">
        <v>178</v>
      </c>
      <c r="O1" s="135" t="s">
        <v>179</v>
      </c>
      <c r="P1" s="135" t="s">
        <v>180</v>
      </c>
      <c r="Q1" s="135" t="s">
        <v>181</v>
      </c>
      <c r="R1" s="135" t="s">
        <v>182</v>
      </c>
      <c r="S1" s="135" t="s">
        <v>183</v>
      </c>
      <c r="T1" s="135" t="s">
        <v>184</v>
      </c>
      <c r="U1" s="135" t="s">
        <v>185</v>
      </c>
      <c r="V1" s="135" t="s">
        <v>186</v>
      </c>
      <c r="W1" s="135" t="s">
        <v>187</v>
      </c>
      <c r="X1" s="135" t="s">
        <v>188</v>
      </c>
      <c r="Y1" s="135" t="s">
        <v>189</v>
      </c>
      <c r="Z1" s="135" t="s">
        <v>190</v>
      </c>
      <c r="AA1" s="135"/>
      <c r="AB1" s="135"/>
      <c r="AC1" s="135"/>
      <c r="AD1" s="135" t="s">
        <v>191</v>
      </c>
      <c r="AE1" s="135" t="s">
        <v>192</v>
      </c>
      <c r="AF1" s="135" t="s">
        <v>193</v>
      </c>
      <c r="AG1" s="135" t="s">
        <v>194</v>
      </c>
      <c r="AH1" s="135" t="s">
        <v>195</v>
      </c>
      <c r="AI1" s="135" t="s">
        <v>173</v>
      </c>
      <c r="AJ1" s="135" t="s">
        <v>174</v>
      </c>
      <c r="AK1" s="135" t="s">
        <v>196</v>
      </c>
      <c r="AL1" s="135" t="s">
        <v>197</v>
      </c>
      <c r="AM1" s="136" t="s">
        <v>198</v>
      </c>
      <c r="AN1" s="135"/>
      <c r="AO1" s="136" t="s">
        <v>155</v>
      </c>
    </row>
    <row r="2" spans="1:41" ht="14.25" customHeight="1">
      <c r="A2" s="135" t="s">
        <v>199</v>
      </c>
      <c r="B2" s="135" t="s">
        <v>200</v>
      </c>
      <c r="C2" s="132">
        <v>0</v>
      </c>
      <c r="D2" s="132">
        <v>200</v>
      </c>
      <c r="E2" s="132">
        <v>15616</v>
      </c>
      <c r="F2" s="135" t="s">
        <v>201</v>
      </c>
      <c r="G2" s="137">
        <v>1.6000000000000001E-3</v>
      </c>
      <c r="H2" s="137">
        <v>1.0340000000000001E-4</v>
      </c>
      <c r="I2" s="137">
        <v>-1.03E-5</v>
      </c>
      <c r="J2" s="137">
        <v>-8.6700000000000002E-7</v>
      </c>
      <c r="K2" s="137">
        <v>1.6100000000000001E-3</v>
      </c>
      <c r="L2" s="137">
        <v>1.043E-4</v>
      </c>
      <c r="M2" s="132">
        <v>3.71</v>
      </c>
      <c r="N2" s="132">
        <v>0</v>
      </c>
      <c r="O2" s="137">
        <v>0</v>
      </c>
      <c r="P2" s="137">
        <v>0</v>
      </c>
      <c r="Q2" s="132">
        <v>1</v>
      </c>
      <c r="R2" s="137">
        <v>1.6059999999999999E-5</v>
      </c>
      <c r="S2" s="137">
        <v>1.04E-6</v>
      </c>
      <c r="T2" s="132">
        <v>4</v>
      </c>
      <c r="U2" s="132">
        <v>0</v>
      </c>
      <c r="V2" s="132">
        <v>0</v>
      </c>
      <c r="W2" s="138" t="s">
        <v>1405</v>
      </c>
      <c r="X2" s="139">
        <v>45215</v>
      </c>
      <c r="Y2" s="135" t="s">
        <v>204</v>
      </c>
      <c r="Z2" s="135"/>
      <c r="AA2" s="135"/>
      <c r="AB2" s="135"/>
      <c r="AC2" s="135"/>
      <c r="AD2" s="132">
        <v>2</v>
      </c>
      <c r="AE2" s="132">
        <v>1</v>
      </c>
      <c r="AF2" s="140" t="str">
        <f t="shared" ref="AF2:AF33" ca="1" si="0">INDIRECT("A"&amp;AD2)</f>
        <v>1-ALL</v>
      </c>
      <c r="AG2" s="140">
        <f t="shared" ref="AG2:AG33" ca="1" si="1">INDIRECT("D"&amp;AD2)</f>
        <v>200</v>
      </c>
      <c r="AH2" s="140">
        <f t="shared" ref="AH2:AH33" ca="1" si="2">INDIRECT("E"&amp;AD2)</f>
        <v>15616</v>
      </c>
      <c r="AI2" s="141">
        <f t="shared" ref="AI2:AI33" ca="1" si="3">INDIRECT("I"&amp;AD2)</f>
        <v>-1.03E-5</v>
      </c>
      <c r="AJ2" s="141">
        <f t="shared" ref="AJ2:AJ33" ca="1" si="4">INDIRECT("J"&amp;AD2)</f>
        <v>-8.6700000000000002E-7</v>
      </c>
      <c r="AK2" s="141">
        <f ca="1">AVERAGE(INDIRECT("K"&amp;AD2):INDIRECT("K"&amp;AD3-1))</f>
        <v>1.6100000000000001E-3</v>
      </c>
      <c r="AL2" s="141">
        <f ca="1">AVERAGE(INDIRECT("L"&amp;AD2):INDIRECT("L"&amp;AD3-1))</f>
        <v>1.0436666666666665E-4</v>
      </c>
      <c r="AM2" s="137">
        <f t="shared" ref="AM2:AM33" ca="1" si="5">(ABS(AK2)/AK2*SQRT((AK2)^2+(AL2)^2))</f>
        <v>1.6133791870205564E-3</v>
      </c>
      <c r="AN2" s="135"/>
      <c r="AO2" s="137">
        <f ca="1">STDEV(INDIRECT("K"&amp;AD2):INDIRECT("K"&amp;AD3-1))</f>
        <v>0</v>
      </c>
    </row>
    <row r="3" spans="1:41" ht="14.25" customHeight="1">
      <c r="A3" s="135" t="s">
        <v>199</v>
      </c>
      <c r="B3" s="135" t="s">
        <v>200</v>
      </c>
      <c r="C3" s="132">
        <v>0</v>
      </c>
      <c r="D3" s="132">
        <v>200</v>
      </c>
      <c r="E3" s="132">
        <v>15616</v>
      </c>
      <c r="F3" s="135" t="s">
        <v>201</v>
      </c>
      <c r="G3" s="137">
        <v>1.6000000000000001E-3</v>
      </c>
      <c r="H3" s="137">
        <v>1.038E-4</v>
      </c>
      <c r="I3" s="137">
        <v>-1.03E-5</v>
      </c>
      <c r="J3" s="137">
        <v>-8.6700000000000002E-7</v>
      </c>
      <c r="K3" s="137">
        <v>1.6100000000000001E-3</v>
      </c>
      <c r="L3" s="137">
        <v>1.047E-4</v>
      </c>
      <c r="M3" s="134" t="s">
        <v>2516</v>
      </c>
      <c r="N3" s="132">
        <v>0</v>
      </c>
      <c r="O3" s="137">
        <v>0</v>
      </c>
      <c r="P3" s="137">
        <v>0</v>
      </c>
      <c r="Q3" s="132">
        <v>1</v>
      </c>
      <c r="R3" s="137">
        <v>1.6059999999999999E-5</v>
      </c>
      <c r="S3" s="137">
        <v>1.0499999999999999E-6</v>
      </c>
      <c r="T3" s="132">
        <v>4</v>
      </c>
      <c r="U3" s="132">
        <v>0</v>
      </c>
      <c r="V3" s="132">
        <v>0</v>
      </c>
      <c r="W3" s="138" t="s">
        <v>2517</v>
      </c>
      <c r="X3" s="139">
        <v>45215</v>
      </c>
      <c r="Y3" s="135" t="s">
        <v>204</v>
      </c>
      <c r="Z3" s="135"/>
      <c r="AA3" s="135"/>
      <c r="AB3" s="135"/>
      <c r="AC3" s="135"/>
      <c r="AD3" s="132">
        <v>5</v>
      </c>
      <c r="AE3" s="132">
        <v>2</v>
      </c>
      <c r="AF3" s="140" t="str">
        <f t="shared" ca="1" si="0"/>
        <v>2-ALL</v>
      </c>
      <c r="AG3" s="140">
        <f t="shared" ca="1" si="1"/>
        <v>200</v>
      </c>
      <c r="AH3" s="140">
        <f t="shared" ca="1" si="2"/>
        <v>15616</v>
      </c>
      <c r="AI3" s="141">
        <f t="shared" ca="1" si="3"/>
        <v>-1.03E-5</v>
      </c>
      <c r="AJ3" s="141">
        <f t="shared" ca="1" si="4"/>
        <v>-8.6700000000000002E-7</v>
      </c>
      <c r="AK3" s="141">
        <f ca="1">AVERAGE(INDIRECT("K"&amp;AD3):INDIRECT("K"&amp;AD4-1))</f>
        <v>1.15E-3</v>
      </c>
      <c r="AL3" s="141">
        <f ca="1">AVERAGE(INDIRECT("L"&amp;AD3):INDIRECT("L"&amp;AD4-1))</f>
        <v>7.7799999999999994E-5</v>
      </c>
      <c r="AM3" s="137">
        <f t="shared" ca="1" si="5"/>
        <v>1.1526286652690882E-3</v>
      </c>
      <c r="AN3" s="135"/>
      <c r="AO3" s="137">
        <f ca="1">STDEV(INDIRECT("K"&amp;AD3):INDIRECT("K"&amp;AD4-1))</f>
        <v>0</v>
      </c>
    </row>
    <row r="4" spans="1:41" ht="14.25" customHeight="1">
      <c r="A4" s="135" t="s">
        <v>199</v>
      </c>
      <c r="B4" s="135" t="s">
        <v>200</v>
      </c>
      <c r="C4" s="132">
        <v>0</v>
      </c>
      <c r="D4" s="132">
        <v>200</v>
      </c>
      <c r="E4" s="132">
        <v>15616</v>
      </c>
      <c r="F4" s="135" t="s">
        <v>201</v>
      </c>
      <c r="G4" s="137">
        <v>1.6000000000000001E-3</v>
      </c>
      <c r="H4" s="137">
        <v>1.033E-4</v>
      </c>
      <c r="I4" s="137">
        <v>-1.03E-5</v>
      </c>
      <c r="J4" s="137">
        <v>-8.6700000000000002E-7</v>
      </c>
      <c r="K4" s="137">
        <v>1.6100000000000001E-3</v>
      </c>
      <c r="L4" s="137">
        <v>1.041E-4</v>
      </c>
      <c r="M4" s="132">
        <v>3.71</v>
      </c>
      <c r="N4" s="132">
        <v>0</v>
      </c>
      <c r="O4" s="137">
        <v>0</v>
      </c>
      <c r="P4" s="137">
        <v>0</v>
      </c>
      <c r="Q4" s="132">
        <v>1</v>
      </c>
      <c r="R4" s="137">
        <v>1.6059999999999999E-5</v>
      </c>
      <c r="S4" s="137">
        <v>1.04E-6</v>
      </c>
      <c r="T4" s="132">
        <v>4</v>
      </c>
      <c r="U4" s="132">
        <v>0</v>
      </c>
      <c r="V4" s="132">
        <v>0</v>
      </c>
      <c r="W4" s="138" t="s">
        <v>2518</v>
      </c>
      <c r="X4" s="139">
        <v>45215</v>
      </c>
      <c r="Y4" s="135" t="s">
        <v>204</v>
      </c>
      <c r="Z4" s="135"/>
      <c r="AA4" s="135"/>
      <c r="AB4" s="135"/>
      <c r="AC4" s="135"/>
      <c r="AD4" s="132">
        <v>8</v>
      </c>
      <c r="AE4" s="132">
        <v>3</v>
      </c>
      <c r="AF4" s="140" t="str">
        <f t="shared" ca="1" si="0"/>
        <v>3-ALL</v>
      </c>
      <c r="AG4" s="140">
        <f t="shared" ca="1" si="1"/>
        <v>200</v>
      </c>
      <c r="AH4" s="140">
        <f t="shared" ca="1" si="2"/>
        <v>15616</v>
      </c>
      <c r="AI4" s="141">
        <f t="shared" ca="1" si="3"/>
        <v>-1.03E-5</v>
      </c>
      <c r="AJ4" s="141">
        <f t="shared" ca="1" si="4"/>
        <v>-8.6700000000000002E-7</v>
      </c>
      <c r="AK4" s="141">
        <f ca="1">AVERAGE(INDIRECT("K"&amp;AD4):INDIRECT("K"&amp;AD5-1))</f>
        <v>1.2700000000000001E-3</v>
      </c>
      <c r="AL4" s="141">
        <f ca="1">AVERAGE(INDIRECT("L"&amp;AD4):INDIRECT("L"&amp;AD5-1))</f>
        <v>8.5433333333333327E-5</v>
      </c>
      <c r="AM4" s="137">
        <f t="shared" ca="1" si="5"/>
        <v>1.2728703211421204E-3</v>
      </c>
      <c r="AN4" s="135"/>
      <c r="AO4" s="137">
        <f ca="1">STDEV(INDIRECT("K"&amp;AD4):INDIRECT("K"&amp;AD5-1))</f>
        <v>0</v>
      </c>
    </row>
    <row r="5" spans="1:41" ht="14.25" customHeight="1">
      <c r="A5" s="135" t="s">
        <v>227</v>
      </c>
      <c r="B5" s="135" t="s">
        <v>200</v>
      </c>
      <c r="C5" s="132">
        <v>0</v>
      </c>
      <c r="D5" s="132">
        <v>200</v>
      </c>
      <c r="E5" s="132">
        <v>15616</v>
      </c>
      <c r="F5" s="135" t="s">
        <v>201</v>
      </c>
      <c r="G5" s="137">
        <v>1.14E-3</v>
      </c>
      <c r="H5" s="137">
        <v>7.7000000000000001E-5</v>
      </c>
      <c r="I5" s="137">
        <v>-1.03E-5</v>
      </c>
      <c r="J5" s="137">
        <v>-8.6700000000000002E-7</v>
      </c>
      <c r="K5" s="137">
        <v>1.15E-3</v>
      </c>
      <c r="L5" s="137">
        <v>7.7799999999999994E-5</v>
      </c>
      <c r="M5" s="134" t="s">
        <v>2519</v>
      </c>
      <c r="N5" s="132">
        <v>0</v>
      </c>
      <c r="O5" s="137">
        <v>0</v>
      </c>
      <c r="P5" s="137">
        <v>0</v>
      </c>
      <c r="Q5" s="132">
        <v>1</v>
      </c>
      <c r="R5" s="137">
        <v>1.15E-5</v>
      </c>
      <c r="S5" s="137">
        <v>7.7830000000000003E-7</v>
      </c>
      <c r="T5" s="132">
        <v>4</v>
      </c>
      <c r="U5" s="132">
        <v>0</v>
      </c>
      <c r="V5" s="132">
        <v>0</v>
      </c>
      <c r="W5" s="138" t="s">
        <v>2520</v>
      </c>
      <c r="X5" s="139">
        <v>45215</v>
      </c>
      <c r="Y5" s="135" t="s">
        <v>204</v>
      </c>
      <c r="Z5" s="135"/>
      <c r="AA5" s="135"/>
      <c r="AB5" s="135"/>
      <c r="AC5" s="135"/>
      <c r="AD5" s="132">
        <v>11</v>
      </c>
      <c r="AE5" s="132">
        <v>4</v>
      </c>
      <c r="AF5" s="140" t="str">
        <f t="shared" ca="1" si="0"/>
        <v>4-ALL</v>
      </c>
      <c r="AG5" s="140">
        <f t="shared" ca="1" si="1"/>
        <v>200</v>
      </c>
      <c r="AH5" s="140">
        <f t="shared" ca="1" si="2"/>
        <v>15616</v>
      </c>
      <c r="AI5" s="141">
        <f t="shared" ca="1" si="3"/>
        <v>-1.03E-5</v>
      </c>
      <c r="AJ5" s="141">
        <f t="shared" ca="1" si="4"/>
        <v>-8.6700000000000002E-7</v>
      </c>
      <c r="AK5" s="141">
        <f ca="1">AVERAGE(INDIRECT("K"&amp;AD5):INDIRECT("K"&amp;AD6-1))</f>
        <v>5.1705333333333333E-4</v>
      </c>
      <c r="AL5" s="141">
        <f ca="1">AVERAGE(INDIRECT("L"&amp;AD5):INDIRECT("L"&amp;AD6-1))</f>
        <v>2.455E-5</v>
      </c>
      <c r="AM5" s="137">
        <f t="shared" ca="1" si="5"/>
        <v>5.1763582952797139E-4</v>
      </c>
      <c r="AN5" s="135"/>
      <c r="AO5" s="137">
        <f ca="1">STDEV(INDIRECT("K"&amp;AD5):INDIRECT("K"&amp;AD6-1))</f>
        <v>6.3508529610857254E-8</v>
      </c>
    </row>
    <row r="6" spans="1:41" ht="14.25" customHeight="1">
      <c r="A6" s="135" t="s">
        <v>227</v>
      </c>
      <c r="B6" s="135" t="s">
        <v>200</v>
      </c>
      <c r="C6" s="132">
        <v>0</v>
      </c>
      <c r="D6" s="132">
        <v>200</v>
      </c>
      <c r="E6" s="132">
        <v>15616</v>
      </c>
      <c r="F6" s="135" t="s">
        <v>201</v>
      </c>
      <c r="G6" s="137">
        <v>1.14E-3</v>
      </c>
      <c r="H6" s="137">
        <v>7.7000000000000001E-5</v>
      </c>
      <c r="I6" s="137">
        <v>-1.03E-5</v>
      </c>
      <c r="J6" s="137">
        <v>-8.6700000000000002E-7</v>
      </c>
      <c r="K6" s="137">
        <v>1.15E-3</v>
      </c>
      <c r="L6" s="137">
        <v>7.7799999999999994E-5</v>
      </c>
      <c r="M6" s="132">
        <v>3.87</v>
      </c>
      <c r="N6" s="132">
        <v>0</v>
      </c>
      <c r="O6" s="137">
        <v>0</v>
      </c>
      <c r="P6" s="137">
        <v>0</v>
      </c>
      <c r="Q6" s="132">
        <v>1</v>
      </c>
      <c r="R6" s="137">
        <v>1.15E-5</v>
      </c>
      <c r="S6" s="137">
        <v>7.7840000000000004E-7</v>
      </c>
      <c r="T6" s="132">
        <v>4</v>
      </c>
      <c r="U6" s="132">
        <v>0</v>
      </c>
      <c r="V6" s="132">
        <v>0</v>
      </c>
      <c r="W6" s="138" t="s">
        <v>2521</v>
      </c>
      <c r="X6" s="139">
        <v>45215</v>
      </c>
      <c r="Y6" s="135" t="s">
        <v>204</v>
      </c>
      <c r="Z6" s="135"/>
      <c r="AA6" s="135"/>
      <c r="AB6" s="135"/>
      <c r="AC6" s="135"/>
      <c r="AD6" s="132">
        <v>14</v>
      </c>
      <c r="AE6" s="132">
        <v>5</v>
      </c>
      <c r="AF6" s="140" t="str">
        <f t="shared" ca="1" si="0"/>
        <v>5-ALL</v>
      </c>
      <c r="AG6" s="140">
        <f t="shared" ca="1" si="1"/>
        <v>200</v>
      </c>
      <c r="AH6" s="140">
        <f t="shared" ca="1" si="2"/>
        <v>15616</v>
      </c>
      <c r="AI6" s="141">
        <f t="shared" ca="1" si="3"/>
        <v>-1.03E-5</v>
      </c>
      <c r="AJ6" s="141">
        <f t="shared" ca="1" si="4"/>
        <v>-8.6700000000000002E-7</v>
      </c>
      <c r="AK6" s="141">
        <f ca="1">AVERAGE(INDIRECT("K"&amp;AD6):INDIRECT("K"&amp;AD7-1))</f>
        <v>1.7799999999999997E-3</v>
      </c>
      <c r="AL6" s="141">
        <f ca="1">AVERAGE(INDIRECT("L"&amp;AD6):INDIRECT("L"&amp;AD7-1))</f>
        <v>1.1796666666666666E-4</v>
      </c>
      <c r="AM6" s="137">
        <f t="shared" ca="1" si="5"/>
        <v>1.7839047436576997E-3</v>
      </c>
      <c r="AN6" s="135"/>
      <c r="AO6" s="137">
        <f ca="1">STDEV(INDIRECT("K"&amp;AD6):INDIRECT("K"&amp;AD7-1))</f>
        <v>2.6557421006064809E-19</v>
      </c>
    </row>
    <row r="7" spans="1:41" ht="14.25" customHeight="1">
      <c r="A7" s="135" t="s">
        <v>227</v>
      </c>
      <c r="B7" s="135" t="s">
        <v>200</v>
      </c>
      <c r="C7" s="132">
        <v>0</v>
      </c>
      <c r="D7" s="132">
        <v>200</v>
      </c>
      <c r="E7" s="132">
        <v>15616</v>
      </c>
      <c r="F7" s="135" t="s">
        <v>201</v>
      </c>
      <c r="G7" s="137">
        <v>1.14E-3</v>
      </c>
      <c r="H7" s="137">
        <v>7.6899999999999999E-5</v>
      </c>
      <c r="I7" s="137">
        <v>-1.03E-5</v>
      </c>
      <c r="J7" s="137">
        <v>-8.6700000000000002E-7</v>
      </c>
      <c r="K7" s="137">
        <v>1.15E-3</v>
      </c>
      <c r="L7" s="137">
        <v>7.7799999999999994E-5</v>
      </c>
      <c r="M7" s="132">
        <v>3.87</v>
      </c>
      <c r="N7" s="132">
        <v>0</v>
      </c>
      <c r="O7" s="137">
        <v>0</v>
      </c>
      <c r="P7" s="137">
        <v>0</v>
      </c>
      <c r="Q7" s="132">
        <v>1</v>
      </c>
      <c r="R7" s="137">
        <v>1.15E-5</v>
      </c>
      <c r="S7" s="137">
        <v>7.7779999999999999E-7</v>
      </c>
      <c r="T7" s="132">
        <v>4</v>
      </c>
      <c r="U7" s="132">
        <v>0</v>
      </c>
      <c r="V7" s="132">
        <v>0</v>
      </c>
      <c r="W7" s="138" t="s">
        <v>2522</v>
      </c>
      <c r="X7" s="139">
        <v>45215</v>
      </c>
      <c r="Y7" s="135" t="s">
        <v>204</v>
      </c>
      <c r="Z7" s="135"/>
      <c r="AA7" s="135"/>
      <c r="AB7" s="135"/>
      <c r="AC7" s="135"/>
      <c r="AD7" s="132">
        <v>17</v>
      </c>
      <c r="AE7" s="132">
        <v>6</v>
      </c>
      <c r="AF7" s="140" t="str">
        <f t="shared" ca="1" si="0"/>
        <v>6-ALL</v>
      </c>
      <c r="AG7" s="140">
        <f t="shared" ca="1" si="1"/>
        <v>200</v>
      </c>
      <c r="AH7" s="140">
        <f t="shared" ca="1" si="2"/>
        <v>15616</v>
      </c>
      <c r="AI7" s="141">
        <f t="shared" ca="1" si="3"/>
        <v>-1.03E-5</v>
      </c>
      <c r="AJ7" s="141">
        <f t="shared" ca="1" si="4"/>
        <v>-8.6700000000000002E-7</v>
      </c>
      <c r="AK7" s="141">
        <f ca="1">AVERAGE(INDIRECT("K"&amp;AD7):INDIRECT("K"&amp;AD8-1))</f>
        <v>1.07E-3</v>
      </c>
      <c r="AL7" s="141">
        <f ca="1">AVERAGE(INDIRECT("L"&amp;AD7):INDIRECT("L"&amp;AD8-1))</f>
        <v>7.6966666666666663E-5</v>
      </c>
      <c r="AM7" s="137">
        <f t="shared" ca="1" si="5"/>
        <v>1.0727645910346677E-3</v>
      </c>
      <c r="AN7" s="135"/>
      <c r="AO7" s="137">
        <f ca="1">STDEV(INDIRECT("K"&amp;AD7):INDIRECT("K"&amp;AD8-1))</f>
        <v>0</v>
      </c>
    </row>
    <row r="8" spans="1:41" ht="14.25" customHeight="1">
      <c r="A8" s="135" t="s">
        <v>251</v>
      </c>
      <c r="B8" s="135" t="s">
        <v>200</v>
      </c>
      <c r="C8" s="132">
        <v>0</v>
      </c>
      <c r="D8" s="132">
        <v>200</v>
      </c>
      <c r="E8" s="132">
        <v>15616</v>
      </c>
      <c r="F8" s="135" t="s">
        <v>201</v>
      </c>
      <c r="G8" s="137">
        <v>1.2600000000000001E-3</v>
      </c>
      <c r="H8" s="137">
        <v>8.4599999999999996E-5</v>
      </c>
      <c r="I8" s="137">
        <v>-1.03E-5</v>
      </c>
      <c r="J8" s="137">
        <v>-8.6700000000000002E-7</v>
      </c>
      <c r="K8" s="137">
        <v>1.2700000000000001E-3</v>
      </c>
      <c r="L8" s="137">
        <v>8.5500000000000005E-5</v>
      </c>
      <c r="M8" s="132">
        <v>3.86</v>
      </c>
      <c r="N8" s="132">
        <v>0</v>
      </c>
      <c r="O8" s="137">
        <v>0</v>
      </c>
      <c r="P8" s="137">
        <v>0</v>
      </c>
      <c r="Q8" s="132">
        <v>1</v>
      </c>
      <c r="R8" s="137">
        <v>1.2670000000000001E-5</v>
      </c>
      <c r="S8" s="137">
        <v>8.5509999999999997E-7</v>
      </c>
      <c r="T8" s="132">
        <v>4</v>
      </c>
      <c r="U8" s="132">
        <v>0</v>
      </c>
      <c r="V8" s="132">
        <v>0</v>
      </c>
      <c r="W8" s="138" t="s">
        <v>2523</v>
      </c>
      <c r="X8" s="139">
        <v>45215</v>
      </c>
      <c r="Y8" s="135" t="s">
        <v>204</v>
      </c>
      <c r="Z8" s="135"/>
      <c r="AA8" s="135"/>
      <c r="AB8" s="135"/>
      <c r="AC8" s="135"/>
      <c r="AD8" s="132">
        <v>20</v>
      </c>
      <c r="AE8" s="132">
        <v>7</v>
      </c>
      <c r="AF8" s="140" t="str">
        <f t="shared" ca="1" si="0"/>
        <v>7-ALL</v>
      </c>
      <c r="AG8" s="140">
        <f t="shared" ca="1" si="1"/>
        <v>200</v>
      </c>
      <c r="AH8" s="140">
        <f t="shared" ca="1" si="2"/>
        <v>15616</v>
      </c>
      <c r="AI8" s="141">
        <f t="shared" ca="1" si="3"/>
        <v>-1.03E-5</v>
      </c>
      <c r="AJ8" s="141">
        <f t="shared" ca="1" si="4"/>
        <v>-8.6700000000000002E-7</v>
      </c>
      <c r="AK8" s="141">
        <f ca="1">AVERAGE(INDIRECT("K"&amp;AD8):INDIRECT("K"&amp;AD9-1))</f>
        <v>6.7795333333333339E-4</v>
      </c>
      <c r="AL8" s="141">
        <f ca="1">AVERAGE(INDIRECT("L"&amp;AD8):INDIRECT("L"&amp;AD9-1))</f>
        <v>4.7506666666666664E-5</v>
      </c>
      <c r="AM8" s="137">
        <f t="shared" ca="1" si="5"/>
        <v>6.7961577788891545E-4</v>
      </c>
      <c r="AN8" s="135"/>
      <c r="AO8" s="137">
        <f ca="1">STDEV(INDIRECT("K"&amp;AD8):INDIRECT("K"&amp;AD9-1))</f>
        <v>2.2479620400115455E-7</v>
      </c>
    </row>
    <row r="9" spans="1:41" ht="14.25" customHeight="1">
      <c r="A9" s="135" t="s">
        <v>251</v>
      </c>
      <c r="B9" s="135" t="s">
        <v>200</v>
      </c>
      <c r="C9" s="132">
        <v>0</v>
      </c>
      <c r="D9" s="132">
        <v>200</v>
      </c>
      <c r="E9" s="132">
        <v>15616</v>
      </c>
      <c r="F9" s="135" t="s">
        <v>201</v>
      </c>
      <c r="G9" s="137">
        <v>1.2600000000000001E-3</v>
      </c>
      <c r="H9" s="137">
        <v>8.4499999999999994E-5</v>
      </c>
      <c r="I9" s="137">
        <v>-1.03E-5</v>
      </c>
      <c r="J9" s="137">
        <v>-8.6700000000000002E-7</v>
      </c>
      <c r="K9" s="137">
        <v>1.2700000000000001E-3</v>
      </c>
      <c r="L9" s="137">
        <v>8.5400000000000002E-5</v>
      </c>
      <c r="M9" s="132">
        <v>3.86</v>
      </c>
      <c r="N9" s="132">
        <v>0</v>
      </c>
      <c r="O9" s="137">
        <v>0</v>
      </c>
      <c r="P9" s="137">
        <v>0</v>
      </c>
      <c r="Q9" s="132">
        <v>1</v>
      </c>
      <c r="R9" s="137">
        <v>1.2660000000000001E-5</v>
      </c>
      <c r="S9" s="137">
        <v>8.541E-7</v>
      </c>
      <c r="T9" s="132">
        <v>4</v>
      </c>
      <c r="U9" s="132">
        <v>0</v>
      </c>
      <c r="V9" s="132">
        <v>0</v>
      </c>
      <c r="W9" s="138" t="s">
        <v>2524</v>
      </c>
      <c r="X9" s="139">
        <v>45215</v>
      </c>
      <c r="Y9" s="135" t="s">
        <v>204</v>
      </c>
      <c r="Z9" s="135"/>
      <c r="AA9" s="135"/>
      <c r="AB9" s="135"/>
      <c r="AC9" s="135"/>
      <c r="AD9" s="132">
        <v>23</v>
      </c>
      <c r="AE9" s="132">
        <v>8</v>
      </c>
      <c r="AF9" s="140" t="str">
        <f t="shared" ca="1" si="0"/>
        <v>8-ALL</v>
      </c>
      <c r="AG9" s="140">
        <f t="shared" ca="1" si="1"/>
        <v>200</v>
      </c>
      <c r="AH9" s="140">
        <f t="shared" ca="1" si="2"/>
        <v>15616</v>
      </c>
      <c r="AI9" s="141">
        <f t="shared" ca="1" si="3"/>
        <v>-1.0338E-5</v>
      </c>
      <c r="AJ9" s="141">
        <f t="shared" ca="1" si="4"/>
        <v>-8.6720000000000004E-7</v>
      </c>
      <c r="AK9" s="141">
        <f ca="1">AVERAGE(INDIRECT("K"&amp;AD9):INDIRECT("K"&amp;AD10-1))</f>
        <v>1.24E-3</v>
      </c>
      <c r="AL9" s="141">
        <f ca="1">AVERAGE(INDIRECT("L"&amp;AD9):INDIRECT("L"&amp;AD10-1))</f>
        <v>8.6533333333333327E-5</v>
      </c>
      <c r="AM9" s="137">
        <f t="shared" ca="1" si="5"/>
        <v>1.2430156949040417E-3</v>
      </c>
      <c r="AN9" s="135"/>
      <c r="AO9" s="137">
        <f ca="1">STDEV(INDIRECT("K"&amp;AD9):INDIRECT("K"&amp;AD10-1))</f>
        <v>0</v>
      </c>
    </row>
    <row r="10" spans="1:41" ht="14.25" customHeight="1">
      <c r="A10" s="135" t="s">
        <v>251</v>
      </c>
      <c r="B10" s="135" t="s">
        <v>200</v>
      </c>
      <c r="C10" s="132">
        <v>0</v>
      </c>
      <c r="D10" s="132">
        <v>200</v>
      </c>
      <c r="E10" s="132">
        <v>15616</v>
      </c>
      <c r="F10" s="135" t="s">
        <v>201</v>
      </c>
      <c r="G10" s="137">
        <v>1.2600000000000001E-3</v>
      </c>
      <c r="H10" s="137">
        <v>8.4499999999999994E-5</v>
      </c>
      <c r="I10" s="137">
        <v>-1.03E-5</v>
      </c>
      <c r="J10" s="137">
        <v>-8.6700000000000002E-7</v>
      </c>
      <c r="K10" s="137">
        <v>1.2700000000000001E-3</v>
      </c>
      <c r="L10" s="137">
        <v>8.5400000000000002E-5</v>
      </c>
      <c r="M10" s="132">
        <v>3.86</v>
      </c>
      <c r="N10" s="132">
        <v>0</v>
      </c>
      <c r="O10" s="137">
        <v>0</v>
      </c>
      <c r="P10" s="137">
        <v>0</v>
      </c>
      <c r="Q10" s="132">
        <v>1</v>
      </c>
      <c r="R10" s="137">
        <v>1.2660000000000001E-5</v>
      </c>
      <c r="S10" s="137">
        <v>8.5349999999999996E-7</v>
      </c>
      <c r="T10" s="132">
        <v>4</v>
      </c>
      <c r="U10" s="132">
        <v>0</v>
      </c>
      <c r="V10" s="132">
        <v>0</v>
      </c>
      <c r="W10" s="138" t="s">
        <v>2525</v>
      </c>
      <c r="X10" s="139">
        <v>45215</v>
      </c>
      <c r="Y10" s="135" t="s">
        <v>204</v>
      </c>
      <c r="Z10" s="135"/>
      <c r="AA10" s="135"/>
      <c r="AB10" s="135"/>
      <c r="AC10" s="135"/>
      <c r="AD10" s="132">
        <v>26</v>
      </c>
      <c r="AE10" s="132">
        <v>9</v>
      </c>
      <c r="AF10" s="140" t="str">
        <f t="shared" ca="1" si="0"/>
        <v>9-ALL</v>
      </c>
      <c r="AG10" s="140">
        <f t="shared" ca="1" si="1"/>
        <v>200</v>
      </c>
      <c r="AH10" s="140">
        <f t="shared" ca="1" si="2"/>
        <v>15616</v>
      </c>
      <c r="AI10" s="141">
        <f t="shared" ca="1" si="3"/>
        <v>-1.0338E-5</v>
      </c>
      <c r="AJ10" s="141">
        <f t="shared" ca="1" si="4"/>
        <v>-8.6720000000000004E-7</v>
      </c>
      <c r="AK10" s="141">
        <f ca="1">AVERAGE(INDIRECT("K"&amp;AD10):INDIRECT("K"&amp;AD11-1))</f>
        <v>1.5399999999999999E-3</v>
      </c>
      <c r="AL10" s="141">
        <f ca="1">AVERAGE(INDIRECT("L"&amp;AD10):INDIRECT("L"&amp;AD11-1))</f>
        <v>1.0843333333333334E-4</v>
      </c>
      <c r="AM10" s="137">
        <f t="shared" ca="1" si="5"/>
        <v>1.5438127437541697E-3</v>
      </c>
      <c r="AN10" s="135"/>
      <c r="AO10" s="137">
        <f ca="1">STDEV(INDIRECT("K"&amp;AD10):INDIRECT("K"&amp;AD11-1))</f>
        <v>0</v>
      </c>
    </row>
    <row r="11" spans="1:41" ht="14.25" customHeight="1">
      <c r="A11" s="135" t="s">
        <v>275</v>
      </c>
      <c r="B11" s="135" t="s">
        <v>200</v>
      </c>
      <c r="C11" s="132">
        <v>0</v>
      </c>
      <c r="D11" s="132">
        <v>200</v>
      </c>
      <c r="E11" s="132">
        <v>15616</v>
      </c>
      <c r="F11" s="135" t="s">
        <v>201</v>
      </c>
      <c r="G11" s="137">
        <v>5.0699999999999996E-4</v>
      </c>
      <c r="H11" s="137">
        <v>2.3609999999999999E-5</v>
      </c>
      <c r="I11" s="137">
        <v>-1.03E-5</v>
      </c>
      <c r="J11" s="137">
        <v>-8.6700000000000002E-7</v>
      </c>
      <c r="K11" s="137">
        <v>5.1698E-4</v>
      </c>
      <c r="L11" s="137">
        <v>2.4479999999999999E-5</v>
      </c>
      <c r="M11" s="132">
        <v>2.71</v>
      </c>
      <c r="N11" s="132">
        <v>0</v>
      </c>
      <c r="O11" s="137">
        <v>0</v>
      </c>
      <c r="P11" s="137">
        <v>0</v>
      </c>
      <c r="Q11" s="132">
        <v>1</v>
      </c>
      <c r="R11" s="137">
        <v>5.1699999999999996E-6</v>
      </c>
      <c r="S11" s="137">
        <v>2.4480000000000002E-7</v>
      </c>
      <c r="T11" s="132">
        <v>3</v>
      </c>
      <c r="U11" s="132">
        <v>0</v>
      </c>
      <c r="V11" s="132">
        <v>0</v>
      </c>
      <c r="W11" s="138" t="s">
        <v>2526</v>
      </c>
      <c r="X11" s="139">
        <v>45215</v>
      </c>
      <c r="Y11" s="135" t="s">
        <v>204</v>
      </c>
      <c r="Z11" s="135"/>
      <c r="AA11" s="135"/>
      <c r="AB11" s="135"/>
      <c r="AC11" s="135"/>
      <c r="AD11" s="132">
        <v>29</v>
      </c>
      <c r="AE11" s="132">
        <v>10</v>
      </c>
      <c r="AF11" s="140" t="str">
        <f t="shared" ca="1" si="0"/>
        <v>10-ALL</v>
      </c>
      <c r="AG11" s="140">
        <f t="shared" ca="1" si="1"/>
        <v>200</v>
      </c>
      <c r="AH11" s="140">
        <f t="shared" ca="1" si="2"/>
        <v>15616</v>
      </c>
      <c r="AI11" s="141">
        <f t="shared" ca="1" si="3"/>
        <v>-1.0338E-5</v>
      </c>
      <c r="AJ11" s="141">
        <f t="shared" ca="1" si="4"/>
        <v>-8.6720000000000004E-7</v>
      </c>
      <c r="AK11" s="141">
        <f ca="1">AVERAGE(INDIRECT("K"&amp;AD11):INDIRECT("K"&amp;AD12-1))</f>
        <v>6.7761333333333324E-4</v>
      </c>
      <c r="AL11" s="141">
        <f ca="1">AVERAGE(INDIRECT("L"&amp;AD11):INDIRECT("L"&amp;AD12-1))</f>
        <v>5.0429999999999997E-5</v>
      </c>
      <c r="AM11" s="137">
        <f t="shared" ca="1" si="5"/>
        <v>6.7948731732911025E-4</v>
      </c>
      <c r="AN11" s="135"/>
      <c r="AO11" s="137">
        <f ca="1">STDEV(INDIRECT("K"&amp;AD11):INDIRECT("K"&amp;AD12-1))</f>
        <v>2.7319101986217283E-7</v>
      </c>
    </row>
    <row r="12" spans="1:41" ht="14.25" customHeight="1">
      <c r="A12" s="135" t="s">
        <v>275</v>
      </c>
      <c r="B12" s="135" t="s">
        <v>200</v>
      </c>
      <c r="C12" s="132">
        <v>0</v>
      </c>
      <c r="D12" s="132">
        <v>200</v>
      </c>
      <c r="E12" s="132">
        <v>15616</v>
      </c>
      <c r="F12" s="135" t="s">
        <v>201</v>
      </c>
      <c r="G12" s="137">
        <v>5.0699999999999996E-4</v>
      </c>
      <c r="H12" s="137">
        <v>2.3519999999999998E-5</v>
      </c>
      <c r="I12" s="137">
        <v>-1.03E-5</v>
      </c>
      <c r="J12" s="137">
        <v>-8.6700000000000002E-7</v>
      </c>
      <c r="K12" s="137">
        <v>5.1709E-4</v>
      </c>
      <c r="L12" s="137">
        <v>2.438E-5</v>
      </c>
      <c r="M12" s="132">
        <v>2.7</v>
      </c>
      <c r="N12" s="132">
        <v>0</v>
      </c>
      <c r="O12" s="137">
        <v>0</v>
      </c>
      <c r="P12" s="137">
        <v>0</v>
      </c>
      <c r="Q12" s="132">
        <v>1</v>
      </c>
      <c r="R12" s="137">
        <v>5.1699999999999996E-6</v>
      </c>
      <c r="S12" s="137">
        <v>2.438E-7</v>
      </c>
      <c r="T12" s="132">
        <v>3</v>
      </c>
      <c r="U12" s="132">
        <v>0</v>
      </c>
      <c r="V12" s="132">
        <v>0</v>
      </c>
      <c r="W12" s="138" t="s">
        <v>2527</v>
      </c>
      <c r="X12" s="139">
        <v>45215</v>
      </c>
      <c r="Y12" s="135" t="s">
        <v>204</v>
      </c>
      <c r="Z12" s="135"/>
      <c r="AA12" s="135"/>
      <c r="AB12" s="135"/>
      <c r="AC12" s="135"/>
      <c r="AD12" s="132">
        <v>32</v>
      </c>
      <c r="AE12" s="132">
        <v>11</v>
      </c>
      <c r="AF12" s="140" t="str">
        <f t="shared" ca="1" si="0"/>
        <v>11-ALL</v>
      </c>
      <c r="AG12" s="140">
        <f t="shared" ca="1" si="1"/>
        <v>200</v>
      </c>
      <c r="AH12" s="140">
        <f t="shared" ca="1" si="2"/>
        <v>15616</v>
      </c>
      <c r="AI12" s="141">
        <f t="shared" ca="1" si="3"/>
        <v>-1.0338E-5</v>
      </c>
      <c r="AJ12" s="141">
        <f t="shared" ca="1" si="4"/>
        <v>-8.6720000000000004E-7</v>
      </c>
      <c r="AK12" s="141">
        <f ca="1">AVERAGE(INDIRECT("K"&amp;AD12):INDIRECT("K"&amp;AD13-1))</f>
        <v>5.9212000000000002E-4</v>
      </c>
      <c r="AL12" s="141">
        <f ca="1">AVERAGE(INDIRECT("L"&amp;AD12):INDIRECT("L"&amp;AD13-1))</f>
        <v>2.5510000000000001E-5</v>
      </c>
      <c r="AM12" s="137">
        <f t="shared" ca="1" si="5"/>
        <v>5.9266926232090023E-4</v>
      </c>
      <c r="AN12" s="135"/>
      <c r="AO12" s="137">
        <f ca="1">STDEV(INDIRECT("K"&amp;AD12):INDIRECT("K"&amp;AD13-1))</f>
        <v>5.2915026221264417E-8</v>
      </c>
    </row>
    <row r="13" spans="1:41" ht="14.25" customHeight="1">
      <c r="A13" s="135" t="s">
        <v>275</v>
      </c>
      <c r="B13" s="135" t="s">
        <v>200</v>
      </c>
      <c r="C13" s="132">
        <v>0</v>
      </c>
      <c r="D13" s="132">
        <v>200</v>
      </c>
      <c r="E13" s="132">
        <v>15616</v>
      </c>
      <c r="F13" s="135" t="s">
        <v>201</v>
      </c>
      <c r="G13" s="137">
        <v>5.0699999999999996E-4</v>
      </c>
      <c r="H13" s="137">
        <v>2.3920000000000001E-5</v>
      </c>
      <c r="I13" s="137">
        <v>-1.03E-5</v>
      </c>
      <c r="J13" s="137">
        <v>-8.6700000000000002E-7</v>
      </c>
      <c r="K13" s="137">
        <v>5.1709E-4</v>
      </c>
      <c r="L13" s="137">
        <v>2.4790000000000002E-5</v>
      </c>
      <c r="M13" s="132">
        <v>2.74</v>
      </c>
      <c r="N13" s="132">
        <v>0</v>
      </c>
      <c r="O13" s="137">
        <v>0</v>
      </c>
      <c r="P13" s="137">
        <v>0</v>
      </c>
      <c r="Q13" s="132">
        <v>1</v>
      </c>
      <c r="R13" s="137">
        <v>5.1699999999999996E-6</v>
      </c>
      <c r="S13" s="137">
        <v>2.4789999999999999E-7</v>
      </c>
      <c r="T13" s="132">
        <v>3</v>
      </c>
      <c r="U13" s="132">
        <v>0</v>
      </c>
      <c r="V13" s="132">
        <v>0</v>
      </c>
      <c r="W13" s="138" t="s">
        <v>1972</v>
      </c>
      <c r="X13" s="139">
        <v>45215</v>
      </c>
      <c r="Y13" s="135" t="s">
        <v>204</v>
      </c>
      <c r="Z13" s="135"/>
      <c r="AA13" s="135"/>
      <c r="AB13" s="135"/>
      <c r="AC13" s="135"/>
      <c r="AD13" s="132">
        <v>35</v>
      </c>
      <c r="AE13" s="132">
        <v>12</v>
      </c>
      <c r="AF13" s="140" t="str">
        <f t="shared" ca="1" si="0"/>
        <v>12-ALL</v>
      </c>
      <c r="AG13" s="140">
        <f t="shared" ca="1" si="1"/>
        <v>200</v>
      </c>
      <c r="AH13" s="140">
        <f t="shared" ca="1" si="2"/>
        <v>15616</v>
      </c>
      <c r="AI13" s="141">
        <f t="shared" ca="1" si="3"/>
        <v>-1.0338E-5</v>
      </c>
      <c r="AJ13" s="141">
        <f t="shared" ca="1" si="4"/>
        <v>-8.6720000000000004E-7</v>
      </c>
      <c r="AK13" s="141">
        <f ca="1">AVERAGE(INDIRECT("K"&amp;AD13):INDIRECT("K"&amp;AD14-1))</f>
        <v>1.14E-3</v>
      </c>
      <c r="AL13" s="141">
        <f ca="1">AVERAGE(INDIRECT("L"&amp;AD13):INDIRECT("L"&amp;AD14-1))</f>
        <v>7.9699999999999999E-5</v>
      </c>
      <c r="AM13" s="137">
        <f t="shared" ca="1" si="5"/>
        <v>1.1427826083730884E-3</v>
      </c>
      <c r="AN13" s="135"/>
      <c r="AO13" s="137">
        <f ca="1">STDEV(INDIRECT("K"&amp;AD13):INDIRECT("K"&amp;AD14-1))</f>
        <v>0</v>
      </c>
    </row>
    <row r="14" spans="1:41" ht="14.25" customHeight="1">
      <c r="A14" s="135" t="s">
        <v>299</v>
      </c>
      <c r="B14" s="135" t="s">
        <v>200</v>
      </c>
      <c r="C14" s="132">
        <v>0</v>
      </c>
      <c r="D14" s="132">
        <v>200</v>
      </c>
      <c r="E14" s="132">
        <v>15616</v>
      </c>
      <c r="F14" s="135" t="s">
        <v>201</v>
      </c>
      <c r="G14" s="137">
        <v>1.7700000000000001E-3</v>
      </c>
      <c r="H14" s="137">
        <v>1.164E-4</v>
      </c>
      <c r="I14" s="137">
        <v>-1.03E-5</v>
      </c>
      <c r="J14" s="137">
        <v>-8.6700000000000002E-7</v>
      </c>
      <c r="K14" s="137">
        <v>1.7799999999999999E-3</v>
      </c>
      <c r="L14" s="137">
        <v>1.1730000000000001E-4</v>
      </c>
      <c r="M14" s="134" t="s">
        <v>2528</v>
      </c>
      <c r="N14" s="132">
        <v>0</v>
      </c>
      <c r="O14" s="137">
        <v>0</v>
      </c>
      <c r="P14" s="137">
        <v>0</v>
      </c>
      <c r="Q14" s="132">
        <v>1</v>
      </c>
      <c r="R14" s="137">
        <v>1.7779999999999999E-5</v>
      </c>
      <c r="S14" s="137">
        <v>1.17E-6</v>
      </c>
      <c r="T14" s="132">
        <v>4</v>
      </c>
      <c r="U14" s="132">
        <v>0</v>
      </c>
      <c r="V14" s="132">
        <v>0</v>
      </c>
      <c r="W14" s="138" t="s">
        <v>2529</v>
      </c>
      <c r="X14" s="139">
        <v>45215</v>
      </c>
      <c r="Y14" s="135" t="s">
        <v>204</v>
      </c>
      <c r="Z14" s="135"/>
      <c r="AA14" s="135"/>
      <c r="AB14" s="135"/>
      <c r="AC14" s="135"/>
      <c r="AD14" s="132">
        <v>38</v>
      </c>
      <c r="AE14" s="132">
        <v>13</v>
      </c>
      <c r="AF14" s="140" t="str">
        <f t="shared" ca="1" si="0"/>
        <v>13-ALL</v>
      </c>
      <c r="AG14" s="140">
        <f t="shared" ca="1" si="1"/>
        <v>200</v>
      </c>
      <c r="AH14" s="140">
        <f t="shared" ca="1" si="2"/>
        <v>15616</v>
      </c>
      <c r="AI14" s="141">
        <f t="shared" ca="1" si="3"/>
        <v>-1.0338E-5</v>
      </c>
      <c r="AJ14" s="141">
        <f t="shared" ca="1" si="4"/>
        <v>-8.6720000000000004E-7</v>
      </c>
      <c r="AK14" s="141">
        <f ca="1">AVERAGE(INDIRECT("K"&amp;AD14):INDIRECT("K"&amp;AD15-1))</f>
        <v>7.6373666666666674E-4</v>
      </c>
      <c r="AL14" s="141">
        <f ca="1">AVERAGE(INDIRECT("L"&amp;AD14):INDIRECT("L"&amp;AD15-1))</f>
        <v>5.8236666666666664E-5</v>
      </c>
      <c r="AM14" s="137">
        <f t="shared" ca="1" si="5"/>
        <v>7.6595378800261551E-4</v>
      </c>
      <c r="AN14" s="135"/>
      <c r="AO14" s="137">
        <f ca="1">STDEV(INDIRECT("K"&amp;AD14):INDIRECT("K"&amp;AD15-1))</f>
        <v>2.7319101986217283E-7</v>
      </c>
    </row>
    <row r="15" spans="1:41" ht="14.25" customHeight="1">
      <c r="A15" s="135" t="s">
        <v>299</v>
      </c>
      <c r="B15" s="135" t="s">
        <v>200</v>
      </c>
      <c r="C15" s="132">
        <v>0</v>
      </c>
      <c r="D15" s="132">
        <v>200</v>
      </c>
      <c r="E15" s="132">
        <v>15616</v>
      </c>
      <c r="F15" s="135" t="s">
        <v>201</v>
      </c>
      <c r="G15" s="137">
        <v>1.7700000000000001E-3</v>
      </c>
      <c r="H15" s="137">
        <v>1.1739999999999999E-4</v>
      </c>
      <c r="I15" s="137">
        <v>-1.03E-5</v>
      </c>
      <c r="J15" s="137">
        <v>-8.6700000000000002E-7</v>
      </c>
      <c r="K15" s="137">
        <v>1.7799999999999999E-3</v>
      </c>
      <c r="L15" s="137">
        <v>1.183E-4</v>
      </c>
      <c r="M15" s="134" t="s">
        <v>2530</v>
      </c>
      <c r="N15" s="132">
        <v>0</v>
      </c>
      <c r="O15" s="137">
        <v>0</v>
      </c>
      <c r="P15" s="137">
        <v>0</v>
      </c>
      <c r="Q15" s="132">
        <v>1</v>
      </c>
      <c r="R15" s="137">
        <v>1.7779999999999999E-5</v>
      </c>
      <c r="S15" s="137">
        <v>1.1799999999999999E-6</v>
      </c>
      <c r="T15" s="132">
        <v>4</v>
      </c>
      <c r="U15" s="132">
        <v>0</v>
      </c>
      <c r="V15" s="132">
        <v>0</v>
      </c>
      <c r="W15" s="138" t="s">
        <v>2531</v>
      </c>
      <c r="X15" s="139">
        <v>45215</v>
      </c>
      <c r="Y15" s="135" t="s">
        <v>204</v>
      </c>
      <c r="Z15" s="135"/>
      <c r="AA15" s="135"/>
      <c r="AB15" s="135"/>
      <c r="AC15" s="135"/>
      <c r="AD15" s="132">
        <v>41</v>
      </c>
      <c r="AE15" s="132">
        <v>14</v>
      </c>
      <c r="AF15" s="140" t="str">
        <f t="shared" ca="1" si="0"/>
        <v>14-ALL</v>
      </c>
      <c r="AG15" s="140">
        <f t="shared" ca="1" si="1"/>
        <v>200</v>
      </c>
      <c r="AH15" s="140">
        <f t="shared" ca="1" si="2"/>
        <v>15616</v>
      </c>
      <c r="AI15" s="141">
        <f t="shared" ca="1" si="3"/>
        <v>-1.0338E-5</v>
      </c>
      <c r="AJ15" s="141">
        <f t="shared" ca="1" si="4"/>
        <v>-8.6720000000000004E-7</v>
      </c>
      <c r="AK15" s="141">
        <f ca="1">AVERAGE(INDIRECT("K"&amp;AD15):INDIRECT("K"&amp;AD16-1))</f>
        <v>7.9420000000000011E-4</v>
      </c>
      <c r="AL15" s="141">
        <f ca="1">AVERAGE(INDIRECT("L"&amp;AD15):INDIRECT("L"&amp;AD16-1))</f>
        <v>5.7736666666666666E-5</v>
      </c>
      <c r="AM15" s="137">
        <f t="shared" ca="1" si="5"/>
        <v>7.962959014573527E-4</v>
      </c>
      <c r="AN15" s="135"/>
      <c r="AO15" s="137">
        <f ca="1">STDEV(INDIRECT("K"&amp;AD15):INDIRECT("K"&amp;AD16-1))</f>
        <v>4.6130250378687969E-7</v>
      </c>
    </row>
    <row r="16" spans="1:41" ht="14.25" customHeight="1">
      <c r="A16" s="135" t="s">
        <v>299</v>
      </c>
      <c r="B16" s="135" t="s">
        <v>200</v>
      </c>
      <c r="C16" s="132">
        <v>0</v>
      </c>
      <c r="D16" s="132">
        <v>200</v>
      </c>
      <c r="E16" s="132">
        <v>15616</v>
      </c>
      <c r="F16" s="135" t="s">
        <v>201</v>
      </c>
      <c r="G16" s="137">
        <v>1.7700000000000001E-3</v>
      </c>
      <c r="H16" s="137">
        <v>1.175E-4</v>
      </c>
      <c r="I16" s="137">
        <v>-1.03E-5</v>
      </c>
      <c r="J16" s="137">
        <v>-8.6700000000000002E-7</v>
      </c>
      <c r="K16" s="137">
        <v>1.7799999999999999E-3</v>
      </c>
      <c r="L16" s="137">
        <v>1.183E-4</v>
      </c>
      <c r="M16" s="134" t="s">
        <v>2530</v>
      </c>
      <c r="N16" s="132">
        <v>0</v>
      </c>
      <c r="O16" s="137">
        <v>0</v>
      </c>
      <c r="P16" s="137">
        <v>0</v>
      </c>
      <c r="Q16" s="132">
        <v>1</v>
      </c>
      <c r="R16" s="137">
        <v>1.7779999999999999E-5</v>
      </c>
      <c r="S16" s="137">
        <v>1.1799999999999999E-6</v>
      </c>
      <c r="T16" s="132">
        <v>4</v>
      </c>
      <c r="U16" s="132">
        <v>0</v>
      </c>
      <c r="V16" s="132">
        <v>0</v>
      </c>
      <c r="W16" s="138" t="s">
        <v>2532</v>
      </c>
      <c r="X16" s="139">
        <v>45215</v>
      </c>
      <c r="Y16" s="135" t="s">
        <v>204</v>
      </c>
      <c r="Z16" s="135"/>
      <c r="AA16" s="135"/>
      <c r="AB16" s="135"/>
      <c r="AC16" s="135"/>
      <c r="AD16" s="132">
        <v>44</v>
      </c>
      <c r="AE16" s="132">
        <v>15</v>
      </c>
      <c r="AF16" s="140" t="str">
        <f t="shared" ca="1" si="0"/>
        <v>15-ALL</v>
      </c>
      <c r="AG16" s="140">
        <f t="shared" ca="1" si="1"/>
        <v>200</v>
      </c>
      <c r="AH16" s="140">
        <f t="shared" ca="1" si="2"/>
        <v>15616</v>
      </c>
      <c r="AI16" s="141">
        <f t="shared" ca="1" si="3"/>
        <v>-1.0338E-5</v>
      </c>
      <c r="AJ16" s="141">
        <f t="shared" ca="1" si="4"/>
        <v>-8.6720000000000004E-7</v>
      </c>
      <c r="AK16" s="141">
        <f ca="1">AVERAGE(INDIRECT("K"&amp;AD16):INDIRECT("K"&amp;AD17-1))</f>
        <v>1.3300000000000002E-3</v>
      </c>
      <c r="AL16" s="141">
        <f ca="1">AVERAGE(INDIRECT("L"&amp;AD16):INDIRECT("L"&amp;AD17-1))</f>
        <v>9.6500000000000001E-5</v>
      </c>
      <c r="AM16" s="137">
        <f t="shared" ca="1" si="5"/>
        <v>1.3334962504634202E-3</v>
      </c>
      <c r="AN16" s="135"/>
      <c r="AO16" s="137">
        <f ca="1">STDEV(INDIRECT("K"&amp;AD16):INDIRECT("K"&amp;AD17-1))</f>
        <v>2.6557421006064809E-19</v>
      </c>
    </row>
    <row r="17" spans="1:41" ht="14.25" customHeight="1">
      <c r="A17" s="135" t="s">
        <v>323</v>
      </c>
      <c r="B17" s="135" t="s">
        <v>200</v>
      </c>
      <c r="C17" s="132">
        <v>0</v>
      </c>
      <c r="D17" s="132">
        <v>200</v>
      </c>
      <c r="E17" s="132">
        <v>15616</v>
      </c>
      <c r="F17" s="135" t="s">
        <v>201</v>
      </c>
      <c r="G17" s="137">
        <v>1.06E-3</v>
      </c>
      <c r="H17" s="137">
        <v>7.6100000000000007E-5</v>
      </c>
      <c r="I17" s="137">
        <v>-1.03E-5</v>
      </c>
      <c r="J17" s="137">
        <v>-8.6700000000000002E-7</v>
      </c>
      <c r="K17" s="137">
        <v>1.07E-3</v>
      </c>
      <c r="L17" s="137">
        <v>7.7000000000000001E-5</v>
      </c>
      <c r="M17" s="132">
        <v>4.1100000000000003</v>
      </c>
      <c r="N17" s="132">
        <v>0</v>
      </c>
      <c r="O17" s="137">
        <v>0</v>
      </c>
      <c r="P17" s="137">
        <v>0</v>
      </c>
      <c r="Q17" s="132">
        <v>1</v>
      </c>
      <c r="R17" s="137">
        <v>1.0720000000000001E-5</v>
      </c>
      <c r="S17" s="137">
        <v>7.7000000000000004E-7</v>
      </c>
      <c r="T17" s="132">
        <v>4</v>
      </c>
      <c r="U17" s="132">
        <v>0</v>
      </c>
      <c r="V17" s="132">
        <v>0</v>
      </c>
      <c r="W17" s="138" t="s">
        <v>2533</v>
      </c>
      <c r="X17" s="139">
        <v>45215</v>
      </c>
      <c r="Y17" s="135" t="s">
        <v>204</v>
      </c>
      <c r="Z17" s="135"/>
      <c r="AA17" s="135"/>
      <c r="AB17" s="135"/>
      <c r="AC17" s="135"/>
      <c r="AD17" s="132">
        <v>47</v>
      </c>
      <c r="AE17" s="132">
        <v>16</v>
      </c>
      <c r="AF17" s="140" t="str">
        <f t="shared" ca="1" si="0"/>
        <v>16-ALL</v>
      </c>
      <c r="AG17" s="140">
        <f t="shared" ca="1" si="1"/>
        <v>200</v>
      </c>
      <c r="AH17" s="140">
        <f t="shared" ca="1" si="2"/>
        <v>15616</v>
      </c>
      <c r="AI17" s="141">
        <f t="shared" ca="1" si="3"/>
        <v>-1.0338E-5</v>
      </c>
      <c r="AJ17" s="141">
        <f t="shared" ca="1" si="4"/>
        <v>-8.6720000000000004E-7</v>
      </c>
      <c r="AK17" s="141">
        <f ca="1">AVERAGE(INDIRECT("K"&amp;AD17):INDIRECT("K"&amp;AD18-1))</f>
        <v>2.6999999999999997E-3</v>
      </c>
      <c r="AL17" s="141">
        <f ca="1">AVERAGE(INDIRECT("L"&amp;AD17):INDIRECT("L"&amp;AD18-1))</f>
        <v>1.3856666666666668E-4</v>
      </c>
      <c r="AM17" s="137">
        <f t="shared" ca="1" si="5"/>
        <v>2.7035533508904738E-3</v>
      </c>
      <c r="AN17" s="135"/>
      <c r="AO17" s="137">
        <f ca="1">STDEV(INDIRECT("K"&amp;AD17):INDIRECT("K"&amp;AD18-1))</f>
        <v>5.3114842012129618E-19</v>
      </c>
    </row>
    <row r="18" spans="1:41" ht="14.25" customHeight="1">
      <c r="A18" s="135" t="s">
        <v>323</v>
      </c>
      <c r="B18" s="135" t="s">
        <v>200</v>
      </c>
      <c r="C18" s="132">
        <v>0</v>
      </c>
      <c r="D18" s="132">
        <v>200</v>
      </c>
      <c r="E18" s="132">
        <v>15616</v>
      </c>
      <c r="F18" s="135" t="s">
        <v>201</v>
      </c>
      <c r="G18" s="137">
        <v>1.06E-3</v>
      </c>
      <c r="H18" s="137">
        <v>7.5900000000000002E-5</v>
      </c>
      <c r="I18" s="137">
        <v>-1.03E-5</v>
      </c>
      <c r="J18" s="137">
        <v>-8.6700000000000002E-7</v>
      </c>
      <c r="K18" s="137">
        <v>1.07E-3</v>
      </c>
      <c r="L18" s="137">
        <v>7.6799999999999997E-5</v>
      </c>
      <c r="M18" s="132">
        <v>4.0999999999999996</v>
      </c>
      <c r="N18" s="132">
        <v>0</v>
      </c>
      <c r="O18" s="137">
        <v>0</v>
      </c>
      <c r="P18" s="137">
        <v>0</v>
      </c>
      <c r="Q18" s="132">
        <v>1</v>
      </c>
      <c r="R18" s="137">
        <v>1.0710000000000001E-5</v>
      </c>
      <c r="S18" s="137">
        <v>7.6749999999999996E-7</v>
      </c>
      <c r="T18" s="132">
        <v>4</v>
      </c>
      <c r="U18" s="132">
        <v>0</v>
      </c>
      <c r="V18" s="132">
        <v>0</v>
      </c>
      <c r="W18" s="138" t="s">
        <v>2534</v>
      </c>
      <c r="X18" s="139">
        <v>45215</v>
      </c>
      <c r="Y18" s="135" t="s">
        <v>204</v>
      </c>
      <c r="Z18" s="135"/>
      <c r="AA18" s="135"/>
      <c r="AB18" s="135"/>
      <c r="AC18" s="135"/>
      <c r="AD18" s="132">
        <v>50</v>
      </c>
      <c r="AE18" s="132">
        <v>17</v>
      </c>
      <c r="AF18" s="140" t="str">
        <f t="shared" ca="1" si="0"/>
        <v>17-ALL</v>
      </c>
      <c r="AG18" s="140">
        <f t="shared" ca="1" si="1"/>
        <v>200</v>
      </c>
      <c r="AH18" s="140">
        <f t="shared" ca="1" si="2"/>
        <v>15616</v>
      </c>
      <c r="AI18" s="141">
        <f t="shared" ca="1" si="3"/>
        <v>-1.0338E-5</v>
      </c>
      <c r="AJ18" s="141">
        <f t="shared" ca="1" si="4"/>
        <v>-8.6720000000000004E-7</v>
      </c>
      <c r="AK18" s="141">
        <f ca="1">AVERAGE(INDIRECT("K"&amp;AD18):INDIRECT("K"&amp;AD19-1))</f>
        <v>2.1800000000000001E-3</v>
      </c>
      <c r="AL18" s="141">
        <f ca="1">AVERAGE(INDIRECT("L"&amp;AD18):INDIRECT("L"&amp;AD19-1))</f>
        <v>1.3323333333333334E-4</v>
      </c>
      <c r="AM18" s="137">
        <f t="shared" ca="1" si="5"/>
        <v>2.1840675633118842E-3</v>
      </c>
      <c r="AN18" s="135"/>
      <c r="AO18" s="137">
        <f ca="1">STDEV(INDIRECT("K"&amp;AD18):INDIRECT("K"&amp;AD19-1))</f>
        <v>0</v>
      </c>
    </row>
    <row r="19" spans="1:41" ht="14.25" customHeight="1">
      <c r="A19" s="135" t="s">
        <v>323</v>
      </c>
      <c r="B19" s="135" t="s">
        <v>200</v>
      </c>
      <c r="C19" s="132">
        <v>0</v>
      </c>
      <c r="D19" s="132">
        <v>200</v>
      </c>
      <c r="E19" s="132">
        <v>15616</v>
      </c>
      <c r="F19" s="135" t="s">
        <v>201</v>
      </c>
      <c r="G19" s="137">
        <v>1.06E-3</v>
      </c>
      <c r="H19" s="137">
        <v>7.6199999999999995E-5</v>
      </c>
      <c r="I19" s="137">
        <v>-1.03E-5</v>
      </c>
      <c r="J19" s="137">
        <v>-8.6700000000000002E-7</v>
      </c>
      <c r="K19" s="137">
        <v>1.07E-3</v>
      </c>
      <c r="L19" s="137">
        <v>7.7100000000000004E-5</v>
      </c>
      <c r="M19" s="134" t="s">
        <v>2535</v>
      </c>
      <c r="N19" s="132">
        <v>0</v>
      </c>
      <c r="O19" s="137">
        <v>0</v>
      </c>
      <c r="P19" s="137">
        <v>0</v>
      </c>
      <c r="Q19" s="132">
        <v>1</v>
      </c>
      <c r="R19" s="137">
        <v>1.0720000000000001E-5</v>
      </c>
      <c r="S19" s="137">
        <v>7.7100000000000001E-7</v>
      </c>
      <c r="T19" s="132">
        <v>4</v>
      </c>
      <c r="U19" s="132">
        <v>0</v>
      </c>
      <c r="V19" s="132">
        <v>0</v>
      </c>
      <c r="W19" s="138" t="s">
        <v>2536</v>
      </c>
      <c r="X19" s="139">
        <v>45215</v>
      </c>
      <c r="Y19" s="135" t="s">
        <v>204</v>
      </c>
      <c r="Z19" s="135"/>
      <c r="AA19" s="135"/>
      <c r="AB19" s="135"/>
      <c r="AC19" s="135"/>
      <c r="AD19" s="132">
        <v>53</v>
      </c>
      <c r="AE19" s="132">
        <v>18</v>
      </c>
      <c r="AF19" s="140" t="str">
        <f t="shared" ca="1" si="0"/>
        <v>18-ALL</v>
      </c>
      <c r="AG19" s="140">
        <f t="shared" ca="1" si="1"/>
        <v>200</v>
      </c>
      <c r="AH19" s="140">
        <f t="shared" ca="1" si="2"/>
        <v>15616</v>
      </c>
      <c r="AI19" s="141">
        <f t="shared" ca="1" si="3"/>
        <v>-1.0338E-5</v>
      </c>
      <c r="AJ19" s="141">
        <f t="shared" ca="1" si="4"/>
        <v>-8.6720000000000004E-7</v>
      </c>
      <c r="AK19" s="141">
        <f ca="1">AVERAGE(INDIRECT("K"&amp;AD19):INDIRECT("K"&amp;AD20-1))</f>
        <v>8.4290999999999999E-4</v>
      </c>
      <c r="AL19" s="141">
        <f ca="1">AVERAGE(INDIRECT("L"&amp;AD19):INDIRECT("L"&amp;AD20-1))</f>
        <v>5.8970000000000006E-5</v>
      </c>
      <c r="AM19" s="137">
        <f t="shared" ca="1" si="5"/>
        <v>8.4497025332256519E-4</v>
      </c>
      <c r="AN19" s="135"/>
      <c r="AO19" s="137">
        <f ca="1">STDEV(INDIRECT("K"&amp;AD19):INDIRECT("K"&amp;AD20-1))</f>
        <v>1.5716233645501852E-7</v>
      </c>
    </row>
    <row r="20" spans="1:41" ht="14.25" customHeight="1">
      <c r="A20" s="135" t="s">
        <v>347</v>
      </c>
      <c r="B20" s="135" t="s">
        <v>200</v>
      </c>
      <c r="C20" s="132">
        <v>0</v>
      </c>
      <c r="D20" s="132">
        <v>200</v>
      </c>
      <c r="E20" s="132">
        <v>15616</v>
      </c>
      <c r="F20" s="135" t="s">
        <v>201</v>
      </c>
      <c r="G20" s="137">
        <v>6.6799999999999997E-4</v>
      </c>
      <c r="H20" s="137">
        <v>4.71E-5</v>
      </c>
      <c r="I20" s="137">
        <v>-1.03E-5</v>
      </c>
      <c r="J20" s="137">
        <v>-8.6700000000000002E-7</v>
      </c>
      <c r="K20" s="137">
        <v>6.7820000000000001E-4</v>
      </c>
      <c r="L20" s="137">
        <v>4.7970000000000003E-5</v>
      </c>
      <c r="M20" s="132">
        <v>4.05</v>
      </c>
      <c r="N20" s="132">
        <v>0</v>
      </c>
      <c r="O20" s="137">
        <v>0</v>
      </c>
      <c r="P20" s="137">
        <v>0</v>
      </c>
      <c r="Q20" s="132">
        <v>1</v>
      </c>
      <c r="R20" s="137">
        <v>6.7800000000000003E-6</v>
      </c>
      <c r="S20" s="137">
        <v>4.7970000000000004E-7</v>
      </c>
      <c r="T20" s="132">
        <v>4</v>
      </c>
      <c r="U20" s="132">
        <v>0</v>
      </c>
      <c r="V20" s="132">
        <v>0</v>
      </c>
      <c r="W20" s="138" t="s">
        <v>2537</v>
      </c>
      <c r="X20" s="139">
        <v>45215</v>
      </c>
      <c r="Y20" s="135" t="s">
        <v>204</v>
      </c>
      <c r="Z20" s="135"/>
      <c r="AA20" s="135"/>
      <c r="AB20" s="135"/>
      <c r="AC20" s="135"/>
      <c r="AD20" s="132">
        <v>56</v>
      </c>
      <c r="AE20" s="132">
        <v>19</v>
      </c>
      <c r="AF20" s="140" t="str">
        <f t="shared" ca="1" si="0"/>
        <v>19-ALL</v>
      </c>
      <c r="AG20" s="140">
        <f t="shared" ca="1" si="1"/>
        <v>200</v>
      </c>
      <c r="AH20" s="140">
        <f t="shared" ca="1" si="2"/>
        <v>15616</v>
      </c>
      <c r="AI20" s="141">
        <f t="shared" ca="1" si="3"/>
        <v>-1.0338E-5</v>
      </c>
      <c r="AJ20" s="141">
        <f t="shared" ca="1" si="4"/>
        <v>-8.6720000000000004E-7</v>
      </c>
      <c r="AK20" s="141">
        <f ca="1">AVERAGE(INDIRECT("K"&amp;AD20):INDIRECT("K"&amp;AD21-1))</f>
        <v>2.0699999999999998E-3</v>
      </c>
      <c r="AL20" s="141">
        <f ca="1">AVERAGE(INDIRECT("L"&amp;AD20):INDIRECT("L"&amp;AD21-1))</f>
        <v>1.2666666666666666E-4</v>
      </c>
      <c r="AM20" s="137">
        <f t="shared" ca="1" si="5"/>
        <v>2.0738718486069587E-3</v>
      </c>
      <c r="AN20" s="135"/>
      <c r="AO20" s="137">
        <f ca="1">STDEV(INDIRECT("K"&amp;AD20):INDIRECT("K"&amp;AD21-1))</f>
        <v>0</v>
      </c>
    </row>
    <row r="21" spans="1:41" ht="14.25" customHeight="1">
      <c r="A21" s="135" t="s">
        <v>347</v>
      </c>
      <c r="B21" s="135" t="s">
        <v>200</v>
      </c>
      <c r="C21" s="132">
        <v>0</v>
      </c>
      <c r="D21" s="132">
        <v>200</v>
      </c>
      <c r="E21" s="132">
        <v>15616</v>
      </c>
      <c r="F21" s="135" t="s">
        <v>201</v>
      </c>
      <c r="G21" s="137">
        <v>6.6699999999999995E-4</v>
      </c>
      <c r="H21" s="137">
        <v>4.6230000000000003E-5</v>
      </c>
      <c r="I21" s="137">
        <v>-1.0338E-5</v>
      </c>
      <c r="J21" s="137">
        <v>-8.6720000000000004E-7</v>
      </c>
      <c r="K21" s="137">
        <v>6.7776000000000002E-4</v>
      </c>
      <c r="L21" s="137">
        <v>4.71E-5</v>
      </c>
      <c r="M21" s="132">
        <v>3.97</v>
      </c>
      <c r="N21" s="132">
        <v>0</v>
      </c>
      <c r="O21" s="132">
        <v>0</v>
      </c>
      <c r="P21" s="132">
        <v>0</v>
      </c>
      <c r="Q21" s="132">
        <v>1</v>
      </c>
      <c r="R21" s="137">
        <v>6.7800000000000003E-6</v>
      </c>
      <c r="S21" s="137">
        <v>4.7100000000000002E-7</v>
      </c>
      <c r="T21" s="132">
        <v>4</v>
      </c>
      <c r="U21" s="132">
        <v>0</v>
      </c>
      <c r="V21" s="132">
        <v>0</v>
      </c>
      <c r="W21" s="138" t="s">
        <v>2538</v>
      </c>
      <c r="X21" s="139">
        <v>45215</v>
      </c>
      <c r="Y21" s="135" t="s">
        <v>204</v>
      </c>
      <c r="Z21" s="135"/>
      <c r="AA21" s="135"/>
      <c r="AB21" s="135"/>
      <c r="AC21" s="135"/>
      <c r="AD21" s="132">
        <v>59</v>
      </c>
      <c r="AE21" s="132">
        <v>20</v>
      </c>
      <c r="AF21" s="140" t="str">
        <f t="shared" ca="1" si="0"/>
        <v>20-ALL</v>
      </c>
      <c r="AG21" s="140">
        <f t="shared" ca="1" si="1"/>
        <v>200</v>
      </c>
      <c r="AH21" s="140">
        <f t="shared" ca="1" si="2"/>
        <v>15616</v>
      </c>
      <c r="AI21" s="141">
        <f t="shared" ca="1" si="3"/>
        <v>-1.0338E-5</v>
      </c>
      <c r="AJ21" s="141">
        <f t="shared" ca="1" si="4"/>
        <v>-8.6720000000000004E-7</v>
      </c>
      <c r="AK21" s="141">
        <f ca="1">AVERAGE(INDIRECT("K"&amp;AD21):INDIRECT("K"&amp;AD22-1))</f>
        <v>1.39E-3</v>
      </c>
      <c r="AL21" s="141">
        <f ca="1">AVERAGE(INDIRECT("L"&amp;AD21):INDIRECT("L"&amp;AD22-1))</f>
        <v>9.3700000000000001E-5</v>
      </c>
      <c r="AM21" s="137">
        <f t="shared" ca="1" si="5"/>
        <v>1.3931545822341467E-3</v>
      </c>
      <c r="AN21" s="135"/>
      <c r="AO21" s="137">
        <f ca="1">STDEV(INDIRECT("K"&amp;AD21):INDIRECT("K"&amp;AD22-1))</f>
        <v>0</v>
      </c>
    </row>
    <row r="22" spans="1:41" ht="14.25" customHeight="1">
      <c r="A22" s="135" t="s">
        <v>347</v>
      </c>
      <c r="B22" s="135" t="s">
        <v>200</v>
      </c>
      <c r="C22" s="132">
        <v>0</v>
      </c>
      <c r="D22" s="132">
        <v>200</v>
      </c>
      <c r="E22" s="132">
        <v>15616</v>
      </c>
      <c r="F22" s="135" t="s">
        <v>201</v>
      </c>
      <c r="G22" s="137">
        <v>6.6799999999999997E-4</v>
      </c>
      <c r="H22" s="137">
        <v>4.6579999999999998E-5</v>
      </c>
      <c r="I22" s="137">
        <v>-1.0338E-5</v>
      </c>
      <c r="J22" s="137">
        <v>-8.6720000000000004E-7</v>
      </c>
      <c r="K22" s="137">
        <v>6.7790000000000005E-4</v>
      </c>
      <c r="L22" s="137">
        <v>4.7450000000000001E-5</v>
      </c>
      <c r="M22" s="132">
        <v>4</v>
      </c>
      <c r="N22" s="132">
        <v>0</v>
      </c>
      <c r="O22" s="132">
        <v>0</v>
      </c>
      <c r="P22" s="132">
        <v>0</v>
      </c>
      <c r="Q22" s="132">
        <v>1</v>
      </c>
      <c r="R22" s="137">
        <v>6.7800000000000003E-6</v>
      </c>
      <c r="S22" s="137">
        <v>4.7450000000000002E-7</v>
      </c>
      <c r="T22" s="132">
        <v>4</v>
      </c>
      <c r="U22" s="132">
        <v>0</v>
      </c>
      <c r="V22" s="132">
        <v>0</v>
      </c>
      <c r="W22" s="138" t="s">
        <v>2539</v>
      </c>
      <c r="X22" s="139">
        <v>45215</v>
      </c>
      <c r="Y22" s="135" t="s">
        <v>204</v>
      </c>
      <c r="Z22" s="135"/>
      <c r="AA22" s="135"/>
      <c r="AB22" s="135"/>
      <c r="AC22" s="135"/>
      <c r="AD22" s="132">
        <v>62</v>
      </c>
      <c r="AE22" s="132">
        <v>21</v>
      </c>
      <c r="AF22" s="140" t="str">
        <f t="shared" ca="1" si="0"/>
        <v>21-ALL</v>
      </c>
      <c r="AG22" s="140">
        <f t="shared" ca="1" si="1"/>
        <v>200</v>
      </c>
      <c r="AH22" s="140">
        <f t="shared" ca="1" si="2"/>
        <v>15616</v>
      </c>
      <c r="AI22" s="141">
        <f t="shared" ca="1" si="3"/>
        <v>-1.0338E-5</v>
      </c>
      <c r="AJ22" s="141">
        <f t="shared" ca="1" si="4"/>
        <v>-8.6720000000000004E-7</v>
      </c>
      <c r="AK22" s="141">
        <f ca="1">AVERAGE(INDIRECT("K"&amp;AD22):INDIRECT("K"&amp;AD23-1))</f>
        <v>2.1199999999999999E-3</v>
      </c>
      <c r="AL22" s="141">
        <f ca="1">AVERAGE(INDIRECT("L"&amp;AD22):INDIRECT("L"&amp;AD23-1))</f>
        <v>1.2539999999999999E-4</v>
      </c>
      <c r="AM22" s="137">
        <f t="shared" ca="1" si="5"/>
        <v>2.1237055257262009E-3</v>
      </c>
      <c r="AN22" s="135"/>
      <c r="AO22" s="137">
        <f ca="1">STDEV(INDIRECT("K"&amp;AD22):INDIRECT("K"&amp;AD23-1))</f>
        <v>0</v>
      </c>
    </row>
    <row r="23" spans="1:41" ht="14.25" customHeight="1">
      <c r="A23" s="135" t="s">
        <v>371</v>
      </c>
      <c r="B23" s="135" t="s">
        <v>200</v>
      </c>
      <c r="C23" s="132">
        <v>0</v>
      </c>
      <c r="D23" s="132">
        <v>200</v>
      </c>
      <c r="E23" s="132">
        <v>15616</v>
      </c>
      <c r="F23" s="135" t="s">
        <v>201</v>
      </c>
      <c r="G23" s="137">
        <v>1.23E-3</v>
      </c>
      <c r="H23" s="137">
        <v>8.6000000000000003E-5</v>
      </c>
      <c r="I23" s="137">
        <v>-1.0338E-5</v>
      </c>
      <c r="J23" s="137">
        <v>-8.6720000000000004E-7</v>
      </c>
      <c r="K23" s="137">
        <v>1.24E-3</v>
      </c>
      <c r="L23" s="137">
        <v>8.6799999999999996E-5</v>
      </c>
      <c r="M23" s="132">
        <v>4</v>
      </c>
      <c r="N23" s="132">
        <v>0</v>
      </c>
      <c r="O23" s="132">
        <v>0</v>
      </c>
      <c r="P23" s="132">
        <v>0</v>
      </c>
      <c r="Q23" s="132">
        <v>1</v>
      </c>
      <c r="R23" s="137">
        <v>1.243E-5</v>
      </c>
      <c r="S23" s="137">
        <v>8.6850000000000003E-7</v>
      </c>
      <c r="T23" s="132">
        <v>4</v>
      </c>
      <c r="U23" s="132">
        <v>0</v>
      </c>
      <c r="V23" s="132">
        <v>0</v>
      </c>
      <c r="W23" s="138" t="s">
        <v>2540</v>
      </c>
      <c r="X23" s="139">
        <v>45215</v>
      </c>
      <c r="Y23" s="135" t="s">
        <v>204</v>
      </c>
      <c r="Z23" s="135"/>
      <c r="AA23" s="135"/>
      <c r="AB23" s="135"/>
      <c r="AC23" s="135"/>
      <c r="AD23" s="132">
        <v>65</v>
      </c>
      <c r="AE23" s="132">
        <v>22</v>
      </c>
      <c r="AF23" s="140" t="str">
        <f t="shared" ca="1" si="0"/>
        <v>22-ALL</v>
      </c>
      <c r="AG23" s="140">
        <f t="shared" ca="1" si="1"/>
        <v>200</v>
      </c>
      <c r="AH23" s="140">
        <f t="shared" ca="1" si="2"/>
        <v>15616</v>
      </c>
      <c r="AI23" s="141">
        <f t="shared" ca="1" si="3"/>
        <v>-1.0338E-5</v>
      </c>
      <c r="AJ23" s="141">
        <f t="shared" ca="1" si="4"/>
        <v>-8.6720000000000004E-7</v>
      </c>
      <c r="AK23" s="141">
        <f ca="1">AVERAGE(INDIRECT("K"&amp;AD23):INDIRECT("K"&amp;AD24-1))</f>
        <v>1.4600000000000001E-3</v>
      </c>
      <c r="AL23" s="141">
        <f ca="1">AVERAGE(INDIRECT("L"&amp;AD23):INDIRECT("L"&amp;AD24-1))</f>
        <v>9.846666666666667E-5</v>
      </c>
      <c r="AM23" s="137">
        <f t="shared" ca="1" si="5"/>
        <v>1.4633166726462339E-3</v>
      </c>
      <c r="AN23" s="135"/>
      <c r="AO23" s="137">
        <f ca="1">STDEV(INDIRECT("K"&amp;AD23):INDIRECT("K"&amp;AD24-1))</f>
        <v>2.6557421006064809E-19</v>
      </c>
    </row>
    <row r="24" spans="1:41" ht="14.25" customHeight="1">
      <c r="A24" s="135" t="s">
        <v>371</v>
      </c>
      <c r="B24" s="135" t="s">
        <v>200</v>
      </c>
      <c r="C24" s="132">
        <v>0</v>
      </c>
      <c r="D24" s="132">
        <v>200</v>
      </c>
      <c r="E24" s="132">
        <v>15616</v>
      </c>
      <c r="F24" s="135" t="s">
        <v>201</v>
      </c>
      <c r="G24" s="137">
        <v>1.23E-3</v>
      </c>
      <c r="H24" s="137">
        <v>8.5400000000000002E-5</v>
      </c>
      <c r="I24" s="137">
        <v>-1.0338E-5</v>
      </c>
      <c r="J24" s="137">
        <v>-8.6720000000000004E-7</v>
      </c>
      <c r="K24" s="137">
        <v>1.24E-3</v>
      </c>
      <c r="L24" s="137">
        <v>8.6299999999999997E-5</v>
      </c>
      <c r="M24" s="132">
        <v>3.97</v>
      </c>
      <c r="N24" s="132">
        <v>0</v>
      </c>
      <c r="O24" s="132">
        <v>0</v>
      </c>
      <c r="P24" s="132">
        <v>0</v>
      </c>
      <c r="Q24" s="132">
        <v>1</v>
      </c>
      <c r="R24" s="137">
        <v>1.242E-5</v>
      </c>
      <c r="S24" s="137">
        <v>8.625E-7</v>
      </c>
      <c r="T24" s="132">
        <v>4</v>
      </c>
      <c r="U24" s="132">
        <v>0</v>
      </c>
      <c r="V24" s="132">
        <v>0</v>
      </c>
      <c r="W24" s="138" t="s">
        <v>2541</v>
      </c>
      <c r="X24" s="139">
        <v>45215</v>
      </c>
      <c r="Y24" s="135" t="s">
        <v>204</v>
      </c>
      <c r="Z24" s="135"/>
      <c r="AA24" s="135"/>
      <c r="AB24" s="135"/>
      <c r="AC24" s="135"/>
      <c r="AD24" s="132">
        <v>68</v>
      </c>
      <c r="AE24" s="132">
        <v>23</v>
      </c>
      <c r="AF24" s="140" t="str">
        <f t="shared" ca="1" si="0"/>
        <v>23-ALL</v>
      </c>
      <c r="AG24" s="140">
        <f t="shared" ca="1" si="1"/>
        <v>200</v>
      </c>
      <c r="AH24" s="140">
        <f t="shared" ca="1" si="2"/>
        <v>15616</v>
      </c>
      <c r="AI24" s="141">
        <f t="shared" ca="1" si="3"/>
        <v>-1.0338E-5</v>
      </c>
      <c r="AJ24" s="141">
        <f t="shared" ca="1" si="4"/>
        <v>-8.6720000000000004E-7</v>
      </c>
      <c r="AK24" s="141">
        <f ca="1">AVERAGE(INDIRECT("K"&amp;AD24):INDIRECT("K"&amp;AD25-1))</f>
        <v>1.58E-3</v>
      </c>
      <c r="AL24" s="141">
        <f ca="1">AVERAGE(INDIRECT("L"&amp;AD24):INDIRECT("L"&amp;AD25-1))</f>
        <v>9.8033333333333335E-5</v>
      </c>
      <c r="AM24" s="137">
        <f t="shared" ca="1" si="5"/>
        <v>1.5830383869143679E-3</v>
      </c>
      <c r="AN24" s="135"/>
      <c r="AO24" s="137">
        <f ca="1">STDEV(INDIRECT("K"&amp;AD24):INDIRECT("K"&amp;AD25-1))</f>
        <v>0</v>
      </c>
    </row>
    <row r="25" spans="1:41" ht="14.25" customHeight="1">
      <c r="A25" s="135" t="s">
        <v>371</v>
      </c>
      <c r="B25" s="135" t="s">
        <v>200</v>
      </c>
      <c r="C25" s="132">
        <v>0</v>
      </c>
      <c r="D25" s="132">
        <v>200</v>
      </c>
      <c r="E25" s="132">
        <v>15616</v>
      </c>
      <c r="F25" s="135" t="s">
        <v>201</v>
      </c>
      <c r="G25" s="137">
        <v>1.23E-3</v>
      </c>
      <c r="H25" s="137">
        <v>8.5599999999999994E-5</v>
      </c>
      <c r="I25" s="137">
        <v>-1.0338E-5</v>
      </c>
      <c r="J25" s="137">
        <v>-8.6720000000000004E-7</v>
      </c>
      <c r="K25" s="137">
        <v>1.24E-3</v>
      </c>
      <c r="L25" s="137">
        <v>8.6500000000000002E-5</v>
      </c>
      <c r="M25" s="132">
        <v>3.98</v>
      </c>
      <c r="N25" s="132">
        <v>0</v>
      </c>
      <c r="O25" s="132">
        <v>0</v>
      </c>
      <c r="P25" s="132">
        <v>0</v>
      </c>
      <c r="Q25" s="132">
        <v>1</v>
      </c>
      <c r="R25" s="137">
        <v>1.243E-5</v>
      </c>
      <c r="S25" s="137">
        <v>8.6469999999999995E-7</v>
      </c>
      <c r="T25" s="132">
        <v>4</v>
      </c>
      <c r="U25" s="132">
        <v>0</v>
      </c>
      <c r="V25" s="132">
        <v>0</v>
      </c>
      <c r="W25" s="138" t="s">
        <v>2542</v>
      </c>
      <c r="X25" s="139">
        <v>45215</v>
      </c>
      <c r="Y25" s="135" t="s">
        <v>204</v>
      </c>
      <c r="Z25" s="135"/>
      <c r="AA25" s="135"/>
      <c r="AB25" s="135"/>
      <c r="AC25" s="135"/>
      <c r="AD25" s="132">
        <v>71</v>
      </c>
      <c r="AE25" s="132">
        <v>24</v>
      </c>
      <c r="AF25" s="140" t="str">
        <f t="shared" ca="1" si="0"/>
        <v>24-ALL</v>
      </c>
      <c r="AG25" s="140">
        <f t="shared" ca="1" si="1"/>
        <v>200</v>
      </c>
      <c r="AH25" s="140">
        <f t="shared" ca="1" si="2"/>
        <v>15616</v>
      </c>
      <c r="AI25" s="141">
        <f t="shared" ca="1" si="3"/>
        <v>-1.0338E-5</v>
      </c>
      <c r="AJ25" s="141">
        <f t="shared" ca="1" si="4"/>
        <v>-8.6720000000000004E-7</v>
      </c>
      <c r="AK25" s="141">
        <f ca="1">AVERAGE(INDIRECT("K"&amp;AD25):INDIRECT("K"&amp;AD26-1))</f>
        <v>2.6533333333333335E-3</v>
      </c>
      <c r="AL25" s="141">
        <f ca="1">AVERAGE(INDIRECT("L"&amp;AD25):INDIRECT("L"&amp;AD26-1))</f>
        <v>1.5359999999999999E-4</v>
      </c>
      <c r="AM25" s="137">
        <f t="shared" ca="1" si="5"/>
        <v>2.6577755243394389E-3</v>
      </c>
      <c r="AN25" s="135"/>
      <c r="AO25" s="137">
        <f ca="1">STDEV(INDIRECT("K"&amp;AD25):INDIRECT("K"&amp;AD26-1))</f>
        <v>5.7735026918962731E-6</v>
      </c>
    </row>
    <row r="26" spans="1:41" ht="14.25" customHeight="1">
      <c r="A26" s="135" t="s">
        <v>395</v>
      </c>
      <c r="B26" s="135" t="s">
        <v>200</v>
      </c>
      <c r="C26" s="132">
        <v>0</v>
      </c>
      <c r="D26" s="132">
        <v>200</v>
      </c>
      <c r="E26" s="132">
        <v>15616</v>
      </c>
      <c r="F26" s="135" t="s">
        <v>201</v>
      </c>
      <c r="G26" s="137">
        <v>1.5299999999999999E-3</v>
      </c>
      <c r="H26" s="137">
        <v>1.0739999999999999E-4</v>
      </c>
      <c r="I26" s="137">
        <v>-1.0338E-5</v>
      </c>
      <c r="J26" s="137">
        <v>-8.6720000000000004E-7</v>
      </c>
      <c r="K26" s="137">
        <v>1.5399999999999999E-3</v>
      </c>
      <c r="L26" s="137">
        <v>1.083E-4</v>
      </c>
      <c r="M26" s="132">
        <v>4.03</v>
      </c>
      <c r="N26" s="132">
        <v>0</v>
      </c>
      <c r="O26" s="132">
        <v>0</v>
      </c>
      <c r="P26" s="132">
        <v>0</v>
      </c>
      <c r="Q26" s="132">
        <v>1</v>
      </c>
      <c r="R26" s="137">
        <v>1.5379999999999998E-5</v>
      </c>
      <c r="S26" s="137">
        <v>1.08E-6</v>
      </c>
      <c r="T26" s="132">
        <v>4</v>
      </c>
      <c r="U26" s="132">
        <v>0</v>
      </c>
      <c r="V26" s="132">
        <v>0</v>
      </c>
      <c r="W26" s="138" t="s">
        <v>2543</v>
      </c>
      <c r="X26" s="139">
        <v>45215</v>
      </c>
      <c r="Y26" s="135" t="s">
        <v>204</v>
      </c>
      <c r="Z26" s="135"/>
      <c r="AA26" s="135"/>
      <c r="AB26" s="135"/>
      <c r="AC26" s="135"/>
      <c r="AD26" s="132">
        <v>74</v>
      </c>
      <c r="AE26" s="132">
        <v>25</v>
      </c>
      <c r="AF26" s="140" t="str">
        <f t="shared" ca="1" si="0"/>
        <v>25-ALL</v>
      </c>
      <c r="AG26" s="140">
        <f t="shared" ca="1" si="1"/>
        <v>200</v>
      </c>
      <c r="AH26" s="140">
        <f t="shared" ca="1" si="2"/>
        <v>15616</v>
      </c>
      <c r="AI26" s="141">
        <f t="shared" ca="1" si="3"/>
        <v>-1.0338E-5</v>
      </c>
      <c r="AJ26" s="141">
        <f t="shared" ca="1" si="4"/>
        <v>-8.6720000000000004E-7</v>
      </c>
      <c r="AK26" s="141">
        <f ca="1">AVERAGE(INDIRECT("K"&amp;AD26):INDIRECT("K"&amp;AD27-1))</f>
        <v>2.8300000000000005E-3</v>
      </c>
      <c r="AL26" s="141">
        <f ca="1">AVERAGE(INDIRECT("L"&amp;AD26):INDIRECT("L"&amp;AD27-1))</f>
        <v>1.6326666666666666E-4</v>
      </c>
      <c r="AM26" s="137">
        <f t="shared" ca="1" si="5"/>
        <v>2.8347056292399122E-3</v>
      </c>
      <c r="AN26" s="135"/>
      <c r="AO26" s="137">
        <f ca="1">STDEV(INDIRECT("K"&amp;AD26):INDIRECT("K"&amp;AD27-1))</f>
        <v>5.3114842012129618E-19</v>
      </c>
    </row>
    <row r="27" spans="1:41" ht="14.25" customHeight="1">
      <c r="A27" s="135" t="s">
        <v>395</v>
      </c>
      <c r="B27" s="135" t="s">
        <v>200</v>
      </c>
      <c r="C27" s="132">
        <v>0</v>
      </c>
      <c r="D27" s="132">
        <v>200</v>
      </c>
      <c r="E27" s="132">
        <v>15616</v>
      </c>
      <c r="F27" s="135" t="s">
        <v>201</v>
      </c>
      <c r="G27" s="137">
        <v>1.5299999999999999E-3</v>
      </c>
      <c r="H27" s="137">
        <v>1.078E-4</v>
      </c>
      <c r="I27" s="137">
        <v>-1.0338E-5</v>
      </c>
      <c r="J27" s="137">
        <v>-8.6720000000000004E-7</v>
      </c>
      <c r="K27" s="137">
        <v>1.5399999999999999E-3</v>
      </c>
      <c r="L27" s="137">
        <v>1.086E-4</v>
      </c>
      <c r="M27" s="132">
        <v>4.04</v>
      </c>
      <c r="N27" s="132">
        <v>0</v>
      </c>
      <c r="O27" s="132">
        <v>0</v>
      </c>
      <c r="P27" s="132">
        <v>0</v>
      </c>
      <c r="Q27" s="132">
        <v>1</v>
      </c>
      <c r="R27" s="137">
        <v>1.5379999999999998E-5</v>
      </c>
      <c r="S27" s="137">
        <v>1.0899999999999999E-6</v>
      </c>
      <c r="T27" s="132">
        <v>4</v>
      </c>
      <c r="U27" s="132">
        <v>0</v>
      </c>
      <c r="V27" s="132">
        <v>0</v>
      </c>
      <c r="W27" s="138" t="s">
        <v>2544</v>
      </c>
      <c r="X27" s="139">
        <v>45215</v>
      </c>
      <c r="Y27" s="135" t="s">
        <v>204</v>
      </c>
      <c r="Z27" s="135"/>
      <c r="AA27" s="135"/>
      <c r="AB27" s="135"/>
      <c r="AC27" s="135"/>
      <c r="AD27" s="132">
        <v>77</v>
      </c>
      <c r="AE27" s="132">
        <v>26</v>
      </c>
      <c r="AF27" s="140" t="str">
        <f t="shared" ca="1" si="0"/>
        <v>26-ALL</v>
      </c>
      <c r="AG27" s="140">
        <f t="shared" ca="1" si="1"/>
        <v>200</v>
      </c>
      <c r="AH27" s="140">
        <f t="shared" ca="1" si="2"/>
        <v>15616</v>
      </c>
      <c r="AI27" s="141">
        <f t="shared" ca="1" si="3"/>
        <v>-1.0338E-5</v>
      </c>
      <c r="AJ27" s="141">
        <f t="shared" ca="1" si="4"/>
        <v>-8.6720000000000004E-7</v>
      </c>
      <c r="AK27" s="141">
        <f ca="1">AVERAGE(INDIRECT("K"&amp;AD27):INDIRECT("K"&amp;AD28-1))</f>
        <v>1.8799999999999999E-3</v>
      </c>
      <c r="AL27" s="141">
        <f ca="1">AVERAGE(INDIRECT("L"&amp;AD27):INDIRECT("L"&amp;AD28-1))</f>
        <v>1.2159999999999999E-4</v>
      </c>
      <c r="AM27" s="137">
        <f t="shared" ca="1" si="5"/>
        <v>1.8839284912119142E-3</v>
      </c>
      <c r="AN27" s="135"/>
      <c r="AO27" s="137">
        <f ca="1">STDEV(INDIRECT("K"&amp;AD27):INDIRECT("K"&amp;AD28-1))</f>
        <v>0</v>
      </c>
    </row>
    <row r="28" spans="1:41" ht="14.25" customHeight="1">
      <c r="A28" s="135" t="s">
        <v>395</v>
      </c>
      <c r="B28" s="135" t="s">
        <v>200</v>
      </c>
      <c r="C28" s="132">
        <v>0</v>
      </c>
      <c r="D28" s="132">
        <v>200</v>
      </c>
      <c r="E28" s="132">
        <v>15616</v>
      </c>
      <c r="F28" s="135" t="s">
        <v>201</v>
      </c>
      <c r="G28" s="137">
        <v>1.5299999999999999E-3</v>
      </c>
      <c r="H28" s="137">
        <v>1.076E-4</v>
      </c>
      <c r="I28" s="137">
        <v>-1.0338E-5</v>
      </c>
      <c r="J28" s="137">
        <v>-8.6720000000000004E-7</v>
      </c>
      <c r="K28" s="137">
        <v>1.5399999999999999E-3</v>
      </c>
      <c r="L28" s="137">
        <v>1.0840000000000001E-4</v>
      </c>
      <c r="M28" s="132">
        <v>4.03</v>
      </c>
      <c r="N28" s="132">
        <v>0</v>
      </c>
      <c r="O28" s="132">
        <v>0</v>
      </c>
      <c r="P28" s="132">
        <v>0</v>
      </c>
      <c r="Q28" s="132">
        <v>1</v>
      </c>
      <c r="R28" s="137">
        <v>1.5379999999999998E-5</v>
      </c>
      <c r="S28" s="137">
        <v>1.08E-6</v>
      </c>
      <c r="T28" s="132">
        <v>4</v>
      </c>
      <c r="U28" s="132">
        <v>0</v>
      </c>
      <c r="V28" s="132">
        <v>0</v>
      </c>
      <c r="W28" s="138" t="s">
        <v>2545</v>
      </c>
      <c r="X28" s="139">
        <v>45215</v>
      </c>
      <c r="Y28" s="135" t="s">
        <v>204</v>
      </c>
      <c r="Z28" s="135"/>
      <c r="AA28" s="135"/>
      <c r="AB28" s="135"/>
      <c r="AC28" s="135"/>
      <c r="AD28" s="132">
        <v>80</v>
      </c>
      <c r="AE28" s="132">
        <v>27</v>
      </c>
      <c r="AF28" s="140" t="str">
        <f t="shared" ca="1" si="0"/>
        <v>27-ALL</v>
      </c>
      <c r="AG28" s="140">
        <f t="shared" ca="1" si="1"/>
        <v>200</v>
      </c>
      <c r="AH28" s="140">
        <f t="shared" ca="1" si="2"/>
        <v>15616</v>
      </c>
      <c r="AI28" s="141">
        <f t="shared" ca="1" si="3"/>
        <v>-1.0338E-5</v>
      </c>
      <c r="AJ28" s="141">
        <f t="shared" ca="1" si="4"/>
        <v>-8.6720000000000004E-7</v>
      </c>
      <c r="AK28" s="141">
        <f ca="1">AVERAGE(INDIRECT("K"&amp;AD28):INDIRECT("K"&amp;AD29-1))</f>
        <v>2.0100000000000001E-3</v>
      </c>
      <c r="AL28" s="141">
        <f ca="1">AVERAGE(INDIRECT("L"&amp;AD28):INDIRECT("L"&amp;AD29-1))</f>
        <v>1.3179999999999998E-4</v>
      </c>
      <c r="AM28" s="137">
        <f t="shared" ca="1" si="5"/>
        <v>2.0143165689632801E-3</v>
      </c>
      <c r="AN28" s="135"/>
      <c r="AO28" s="137">
        <f ca="1">STDEV(INDIRECT("K"&amp;AD28):INDIRECT("K"&amp;AD29-1))</f>
        <v>0</v>
      </c>
    </row>
    <row r="29" spans="1:41" ht="14.25" customHeight="1">
      <c r="A29" s="135" t="s">
        <v>419</v>
      </c>
      <c r="B29" s="135" t="s">
        <v>200</v>
      </c>
      <c r="C29" s="132">
        <v>0</v>
      </c>
      <c r="D29" s="132">
        <v>200</v>
      </c>
      <c r="E29" s="132">
        <v>15616</v>
      </c>
      <c r="F29" s="135" t="s">
        <v>201</v>
      </c>
      <c r="G29" s="137">
        <v>6.6699999999999995E-4</v>
      </c>
      <c r="H29" s="137">
        <v>4.9599999999999999E-5</v>
      </c>
      <c r="I29" s="137">
        <v>-1.0338E-5</v>
      </c>
      <c r="J29" s="137">
        <v>-8.6720000000000004E-7</v>
      </c>
      <c r="K29" s="137">
        <v>6.7730999999999998E-4</v>
      </c>
      <c r="L29" s="137">
        <v>5.0460000000000001E-5</v>
      </c>
      <c r="M29" s="132">
        <v>4.26</v>
      </c>
      <c r="N29" s="132">
        <v>0</v>
      </c>
      <c r="O29" s="132">
        <v>0</v>
      </c>
      <c r="P29" s="132">
        <v>0</v>
      </c>
      <c r="Q29" s="132">
        <v>1</v>
      </c>
      <c r="R29" s="137">
        <v>6.7700000000000004E-6</v>
      </c>
      <c r="S29" s="137">
        <v>5.0460000000000001E-7</v>
      </c>
      <c r="T29" s="132">
        <v>4</v>
      </c>
      <c r="U29" s="132">
        <v>0</v>
      </c>
      <c r="V29" s="132">
        <v>0</v>
      </c>
      <c r="W29" s="138" t="s">
        <v>2546</v>
      </c>
      <c r="X29" s="139">
        <v>45215</v>
      </c>
      <c r="Y29" s="135" t="s">
        <v>204</v>
      </c>
      <c r="Z29" s="135"/>
      <c r="AA29" s="135"/>
      <c r="AB29" s="135"/>
      <c r="AC29" s="135"/>
      <c r="AD29" s="132">
        <v>83</v>
      </c>
      <c r="AE29" s="132">
        <v>28</v>
      </c>
      <c r="AF29" s="140" t="str">
        <f t="shared" ca="1" si="0"/>
        <v>28-ALL</v>
      </c>
      <c r="AG29" s="140">
        <f t="shared" ca="1" si="1"/>
        <v>200</v>
      </c>
      <c r="AH29" s="140">
        <f t="shared" ca="1" si="2"/>
        <v>15616</v>
      </c>
      <c r="AI29" s="141">
        <f t="shared" ca="1" si="3"/>
        <v>-1.0338E-5</v>
      </c>
      <c r="AJ29" s="141">
        <f t="shared" ca="1" si="4"/>
        <v>-8.6720000000000004E-7</v>
      </c>
      <c r="AK29" s="141">
        <f ca="1">AVERAGE(INDIRECT("K"&amp;AD29):INDIRECT("K"&amp;AD30-1))</f>
        <v>2.48E-3</v>
      </c>
      <c r="AL29" s="141">
        <f ca="1">AVERAGE(INDIRECT("L"&amp;AD29):INDIRECT("L"&amp;AD30-1))</f>
        <v>1.4753333333333333E-4</v>
      </c>
      <c r="AM29" s="137">
        <f t="shared" ca="1" si="5"/>
        <v>2.484384447794754E-3</v>
      </c>
      <c r="AN29" s="135"/>
      <c r="AO29" s="137">
        <f ca="1">STDEV(INDIRECT("K"&amp;AD29):INDIRECT("K"&amp;AD30-1))</f>
        <v>0</v>
      </c>
    </row>
    <row r="30" spans="1:41" ht="14.25" customHeight="1">
      <c r="A30" s="135" t="s">
        <v>419</v>
      </c>
      <c r="B30" s="135" t="s">
        <v>200</v>
      </c>
      <c r="C30" s="132">
        <v>0</v>
      </c>
      <c r="D30" s="132">
        <v>200</v>
      </c>
      <c r="E30" s="132">
        <v>15616</v>
      </c>
      <c r="F30" s="135" t="s">
        <v>201</v>
      </c>
      <c r="G30" s="137">
        <v>6.6799999999999997E-4</v>
      </c>
      <c r="H30" s="137">
        <v>4.9700000000000002E-5</v>
      </c>
      <c r="I30" s="137">
        <v>-1.0338E-5</v>
      </c>
      <c r="J30" s="137">
        <v>-8.6720000000000004E-7</v>
      </c>
      <c r="K30" s="137">
        <v>6.7783999999999997E-4</v>
      </c>
      <c r="L30" s="137">
        <v>5.0559999999999997E-5</v>
      </c>
      <c r="M30" s="132">
        <v>4.2699999999999996</v>
      </c>
      <c r="N30" s="132">
        <v>0</v>
      </c>
      <c r="O30" s="132">
        <v>0</v>
      </c>
      <c r="P30" s="132">
        <v>0</v>
      </c>
      <c r="Q30" s="132">
        <v>1</v>
      </c>
      <c r="R30" s="137">
        <v>6.7800000000000003E-6</v>
      </c>
      <c r="S30" s="137">
        <v>5.0559999999999997E-7</v>
      </c>
      <c r="T30" s="132">
        <v>4</v>
      </c>
      <c r="U30" s="132">
        <v>0</v>
      </c>
      <c r="V30" s="132">
        <v>0</v>
      </c>
      <c r="W30" s="138" t="s">
        <v>2547</v>
      </c>
      <c r="X30" s="139">
        <v>45215</v>
      </c>
      <c r="Y30" s="135" t="s">
        <v>204</v>
      </c>
      <c r="Z30" s="135"/>
      <c r="AA30" s="135"/>
      <c r="AB30" s="135"/>
      <c r="AC30" s="135"/>
      <c r="AD30" s="132">
        <v>86</v>
      </c>
      <c r="AE30" s="132">
        <v>29</v>
      </c>
      <c r="AF30" s="140" t="str">
        <f t="shared" ca="1" si="0"/>
        <v>29-ALL</v>
      </c>
      <c r="AG30" s="140">
        <f t="shared" ca="1" si="1"/>
        <v>200</v>
      </c>
      <c r="AH30" s="140">
        <f t="shared" ca="1" si="2"/>
        <v>15616</v>
      </c>
      <c r="AI30" s="141">
        <f t="shared" ca="1" si="3"/>
        <v>-1.0338E-5</v>
      </c>
      <c r="AJ30" s="141">
        <f t="shared" ca="1" si="4"/>
        <v>-8.6720000000000004E-7</v>
      </c>
      <c r="AK30" s="141">
        <f ca="1">AVERAGE(INDIRECT("K"&amp;AD30):INDIRECT("K"&amp;AD31-1))</f>
        <v>1.5100000000000001E-3</v>
      </c>
      <c r="AL30" s="141">
        <f ca="1">AVERAGE(INDIRECT("L"&amp;AD30):INDIRECT("L"&amp;AD31-1))</f>
        <v>9.7700000000000003E-5</v>
      </c>
      <c r="AM30" s="137">
        <f t="shared" ca="1" si="5"/>
        <v>1.5131573910205111E-3</v>
      </c>
      <c r="AN30" s="135"/>
      <c r="AO30" s="137">
        <f ca="1">STDEV(INDIRECT("K"&amp;AD30):INDIRECT("K"&amp;AD31-1))</f>
        <v>0</v>
      </c>
    </row>
    <row r="31" spans="1:41" ht="14.25" customHeight="1">
      <c r="A31" s="135" t="s">
        <v>419</v>
      </c>
      <c r="B31" s="135" t="s">
        <v>200</v>
      </c>
      <c r="C31" s="132">
        <v>0</v>
      </c>
      <c r="D31" s="132">
        <v>200</v>
      </c>
      <c r="E31" s="132">
        <v>15616</v>
      </c>
      <c r="F31" s="135" t="s">
        <v>201</v>
      </c>
      <c r="G31" s="137">
        <v>6.6699999999999995E-4</v>
      </c>
      <c r="H31" s="137">
        <v>4.9400000000000001E-5</v>
      </c>
      <c r="I31" s="137">
        <v>-1.0338E-5</v>
      </c>
      <c r="J31" s="137">
        <v>-8.6720000000000004E-7</v>
      </c>
      <c r="K31" s="137">
        <v>6.7769E-4</v>
      </c>
      <c r="L31" s="137">
        <v>5.0269999999999998E-5</v>
      </c>
      <c r="M31" s="132">
        <v>4.24</v>
      </c>
      <c r="N31" s="132">
        <v>0</v>
      </c>
      <c r="O31" s="132">
        <v>0</v>
      </c>
      <c r="P31" s="132">
        <v>0</v>
      </c>
      <c r="Q31" s="132">
        <v>1</v>
      </c>
      <c r="R31" s="137">
        <v>6.7800000000000003E-6</v>
      </c>
      <c r="S31" s="137">
        <v>5.0269999999999997E-7</v>
      </c>
      <c r="T31" s="132">
        <v>4</v>
      </c>
      <c r="U31" s="132">
        <v>0</v>
      </c>
      <c r="V31" s="132">
        <v>0</v>
      </c>
      <c r="W31" s="138" t="s">
        <v>2548</v>
      </c>
      <c r="X31" s="139">
        <v>45215</v>
      </c>
      <c r="Y31" s="135" t="s">
        <v>204</v>
      </c>
      <c r="Z31" s="135"/>
      <c r="AA31" s="135"/>
      <c r="AB31" s="135"/>
      <c r="AC31" s="135"/>
      <c r="AD31" s="132">
        <v>89</v>
      </c>
      <c r="AE31" s="132">
        <v>30</v>
      </c>
      <c r="AF31" s="140" t="str">
        <f t="shared" ca="1" si="0"/>
        <v>30-ALL</v>
      </c>
      <c r="AG31" s="140">
        <f t="shared" ca="1" si="1"/>
        <v>200</v>
      </c>
      <c r="AH31" s="140">
        <f t="shared" ca="1" si="2"/>
        <v>15616</v>
      </c>
      <c r="AI31" s="141">
        <f t="shared" ca="1" si="3"/>
        <v>-1.0338E-5</v>
      </c>
      <c r="AJ31" s="141">
        <f t="shared" ca="1" si="4"/>
        <v>-8.6720000000000004E-7</v>
      </c>
      <c r="AK31" s="141">
        <f ca="1">AVERAGE(INDIRECT("K"&amp;AD31):INDIRECT("K"&amp;AD32-1))</f>
        <v>1.57E-3</v>
      </c>
      <c r="AL31" s="141">
        <f ca="1">AVERAGE(INDIRECT("L"&amp;AD31):INDIRECT("L"&amp;AD32-1))</f>
        <v>1.054E-4</v>
      </c>
      <c r="AM31" s="137">
        <f t="shared" ca="1" si="5"/>
        <v>1.5735339716701385E-3</v>
      </c>
      <c r="AN31" s="135"/>
      <c r="AO31" s="137">
        <f ca="1">STDEV(INDIRECT("K"&amp;AD31):INDIRECT("K"&amp;AD32-1))</f>
        <v>0</v>
      </c>
    </row>
    <row r="32" spans="1:41" ht="14.25" customHeight="1">
      <c r="A32" s="135" t="s">
        <v>443</v>
      </c>
      <c r="B32" s="135" t="s">
        <v>200</v>
      </c>
      <c r="C32" s="132">
        <v>0</v>
      </c>
      <c r="D32" s="132">
        <v>200</v>
      </c>
      <c r="E32" s="132">
        <v>15616</v>
      </c>
      <c r="F32" s="135" t="s">
        <v>201</v>
      </c>
      <c r="G32" s="137">
        <v>5.8200000000000005E-4</v>
      </c>
      <c r="H32" s="137">
        <v>2.4280000000000001E-5</v>
      </c>
      <c r="I32" s="137">
        <v>-1.0338E-5</v>
      </c>
      <c r="J32" s="137">
        <v>-8.6720000000000004E-7</v>
      </c>
      <c r="K32" s="137">
        <v>5.9210000000000003E-4</v>
      </c>
      <c r="L32" s="137">
        <v>2.5150000000000001E-5</v>
      </c>
      <c r="M32" s="132">
        <v>2.4300000000000002</v>
      </c>
      <c r="N32" s="132">
        <v>0</v>
      </c>
      <c r="O32" s="132">
        <v>0</v>
      </c>
      <c r="P32" s="132">
        <v>0</v>
      </c>
      <c r="Q32" s="132">
        <v>1</v>
      </c>
      <c r="R32" s="137">
        <v>5.9200000000000001E-6</v>
      </c>
      <c r="S32" s="137">
        <v>2.515E-7</v>
      </c>
      <c r="T32" s="132">
        <v>3</v>
      </c>
      <c r="U32" s="132">
        <v>0</v>
      </c>
      <c r="V32" s="132">
        <v>0</v>
      </c>
      <c r="W32" s="138" t="s">
        <v>2549</v>
      </c>
      <c r="X32" s="139">
        <v>45215</v>
      </c>
      <c r="Y32" s="135" t="s">
        <v>204</v>
      </c>
      <c r="Z32" s="135"/>
      <c r="AA32" s="135"/>
      <c r="AB32" s="135"/>
      <c r="AC32" s="135"/>
      <c r="AD32" s="132">
        <v>92</v>
      </c>
      <c r="AE32" s="132">
        <v>31</v>
      </c>
      <c r="AF32" s="140" t="str">
        <f t="shared" ca="1" si="0"/>
        <v>31-ALL</v>
      </c>
      <c r="AG32" s="140">
        <f t="shared" ca="1" si="1"/>
        <v>200</v>
      </c>
      <c r="AH32" s="140">
        <f t="shared" ca="1" si="2"/>
        <v>15616</v>
      </c>
      <c r="AI32" s="141">
        <f t="shared" ca="1" si="3"/>
        <v>-1.0338E-5</v>
      </c>
      <c r="AJ32" s="141">
        <f t="shared" ca="1" si="4"/>
        <v>-8.6720000000000004E-7</v>
      </c>
      <c r="AK32" s="141">
        <f ca="1">AVERAGE(INDIRECT("K"&amp;AD32):INDIRECT("K"&amp;AD33-1))</f>
        <v>1.9E-3</v>
      </c>
      <c r="AL32" s="141">
        <f ca="1">AVERAGE(INDIRECT("L"&amp;AD32):INDIRECT("L"&amp;AD33-1))</f>
        <v>1.1363333333333334E-4</v>
      </c>
      <c r="AM32" s="137">
        <f t="shared" ca="1" si="5"/>
        <v>1.9033950022116913E-3</v>
      </c>
      <c r="AN32" s="135"/>
      <c r="AO32" s="137">
        <f ca="1">STDEV(INDIRECT("K"&amp;AD32):INDIRECT("K"&amp;AD33-1))</f>
        <v>0</v>
      </c>
    </row>
    <row r="33" spans="1:41" ht="14.25" customHeight="1">
      <c r="A33" s="135" t="s">
        <v>443</v>
      </c>
      <c r="B33" s="135" t="s">
        <v>200</v>
      </c>
      <c r="C33" s="132">
        <v>0</v>
      </c>
      <c r="D33" s="132">
        <v>200</v>
      </c>
      <c r="E33" s="132">
        <v>15616</v>
      </c>
      <c r="F33" s="135" t="s">
        <v>201</v>
      </c>
      <c r="G33" s="137">
        <v>5.8200000000000005E-4</v>
      </c>
      <c r="H33" s="137">
        <v>2.5040000000000001E-5</v>
      </c>
      <c r="I33" s="137">
        <v>-1.0338E-5</v>
      </c>
      <c r="J33" s="137">
        <v>-8.6720000000000004E-7</v>
      </c>
      <c r="K33" s="137">
        <v>5.9217999999999999E-4</v>
      </c>
      <c r="L33" s="137">
        <v>2.5910000000000001E-5</v>
      </c>
      <c r="M33" s="132">
        <v>2.5099999999999998</v>
      </c>
      <c r="N33" s="132">
        <v>0</v>
      </c>
      <c r="O33" s="132">
        <v>0</v>
      </c>
      <c r="P33" s="132">
        <v>0</v>
      </c>
      <c r="Q33" s="132">
        <v>1</v>
      </c>
      <c r="R33" s="137">
        <v>5.9200000000000001E-6</v>
      </c>
      <c r="S33" s="137">
        <v>2.5909999999999998E-7</v>
      </c>
      <c r="T33" s="132">
        <v>3</v>
      </c>
      <c r="U33" s="132">
        <v>0</v>
      </c>
      <c r="V33" s="132">
        <v>0</v>
      </c>
      <c r="W33" s="138" t="s">
        <v>2550</v>
      </c>
      <c r="X33" s="139">
        <v>45215</v>
      </c>
      <c r="Y33" s="135" t="s">
        <v>204</v>
      </c>
      <c r="Z33" s="135"/>
      <c r="AA33" s="135"/>
      <c r="AB33" s="135"/>
      <c r="AC33" s="135"/>
      <c r="AD33" s="132">
        <v>95</v>
      </c>
      <c r="AE33" s="132">
        <v>32</v>
      </c>
      <c r="AF33" s="140" t="str">
        <f t="shared" ca="1" si="0"/>
        <v>32-ALL</v>
      </c>
      <c r="AG33" s="140">
        <f t="shared" ca="1" si="1"/>
        <v>200</v>
      </c>
      <c r="AH33" s="140">
        <f t="shared" ca="1" si="2"/>
        <v>15616</v>
      </c>
      <c r="AI33" s="141">
        <f t="shared" ca="1" si="3"/>
        <v>-1.0338E-5</v>
      </c>
      <c r="AJ33" s="141">
        <f t="shared" ca="1" si="4"/>
        <v>-8.6720000000000004E-7</v>
      </c>
      <c r="AK33" s="141">
        <f ca="1">AVERAGE(INDIRECT("K"&amp;AD33):INDIRECT("K"&amp;AD34-1))</f>
        <v>1.4400000000000001E-3</v>
      </c>
      <c r="AL33" s="141">
        <f ca="1">AVERAGE(INDIRECT("L"&amp;AD33):INDIRECT("L"&amp;AD34-1))</f>
        <v>9.5966666666666664E-5</v>
      </c>
      <c r="AM33" s="137">
        <f t="shared" ca="1" si="5"/>
        <v>1.4431942354066938E-3</v>
      </c>
      <c r="AN33" s="135"/>
      <c r="AO33" s="137">
        <f ca="1">STDEV(INDIRECT("K"&amp;AD33):INDIRECT("K"&amp;AD34-1))</f>
        <v>0</v>
      </c>
    </row>
    <row r="34" spans="1:41" ht="14.25" customHeight="1">
      <c r="A34" s="135" t="s">
        <v>443</v>
      </c>
      <c r="B34" s="135" t="s">
        <v>200</v>
      </c>
      <c r="C34" s="132">
        <v>0</v>
      </c>
      <c r="D34" s="132">
        <v>200</v>
      </c>
      <c r="E34" s="132">
        <v>15616</v>
      </c>
      <c r="F34" s="135" t="s">
        <v>201</v>
      </c>
      <c r="G34" s="137">
        <v>5.8200000000000005E-4</v>
      </c>
      <c r="H34" s="137">
        <v>2.4600000000000002E-5</v>
      </c>
      <c r="I34" s="137">
        <v>-1.0338E-5</v>
      </c>
      <c r="J34" s="137">
        <v>-8.6720000000000004E-7</v>
      </c>
      <c r="K34" s="137">
        <v>5.9208000000000004E-4</v>
      </c>
      <c r="L34" s="137">
        <v>2.5469999999999998E-5</v>
      </c>
      <c r="M34" s="132">
        <v>2.46</v>
      </c>
      <c r="N34" s="132">
        <v>0</v>
      </c>
      <c r="O34" s="132">
        <v>0</v>
      </c>
      <c r="P34" s="132">
        <v>0</v>
      </c>
      <c r="Q34" s="132">
        <v>1</v>
      </c>
      <c r="R34" s="137">
        <v>5.9200000000000001E-6</v>
      </c>
      <c r="S34" s="137">
        <v>2.5470000000000002E-7</v>
      </c>
      <c r="T34" s="132">
        <v>3</v>
      </c>
      <c r="U34" s="132">
        <v>0</v>
      </c>
      <c r="V34" s="132">
        <v>0</v>
      </c>
      <c r="W34" s="138" t="s">
        <v>2551</v>
      </c>
      <c r="X34" s="139">
        <v>45215</v>
      </c>
      <c r="Y34" s="135" t="s">
        <v>204</v>
      </c>
      <c r="Z34" s="135"/>
      <c r="AA34" s="135"/>
      <c r="AB34" s="135"/>
      <c r="AC34" s="135"/>
      <c r="AD34" s="132">
        <v>98</v>
      </c>
      <c r="AE34" s="132">
        <v>33</v>
      </c>
      <c r="AF34" s="140" t="str">
        <f t="shared" ref="AF34:AF65" ca="1" si="6">INDIRECT("A"&amp;AD34)</f>
        <v>33-ALL</v>
      </c>
      <c r="AG34" s="140">
        <f t="shared" ref="AG34:AG65" ca="1" si="7">INDIRECT("D"&amp;AD34)</f>
        <v>200</v>
      </c>
      <c r="AH34" s="140">
        <f t="shared" ref="AH34:AH65" ca="1" si="8">INDIRECT("E"&amp;AD34)</f>
        <v>15616</v>
      </c>
      <c r="AI34" s="141">
        <f t="shared" ref="AI34:AI65" ca="1" si="9">INDIRECT("I"&amp;AD34)</f>
        <v>-1.0338E-5</v>
      </c>
      <c r="AJ34" s="141">
        <f t="shared" ref="AJ34:AJ65" ca="1" si="10">INDIRECT("J"&amp;AD34)</f>
        <v>-8.6720000000000004E-7</v>
      </c>
      <c r="AK34" s="141">
        <f ca="1">AVERAGE(INDIRECT("K"&amp;AD34):INDIRECT("K"&amp;AD35-1))</f>
        <v>3.14E-3</v>
      </c>
      <c r="AL34" s="141">
        <f ca="1">AVERAGE(INDIRECT("L"&amp;AD34):INDIRECT("L"&amp;AD35-1))</f>
        <v>1.6326666666666669E-4</v>
      </c>
      <c r="AM34" s="137">
        <f t="shared" ref="AM34:AM65" ca="1" si="11">(ABS(AK34)/AK34*SQRT((AK34)^2+(AL34)^2))</f>
        <v>3.1442417216945083E-3</v>
      </c>
      <c r="AN34" s="135"/>
      <c r="AO34" s="137">
        <f ca="1">STDEV(INDIRECT("K"&amp;AD34):INDIRECT("K"&amp;AD35-1))</f>
        <v>0</v>
      </c>
    </row>
    <row r="35" spans="1:41" ht="14.25" customHeight="1">
      <c r="A35" s="135" t="s">
        <v>467</v>
      </c>
      <c r="B35" s="135" t="s">
        <v>200</v>
      </c>
      <c r="C35" s="132">
        <v>0</v>
      </c>
      <c r="D35" s="132">
        <v>200</v>
      </c>
      <c r="E35" s="132">
        <v>15616</v>
      </c>
      <c r="F35" s="135" t="s">
        <v>201</v>
      </c>
      <c r="G35" s="137">
        <v>1.1299999999999999E-3</v>
      </c>
      <c r="H35" s="137">
        <v>7.8800000000000004E-5</v>
      </c>
      <c r="I35" s="137">
        <v>-1.0338E-5</v>
      </c>
      <c r="J35" s="137">
        <v>-8.6720000000000004E-7</v>
      </c>
      <c r="K35" s="137">
        <v>1.14E-3</v>
      </c>
      <c r="L35" s="137">
        <v>7.9699999999999999E-5</v>
      </c>
      <c r="M35" s="132">
        <v>4</v>
      </c>
      <c r="N35" s="132">
        <v>0</v>
      </c>
      <c r="O35" s="132">
        <v>0</v>
      </c>
      <c r="P35" s="132">
        <v>0</v>
      </c>
      <c r="Q35" s="132">
        <v>1</v>
      </c>
      <c r="R35" s="137">
        <v>1.1399999999999999E-5</v>
      </c>
      <c r="S35" s="137">
        <v>7.9650000000000002E-7</v>
      </c>
      <c r="T35" s="132">
        <v>4</v>
      </c>
      <c r="U35" s="132">
        <v>0</v>
      </c>
      <c r="V35" s="132">
        <v>0</v>
      </c>
      <c r="W35" s="138" t="s">
        <v>2552</v>
      </c>
      <c r="X35" s="139">
        <v>45215</v>
      </c>
      <c r="Y35" s="135" t="s">
        <v>204</v>
      </c>
      <c r="Z35" s="135"/>
      <c r="AA35" s="135"/>
      <c r="AB35" s="135"/>
      <c r="AC35" s="135"/>
      <c r="AD35" s="132">
        <v>101</v>
      </c>
      <c r="AE35" s="132">
        <v>34</v>
      </c>
      <c r="AF35" s="140" t="str">
        <f t="shared" ca="1" si="6"/>
        <v>34-ALL</v>
      </c>
      <c r="AG35" s="140">
        <f t="shared" ca="1" si="7"/>
        <v>200</v>
      </c>
      <c r="AH35" s="140">
        <f t="shared" ca="1" si="8"/>
        <v>15616</v>
      </c>
      <c r="AI35" s="141">
        <f t="shared" ca="1" si="9"/>
        <v>-1.0338E-5</v>
      </c>
      <c r="AJ35" s="141">
        <f t="shared" ca="1" si="10"/>
        <v>-8.6720000000000004E-7</v>
      </c>
      <c r="AK35" s="141">
        <f ca="1">AVERAGE(INDIRECT("K"&amp;AD35):INDIRECT("K"&amp;AD36-1))</f>
        <v>1.9E-3</v>
      </c>
      <c r="AL35" s="141">
        <f ca="1">AVERAGE(INDIRECT("L"&amp;AD35):INDIRECT("L"&amp;AD36-1))</f>
        <v>1.2130000000000001E-4</v>
      </c>
      <c r="AM35" s="137">
        <f t="shared" ca="1" si="11"/>
        <v>1.9038680862916947E-3</v>
      </c>
      <c r="AN35" s="135"/>
      <c r="AO35" s="137">
        <f ca="1">STDEV(INDIRECT("K"&amp;AD35):INDIRECT("K"&amp;AD36-1))</f>
        <v>0</v>
      </c>
    </row>
    <row r="36" spans="1:41" ht="14.25" customHeight="1">
      <c r="A36" s="135" t="s">
        <v>467</v>
      </c>
      <c r="B36" s="135" t="s">
        <v>200</v>
      </c>
      <c r="C36" s="132">
        <v>0</v>
      </c>
      <c r="D36" s="132">
        <v>200</v>
      </c>
      <c r="E36" s="132">
        <v>15616</v>
      </c>
      <c r="F36" s="135" t="s">
        <v>201</v>
      </c>
      <c r="G36" s="137">
        <v>1.1299999999999999E-3</v>
      </c>
      <c r="H36" s="137">
        <v>7.8999999999999996E-5</v>
      </c>
      <c r="I36" s="137">
        <v>-1.0338E-5</v>
      </c>
      <c r="J36" s="137">
        <v>-8.6720000000000004E-7</v>
      </c>
      <c r="K36" s="137">
        <v>1.14E-3</v>
      </c>
      <c r="L36" s="137">
        <v>7.9800000000000002E-5</v>
      </c>
      <c r="M36" s="132">
        <v>4.01</v>
      </c>
      <c r="N36" s="132">
        <v>0</v>
      </c>
      <c r="O36" s="132">
        <v>0</v>
      </c>
      <c r="P36" s="132">
        <v>0</v>
      </c>
      <c r="Q36" s="132">
        <v>1</v>
      </c>
      <c r="R36" s="137">
        <v>1.1399999999999999E-5</v>
      </c>
      <c r="S36" s="137">
        <v>7.9839999999999995E-7</v>
      </c>
      <c r="T36" s="132">
        <v>4</v>
      </c>
      <c r="U36" s="132">
        <v>0</v>
      </c>
      <c r="V36" s="132">
        <v>0</v>
      </c>
      <c r="W36" s="138" t="s">
        <v>2553</v>
      </c>
      <c r="X36" s="139">
        <v>45215</v>
      </c>
      <c r="Y36" s="135" t="s">
        <v>204</v>
      </c>
      <c r="Z36" s="135"/>
      <c r="AA36" s="135"/>
      <c r="AB36" s="135"/>
      <c r="AC36" s="135"/>
      <c r="AD36" s="132">
        <v>104</v>
      </c>
      <c r="AE36" s="132">
        <v>35</v>
      </c>
      <c r="AF36" s="140" t="str">
        <f t="shared" ca="1" si="6"/>
        <v>35-ALL</v>
      </c>
      <c r="AG36" s="140">
        <f t="shared" ca="1" si="7"/>
        <v>200</v>
      </c>
      <c r="AH36" s="140">
        <f t="shared" ca="1" si="8"/>
        <v>15616</v>
      </c>
      <c r="AI36" s="141">
        <f t="shared" ca="1" si="9"/>
        <v>-1.0338E-5</v>
      </c>
      <c r="AJ36" s="141">
        <f t="shared" ca="1" si="10"/>
        <v>-8.6720000000000004E-7</v>
      </c>
      <c r="AK36" s="141">
        <f ca="1">AVERAGE(INDIRECT("K"&amp;AD36):INDIRECT("K"&amp;AD37-1))</f>
        <v>8.2268999999999994E-4</v>
      </c>
      <c r="AL36" s="141">
        <f ca="1">AVERAGE(INDIRECT("L"&amp;AD36):INDIRECT("L"&amp;AD37-1))</f>
        <v>5.4916666666666662E-5</v>
      </c>
      <c r="AM36" s="137">
        <f t="shared" ca="1" si="11"/>
        <v>8.2452087685987532E-4</v>
      </c>
      <c r="AN36" s="135"/>
      <c r="AO36" s="137">
        <f ca="1">STDEV(INDIRECT("K"&amp;AD36):INDIRECT("K"&amp;AD37-1))</f>
        <v>3.2603680773798962E-7</v>
      </c>
    </row>
    <row r="37" spans="1:41" ht="14.25" customHeight="1">
      <c r="A37" s="135" t="s">
        <v>467</v>
      </c>
      <c r="B37" s="135" t="s">
        <v>200</v>
      </c>
      <c r="C37" s="132">
        <v>0</v>
      </c>
      <c r="D37" s="132">
        <v>200</v>
      </c>
      <c r="E37" s="132">
        <v>15616</v>
      </c>
      <c r="F37" s="135" t="s">
        <v>201</v>
      </c>
      <c r="G37" s="137">
        <v>1.1299999999999999E-3</v>
      </c>
      <c r="H37" s="137">
        <v>7.8700000000000002E-5</v>
      </c>
      <c r="I37" s="137">
        <v>-1.0338E-5</v>
      </c>
      <c r="J37" s="137">
        <v>-8.6720000000000004E-7</v>
      </c>
      <c r="K37" s="137">
        <v>1.14E-3</v>
      </c>
      <c r="L37" s="137">
        <v>7.9599999999999997E-5</v>
      </c>
      <c r="M37" s="132">
        <v>3.99</v>
      </c>
      <c r="N37" s="132">
        <v>0</v>
      </c>
      <c r="O37" s="132">
        <v>0</v>
      </c>
      <c r="P37" s="132">
        <v>0</v>
      </c>
      <c r="Q37" s="132">
        <v>1</v>
      </c>
      <c r="R37" s="137">
        <v>1.1399999999999999E-5</v>
      </c>
      <c r="S37" s="137">
        <v>7.9609999999999999E-7</v>
      </c>
      <c r="T37" s="132">
        <v>4</v>
      </c>
      <c r="U37" s="132">
        <v>0</v>
      </c>
      <c r="V37" s="132">
        <v>0</v>
      </c>
      <c r="W37" s="138" t="s">
        <v>2554</v>
      </c>
      <c r="X37" s="139">
        <v>45215</v>
      </c>
      <c r="Y37" s="135" t="s">
        <v>204</v>
      </c>
      <c r="Z37" s="135"/>
      <c r="AA37" s="135"/>
      <c r="AB37" s="135"/>
      <c r="AC37" s="135"/>
      <c r="AD37" s="132">
        <v>107</v>
      </c>
      <c r="AE37" s="132">
        <v>36</v>
      </c>
      <c r="AF37" s="140" t="str">
        <f t="shared" ca="1" si="6"/>
        <v>36-ALL</v>
      </c>
      <c r="AG37" s="140">
        <f t="shared" ca="1" si="7"/>
        <v>200</v>
      </c>
      <c r="AH37" s="140">
        <f t="shared" ca="1" si="8"/>
        <v>15616</v>
      </c>
      <c r="AI37" s="141">
        <f t="shared" ca="1" si="9"/>
        <v>-1.0338E-5</v>
      </c>
      <c r="AJ37" s="141">
        <f t="shared" ca="1" si="10"/>
        <v>-8.6720000000000004E-7</v>
      </c>
      <c r="AK37" s="141">
        <f ca="1">AVERAGE(INDIRECT("K"&amp;AD37):INDIRECT("K"&amp;AD38-1))</f>
        <v>2.63E-3</v>
      </c>
      <c r="AL37" s="141">
        <f ca="1">AVERAGE(INDIRECT("L"&amp;AD37):INDIRECT("L"&amp;AD38-1))</f>
        <v>1.484333333333333E-4</v>
      </c>
      <c r="AM37" s="137">
        <f t="shared" ca="1" si="11"/>
        <v>2.6341853492957636E-3</v>
      </c>
      <c r="AN37" s="135"/>
      <c r="AO37" s="137">
        <f ca="1">STDEV(INDIRECT("K"&amp;AD37):INDIRECT("K"&amp;AD38-1))</f>
        <v>0</v>
      </c>
    </row>
    <row r="38" spans="1:41" ht="14.25" customHeight="1">
      <c r="A38" s="135" t="s">
        <v>491</v>
      </c>
      <c r="B38" s="135" t="s">
        <v>200</v>
      </c>
      <c r="C38" s="132">
        <v>0</v>
      </c>
      <c r="D38" s="132">
        <v>200</v>
      </c>
      <c r="E38" s="132">
        <v>15616</v>
      </c>
      <c r="F38" s="135" t="s">
        <v>201</v>
      </c>
      <c r="G38" s="137">
        <v>7.54E-4</v>
      </c>
      <c r="H38" s="137">
        <v>5.6830000000000003E-5</v>
      </c>
      <c r="I38" s="137">
        <v>-1.0338E-5</v>
      </c>
      <c r="J38" s="137">
        <v>-8.6720000000000004E-7</v>
      </c>
      <c r="K38" s="137">
        <v>7.6404000000000001E-4</v>
      </c>
      <c r="L38" s="137">
        <v>5.7689999999999998E-5</v>
      </c>
      <c r="M38" s="132">
        <v>4.32</v>
      </c>
      <c r="N38" s="132">
        <v>0</v>
      </c>
      <c r="O38" s="132">
        <v>0</v>
      </c>
      <c r="P38" s="132">
        <v>0</v>
      </c>
      <c r="Q38" s="132">
        <v>1</v>
      </c>
      <c r="R38" s="137">
        <v>7.6399999999999997E-6</v>
      </c>
      <c r="S38" s="137">
        <v>5.7690000000000004E-7</v>
      </c>
      <c r="T38" s="132">
        <v>4</v>
      </c>
      <c r="U38" s="132">
        <v>0</v>
      </c>
      <c r="V38" s="132">
        <v>0</v>
      </c>
      <c r="W38" s="138" t="s">
        <v>2555</v>
      </c>
      <c r="X38" s="139">
        <v>45215</v>
      </c>
      <c r="Y38" s="135" t="s">
        <v>204</v>
      </c>
      <c r="Z38" s="135"/>
      <c r="AA38" s="135"/>
      <c r="AB38" s="135"/>
      <c r="AC38" s="135"/>
      <c r="AD38" s="132">
        <v>110</v>
      </c>
      <c r="AE38" s="132">
        <v>37</v>
      </c>
      <c r="AF38" s="140" t="str">
        <f t="shared" ca="1" si="6"/>
        <v>37-ALL</v>
      </c>
      <c r="AG38" s="140">
        <f t="shared" ca="1" si="7"/>
        <v>200</v>
      </c>
      <c r="AH38" s="140">
        <f t="shared" ca="1" si="8"/>
        <v>15616</v>
      </c>
      <c r="AI38" s="141">
        <f t="shared" ca="1" si="9"/>
        <v>-1.0338E-5</v>
      </c>
      <c r="AJ38" s="141">
        <f t="shared" ca="1" si="10"/>
        <v>-8.6720000000000004E-7</v>
      </c>
      <c r="AK38" s="141">
        <f ca="1">AVERAGE(INDIRECT("K"&amp;AD38):INDIRECT("K"&amp;AD39-1))</f>
        <v>1.6700000000000003E-3</v>
      </c>
      <c r="AL38" s="141">
        <f ca="1">AVERAGE(INDIRECT("L"&amp;AD38):INDIRECT("L"&amp;AD39-1))</f>
        <v>1.0266666666666666E-4</v>
      </c>
      <c r="AM38" s="137">
        <f t="shared" ca="1" si="11"/>
        <v>1.6731528455118634E-3</v>
      </c>
      <c r="AN38" s="135"/>
      <c r="AO38" s="137">
        <f ca="1">STDEV(INDIRECT("K"&amp;AD38):INDIRECT("K"&amp;AD39-1))</f>
        <v>2.6557421006064809E-19</v>
      </c>
    </row>
    <row r="39" spans="1:41" ht="14.25" customHeight="1">
      <c r="A39" s="135" t="s">
        <v>491</v>
      </c>
      <c r="B39" s="135" t="s">
        <v>200</v>
      </c>
      <c r="C39" s="132">
        <v>0</v>
      </c>
      <c r="D39" s="132">
        <v>200</v>
      </c>
      <c r="E39" s="132">
        <v>15616</v>
      </c>
      <c r="F39" s="135" t="s">
        <v>201</v>
      </c>
      <c r="G39" s="137">
        <v>7.5299999999999998E-4</v>
      </c>
      <c r="H39" s="137">
        <v>5.783E-5</v>
      </c>
      <c r="I39" s="137">
        <v>-1.0338E-5</v>
      </c>
      <c r="J39" s="137">
        <v>-8.6720000000000004E-7</v>
      </c>
      <c r="K39" s="137">
        <v>7.6365999999999999E-4</v>
      </c>
      <c r="L39" s="137">
        <v>5.8699999999999997E-5</v>
      </c>
      <c r="M39" s="132">
        <v>4.4000000000000004</v>
      </c>
      <c r="N39" s="132">
        <v>0</v>
      </c>
      <c r="O39" s="132">
        <v>0</v>
      </c>
      <c r="P39" s="132">
        <v>0</v>
      </c>
      <c r="Q39" s="132">
        <v>1</v>
      </c>
      <c r="R39" s="137">
        <v>7.6399999999999997E-6</v>
      </c>
      <c r="S39" s="137">
        <v>5.8699999999999995E-7</v>
      </c>
      <c r="T39" s="132">
        <v>4</v>
      </c>
      <c r="U39" s="132">
        <v>0</v>
      </c>
      <c r="V39" s="132">
        <v>0</v>
      </c>
      <c r="W39" s="138" t="s">
        <v>2556</v>
      </c>
      <c r="X39" s="139">
        <v>45215</v>
      </c>
      <c r="Y39" s="135" t="s">
        <v>204</v>
      </c>
      <c r="Z39" s="135"/>
      <c r="AA39" s="135"/>
      <c r="AB39" s="135"/>
      <c r="AC39" s="135"/>
      <c r="AD39" s="132">
        <v>113</v>
      </c>
      <c r="AE39" s="132">
        <v>38</v>
      </c>
      <c r="AF39" s="140" t="str">
        <f t="shared" ca="1" si="6"/>
        <v>38-ALL</v>
      </c>
      <c r="AG39" s="140">
        <f t="shared" ca="1" si="7"/>
        <v>200</v>
      </c>
      <c r="AH39" s="140">
        <f t="shared" ca="1" si="8"/>
        <v>15616</v>
      </c>
      <c r="AI39" s="141">
        <f t="shared" ca="1" si="9"/>
        <v>-1.0338E-5</v>
      </c>
      <c r="AJ39" s="141">
        <f t="shared" ca="1" si="10"/>
        <v>-8.6720000000000004E-7</v>
      </c>
      <c r="AK39" s="141">
        <f ca="1">AVERAGE(INDIRECT("K"&amp;AD39):INDIRECT("K"&amp;AD40-1))</f>
        <v>1.3600000000000001E-3</v>
      </c>
      <c r="AL39" s="141">
        <f ca="1">AVERAGE(INDIRECT("L"&amp;AD39):INDIRECT("L"&amp;AD40-1))</f>
        <v>8.9033333333333334E-5</v>
      </c>
      <c r="AM39" s="137">
        <f t="shared" ca="1" si="11"/>
        <v>1.3629111982973964E-3</v>
      </c>
      <c r="AN39" s="135"/>
      <c r="AO39" s="137">
        <f ca="1">STDEV(INDIRECT("K"&amp;AD39):INDIRECT("K"&amp;AD40-1))</f>
        <v>0</v>
      </c>
    </row>
    <row r="40" spans="1:41" ht="14.25" customHeight="1">
      <c r="A40" s="135" t="s">
        <v>491</v>
      </c>
      <c r="B40" s="135" t="s">
        <v>200</v>
      </c>
      <c r="C40" s="132">
        <v>0</v>
      </c>
      <c r="D40" s="132">
        <v>200</v>
      </c>
      <c r="E40" s="132">
        <v>15616</v>
      </c>
      <c r="F40" s="135" t="s">
        <v>201</v>
      </c>
      <c r="G40" s="137">
        <v>7.5299999999999998E-4</v>
      </c>
      <c r="H40" s="137">
        <v>5.7450000000000001E-5</v>
      </c>
      <c r="I40" s="137">
        <v>-1.0338E-5</v>
      </c>
      <c r="J40" s="137">
        <v>-8.6720000000000004E-7</v>
      </c>
      <c r="K40" s="137">
        <v>7.6351000000000001E-4</v>
      </c>
      <c r="L40" s="137">
        <v>5.8319999999999997E-5</v>
      </c>
      <c r="M40" s="132">
        <v>4.37</v>
      </c>
      <c r="N40" s="132">
        <v>0</v>
      </c>
      <c r="O40" s="132">
        <v>0</v>
      </c>
      <c r="P40" s="132">
        <v>0</v>
      </c>
      <c r="Q40" s="132">
        <v>1</v>
      </c>
      <c r="R40" s="137">
        <v>7.6399999999999997E-6</v>
      </c>
      <c r="S40" s="137">
        <v>5.8319999999999998E-7</v>
      </c>
      <c r="T40" s="132">
        <v>4</v>
      </c>
      <c r="U40" s="132">
        <v>0</v>
      </c>
      <c r="V40" s="132">
        <v>0</v>
      </c>
      <c r="W40" s="138" t="s">
        <v>2557</v>
      </c>
      <c r="X40" s="139">
        <v>45215</v>
      </c>
      <c r="Y40" s="135" t="s">
        <v>204</v>
      </c>
      <c r="Z40" s="135"/>
      <c r="AA40" s="135"/>
      <c r="AB40" s="135"/>
      <c r="AC40" s="135"/>
      <c r="AD40" s="132">
        <v>116</v>
      </c>
      <c r="AE40" s="132">
        <v>39</v>
      </c>
      <c r="AF40" s="140" t="str">
        <f t="shared" ca="1" si="6"/>
        <v>39-ALL</v>
      </c>
      <c r="AG40" s="140">
        <f t="shared" ca="1" si="7"/>
        <v>200</v>
      </c>
      <c r="AH40" s="140">
        <f t="shared" ca="1" si="8"/>
        <v>15616</v>
      </c>
      <c r="AI40" s="141">
        <f t="shared" ca="1" si="9"/>
        <v>-1.0338E-5</v>
      </c>
      <c r="AJ40" s="141">
        <f t="shared" ca="1" si="10"/>
        <v>-8.6720000000000004E-7</v>
      </c>
      <c r="AK40" s="141">
        <f ca="1">AVERAGE(INDIRECT("K"&amp;AD40):INDIRECT("K"&amp;AD41-1))</f>
        <v>2.2599999999999999E-3</v>
      </c>
      <c r="AL40" s="141">
        <f ca="1">AVERAGE(INDIRECT("L"&amp;AD40):INDIRECT("L"&amp;AD41-1))</f>
        <v>1.3306666666666668E-4</v>
      </c>
      <c r="AM40" s="137">
        <f t="shared" ca="1" si="11"/>
        <v>2.2639140305625071E-3</v>
      </c>
      <c r="AN40" s="135"/>
      <c r="AO40" s="137">
        <f ca="1">STDEV(INDIRECT("K"&amp;AD40):INDIRECT("K"&amp;AD41-1))</f>
        <v>0</v>
      </c>
    </row>
    <row r="41" spans="1:41" ht="14.25" customHeight="1">
      <c r="A41" s="135" t="s">
        <v>515</v>
      </c>
      <c r="B41" s="135" t="s">
        <v>200</v>
      </c>
      <c r="C41" s="132">
        <v>0</v>
      </c>
      <c r="D41" s="132">
        <v>200</v>
      </c>
      <c r="E41" s="132">
        <v>15616</v>
      </c>
      <c r="F41" s="135" t="s">
        <v>201</v>
      </c>
      <c r="G41" s="137">
        <v>7.8399999999999997E-4</v>
      </c>
      <c r="H41" s="137">
        <v>5.6759999999999999E-5</v>
      </c>
      <c r="I41" s="137">
        <v>-1.0338E-5</v>
      </c>
      <c r="J41" s="137">
        <v>-8.6720000000000004E-7</v>
      </c>
      <c r="K41" s="137">
        <v>7.9436000000000003E-4</v>
      </c>
      <c r="L41" s="137">
        <v>5.7630000000000002E-5</v>
      </c>
      <c r="M41" s="132">
        <v>4.1500000000000004</v>
      </c>
      <c r="N41" s="132">
        <v>0</v>
      </c>
      <c r="O41" s="132">
        <v>0</v>
      </c>
      <c r="P41" s="132">
        <v>0</v>
      </c>
      <c r="Q41" s="132">
        <v>1</v>
      </c>
      <c r="R41" s="137">
        <v>7.9400000000000002E-6</v>
      </c>
      <c r="S41" s="137">
        <v>5.7629999999999999E-7</v>
      </c>
      <c r="T41" s="132">
        <v>4</v>
      </c>
      <c r="U41" s="132">
        <v>0</v>
      </c>
      <c r="V41" s="132">
        <v>0</v>
      </c>
      <c r="W41" s="138" t="s">
        <v>2558</v>
      </c>
      <c r="X41" s="139">
        <v>45215</v>
      </c>
      <c r="Y41" s="135" t="s">
        <v>204</v>
      </c>
      <c r="Z41" s="135"/>
      <c r="AA41" s="135"/>
      <c r="AB41" s="135"/>
      <c r="AC41" s="135"/>
      <c r="AD41" s="132">
        <v>119</v>
      </c>
      <c r="AE41" s="132">
        <v>40</v>
      </c>
      <c r="AF41" s="140" t="str">
        <f t="shared" ca="1" si="6"/>
        <v>40-ALL</v>
      </c>
      <c r="AG41" s="140">
        <f t="shared" ca="1" si="7"/>
        <v>200</v>
      </c>
      <c r="AH41" s="140">
        <f t="shared" ca="1" si="8"/>
        <v>15616</v>
      </c>
      <c r="AI41" s="141">
        <f t="shared" ca="1" si="9"/>
        <v>-1.0338E-5</v>
      </c>
      <c r="AJ41" s="141">
        <f t="shared" ca="1" si="10"/>
        <v>-8.6720000000000004E-7</v>
      </c>
      <c r="AK41" s="141">
        <f ca="1">AVERAGE(INDIRECT("K"&amp;AD41):INDIRECT("K"&amp;AD42-1))</f>
        <v>1.8400000000000003E-3</v>
      </c>
      <c r="AL41" s="141">
        <f ca="1">AVERAGE(INDIRECT("L"&amp;AD41):INDIRECT("L"&amp;AD42-1))</f>
        <v>1.161E-4</v>
      </c>
      <c r="AM41" s="137">
        <f t="shared" ca="1" si="11"/>
        <v>1.8436591903060612E-3</v>
      </c>
      <c r="AN41" s="135"/>
      <c r="AO41" s="137">
        <f ca="1">STDEV(INDIRECT("K"&amp;AD41):INDIRECT("K"&amp;AD42-1))</f>
        <v>2.6557421006064809E-19</v>
      </c>
    </row>
    <row r="42" spans="1:41" ht="14.25" customHeight="1">
      <c r="A42" s="135" t="s">
        <v>515</v>
      </c>
      <c r="B42" s="135" t="s">
        <v>200</v>
      </c>
      <c r="C42" s="132">
        <v>0</v>
      </c>
      <c r="D42" s="132">
        <v>200</v>
      </c>
      <c r="E42" s="132">
        <v>15616</v>
      </c>
      <c r="F42" s="135" t="s">
        <v>201</v>
      </c>
      <c r="G42" s="137">
        <v>7.8399999999999997E-4</v>
      </c>
      <c r="H42" s="137">
        <v>5.6889999999999999E-5</v>
      </c>
      <c r="I42" s="137">
        <v>-1.0338E-5</v>
      </c>
      <c r="J42" s="137">
        <v>-8.6720000000000004E-7</v>
      </c>
      <c r="K42" s="137">
        <v>7.9456000000000004E-4</v>
      </c>
      <c r="L42" s="137">
        <v>5.7760000000000003E-5</v>
      </c>
      <c r="M42" s="132">
        <v>4.16</v>
      </c>
      <c r="N42" s="132">
        <v>0</v>
      </c>
      <c r="O42" s="132">
        <v>0</v>
      </c>
      <c r="P42" s="132">
        <v>0</v>
      </c>
      <c r="Q42" s="132">
        <v>1</v>
      </c>
      <c r="R42" s="137">
        <v>7.9500000000000001E-6</v>
      </c>
      <c r="S42" s="137">
        <v>5.7759999999999998E-7</v>
      </c>
      <c r="T42" s="132">
        <v>4</v>
      </c>
      <c r="U42" s="132">
        <v>0</v>
      </c>
      <c r="V42" s="132">
        <v>0</v>
      </c>
      <c r="W42" s="138" t="s">
        <v>2559</v>
      </c>
      <c r="X42" s="139">
        <v>45215</v>
      </c>
      <c r="Y42" s="135" t="s">
        <v>204</v>
      </c>
      <c r="Z42" s="135"/>
      <c r="AA42" s="135"/>
      <c r="AB42" s="135"/>
      <c r="AC42" s="135"/>
      <c r="AD42" s="132">
        <v>122</v>
      </c>
      <c r="AE42" s="132">
        <v>41</v>
      </c>
      <c r="AF42" s="140" t="str">
        <f t="shared" ca="1" si="6"/>
        <v>41-ALL</v>
      </c>
      <c r="AG42" s="140">
        <f t="shared" ca="1" si="7"/>
        <v>200</v>
      </c>
      <c r="AH42" s="140">
        <f t="shared" ca="1" si="8"/>
        <v>15616</v>
      </c>
      <c r="AI42" s="141">
        <f t="shared" ca="1" si="9"/>
        <v>-1.0338E-5</v>
      </c>
      <c r="AJ42" s="141">
        <f t="shared" ca="1" si="10"/>
        <v>-8.6720000000000004E-7</v>
      </c>
      <c r="AK42" s="141">
        <f ca="1">AVERAGE(INDIRECT("K"&amp;AD42):INDIRECT("K"&amp;AD43-1))</f>
        <v>9.8181666666666647E-4</v>
      </c>
      <c r="AL42" s="141">
        <f ca="1">AVERAGE(INDIRECT("L"&amp;AD42):INDIRECT("L"&amp;AD43-1))</f>
        <v>7.5579999999999991E-5</v>
      </c>
      <c r="AM42" s="137">
        <f t="shared" ca="1" si="11"/>
        <v>9.8472143438865182E-4</v>
      </c>
      <c r="AN42" s="135"/>
      <c r="AO42" s="137">
        <f ca="1">STDEV(INDIRECT("K"&amp;AD42):INDIRECT("K"&amp;AD43-1))</f>
        <v>1.2220201853221074E-7</v>
      </c>
    </row>
    <row r="43" spans="1:41" ht="14.25" customHeight="1">
      <c r="A43" s="135" t="s">
        <v>515</v>
      </c>
      <c r="B43" s="135" t="s">
        <v>200</v>
      </c>
      <c r="C43" s="132">
        <v>0</v>
      </c>
      <c r="D43" s="132">
        <v>200</v>
      </c>
      <c r="E43" s="132">
        <v>15616</v>
      </c>
      <c r="F43" s="135" t="s">
        <v>201</v>
      </c>
      <c r="G43" s="137">
        <v>7.8299999999999995E-4</v>
      </c>
      <c r="H43" s="137">
        <v>5.6959999999999997E-5</v>
      </c>
      <c r="I43" s="137">
        <v>-1.0338E-5</v>
      </c>
      <c r="J43" s="137">
        <v>-8.6720000000000004E-7</v>
      </c>
      <c r="K43" s="137">
        <v>7.9367999999999995E-4</v>
      </c>
      <c r="L43" s="137">
        <v>5.7819999999999999E-5</v>
      </c>
      <c r="M43" s="132">
        <v>4.17</v>
      </c>
      <c r="N43" s="132">
        <v>0</v>
      </c>
      <c r="O43" s="132">
        <v>0</v>
      </c>
      <c r="P43" s="132">
        <v>0</v>
      </c>
      <c r="Q43" s="132">
        <v>1</v>
      </c>
      <c r="R43" s="137">
        <v>7.9400000000000002E-6</v>
      </c>
      <c r="S43" s="137">
        <v>5.7820000000000003E-7</v>
      </c>
      <c r="T43" s="132">
        <v>4</v>
      </c>
      <c r="U43" s="132">
        <v>0</v>
      </c>
      <c r="V43" s="132">
        <v>0</v>
      </c>
      <c r="W43" s="138" t="s">
        <v>2560</v>
      </c>
      <c r="X43" s="139">
        <v>45215</v>
      </c>
      <c r="Y43" s="135" t="s">
        <v>204</v>
      </c>
      <c r="Z43" s="135"/>
      <c r="AA43" s="135"/>
      <c r="AB43" s="135"/>
      <c r="AC43" s="135"/>
      <c r="AD43" s="132">
        <v>125</v>
      </c>
      <c r="AE43" s="132">
        <v>42</v>
      </c>
      <c r="AF43" s="140" t="str">
        <f t="shared" ca="1" si="6"/>
        <v>42-ALL</v>
      </c>
      <c r="AG43" s="140">
        <f t="shared" ca="1" si="7"/>
        <v>200</v>
      </c>
      <c r="AH43" s="140">
        <f t="shared" ca="1" si="8"/>
        <v>15616</v>
      </c>
      <c r="AI43" s="141">
        <f t="shared" ca="1" si="9"/>
        <v>-1.0338E-5</v>
      </c>
      <c r="AJ43" s="141">
        <f t="shared" ca="1" si="10"/>
        <v>-8.6720000000000004E-7</v>
      </c>
      <c r="AK43" s="141">
        <f ca="1">AVERAGE(INDIRECT("K"&amp;AD43):INDIRECT("K"&amp;AD44-1))</f>
        <v>1.47E-3</v>
      </c>
      <c r="AL43" s="141">
        <f ca="1">AVERAGE(INDIRECT("L"&amp;AD43):INDIRECT("L"&amp;AD44-1))</f>
        <v>9.7366666666666671E-5</v>
      </c>
      <c r="AM43" s="137">
        <f t="shared" ca="1" si="11"/>
        <v>1.473221051905578E-3</v>
      </c>
      <c r="AN43" s="135"/>
      <c r="AO43" s="137">
        <f ca="1">STDEV(INDIRECT("K"&amp;AD43):INDIRECT("K"&amp;AD44-1))</f>
        <v>0</v>
      </c>
    </row>
    <row r="44" spans="1:41" ht="14.25" customHeight="1">
      <c r="A44" s="135" t="s">
        <v>539</v>
      </c>
      <c r="B44" s="135" t="s">
        <v>200</v>
      </c>
      <c r="C44" s="132">
        <v>0</v>
      </c>
      <c r="D44" s="132">
        <v>200</v>
      </c>
      <c r="E44" s="132">
        <v>15616</v>
      </c>
      <c r="F44" s="135" t="s">
        <v>201</v>
      </c>
      <c r="G44" s="137">
        <v>1.32E-3</v>
      </c>
      <c r="H44" s="137">
        <v>9.5799999999999998E-5</v>
      </c>
      <c r="I44" s="137">
        <v>-1.0338E-5</v>
      </c>
      <c r="J44" s="137">
        <v>-8.6720000000000004E-7</v>
      </c>
      <c r="K44" s="137">
        <v>1.33E-3</v>
      </c>
      <c r="L44" s="137">
        <v>9.6600000000000003E-5</v>
      </c>
      <c r="M44" s="132">
        <v>4.1500000000000004</v>
      </c>
      <c r="N44" s="132">
        <v>0</v>
      </c>
      <c r="O44" s="132">
        <v>0</v>
      </c>
      <c r="P44" s="132">
        <v>0</v>
      </c>
      <c r="Q44" s="132">
        <v>1</v>
      </c>
      <c r="R44" s="137">
        <v>1.332E-5</v>
      </c>
      <c r="S44" s="137">
        <v>9.6639999999999997E-7</v>
      </c>
      <c r="T44" s="132">
        <v>4</v>
      </c>
      <c r="U44" s="132">
        <v>0</v>
      </c>
      <c r="V44" s="132">
        <v>0</v>
      </c>
      <c r="W44" s="138" t="s">
        <v>2561</v>
      </c>
      <c r="X44" s="139">
        <v>45215</v>
      </c>
      <c r="Y44" s="135" t="s">
        <v>204</v>
      </c>
      <c r="Z44" s="135"/>
      <c r="AA44" s="135"/>
      <c r="AB44" s="135"/>
      <c r="AC44" s="135"/>
      <c r="AD44" s="132">
        <v>128</v>
      </c>
      <c r="AE44" s="132">
        <v>43</v>
      </c>
      <c r="AF44" s="140" t="str">
        <f t="shared" ca="1" si="6"/>
        <v>43-ALL</v>
      </c>
      <c r="AG44" s="140">
        <f t="shared" ca="1" si="7"/>
        <v>200</v>
      </c>
      <c r="AH44" s="140">
        <f t="shared" ca="1" si="8"/>
        <v>15616</v>
      </c>
      <c r="AI44" s="141">
        <f t="shared" ca="1" si="9"/>
        <v>-1.0338E-5</v>
      </c>
      <c r="AJ44" s="141">
        <f t="shared" ca="1" si="10"/>
        <v>-8.6720000000000004E-7</v>
      </c>
      <c r="AK44" s="141">
        <f ca="1">AVERAGE(INDIRECT("K"&amp;AD44):INDIRECT("K"&amp;AD45-1))</f>
        <v>1.2999999999999999E-3</v>
      </c>
      <c r="AL44" s="141">
        <f ca="1">AVERAGE(INDIRECT("L"&amp;AD44):INDIRECT("L"&amp;AD45-1))</f>
        <v>8.7300000000000008E-5</v>
      </c>
      <c r="AM44" s="137">
        <f t="shared" ca="1" si="11"/>
        <v>1.3029279680780515E-3</v>
      </c>
      <c r="AN44" s="135"/>
      <c r="AO44" s="137">
        <f ca="1">STDEV(INDIRECT("K"&amp;AD44):INDIRECT("K"&amp;AD45-1))</f>
        <v>0</v>
      </c>
    </row>
    <row r="45" spans="1:41" ht="14.25" customHeight="1">
      <c r="A45" s="135" t="s">
        <v>539</v>
      </c>
      <c r="B45" s="135" t="s">
        <v>200</v>
      </c>
      <c r="C45" s="132">
        <v>0</v>
      </c>
      <c r="D45" s="132">
        <v>200</v>
      </c>
      <c r="E45" s="132">
        <v>15616</v>
      </c>
      <c r="F45" s="135" t="s">
        <v>201</v>
      </c>
      <c r="G45" s="137">
        <v>1.32E-3</v>
      </c>
      <c r="H45" s="137">
        <v>9.5799999999999998E-5</v>
      </c>
      <c r="I45" s="137">
        <v>-1.0338E-5</v>
      </c>
      <c r="J45" s="137">
        <v>-8.6720000000000004E-7</v>
      </c>
      <c r="K45" s="137">
        <v>1.33E-3</v>
      </c>
      <c r="L45" s="137">
        <v>9.6700000000000006E-5</v>
      </c>
      <c r="M45" s="132">
        <v>4.1500000000000004</v>
      </c>
      <c r="N45" s="132">
        <v>0</v>
      </c>
      <c r="O45" s="132">
        <v>0</v>
      </c>
      <c r="P45" s="132">
        <v>0</v>
      </c>
      <c r="Q45" s="132">
        <v>1</v>
      </c>
      <c r="R45" s="137">
        <v>1.332E-5</v>
      </c>
      <c r="S45" s="137">
        <v>9.668E-7</v>
      </c>
      <c r="T45" s="132">
        <v>4</v>
      </c>
      <c r="U45" s="132">
        <v>0</v>
      </c>
      <c r="V45" s="132">
        <v>0</v>
      </c>
      <c r="W45" s="138" t="s">
        <v>2562</v>
      </c>
      <c r="X45" s="139">
        <v>45215</v>
      </c>
      <c r="Y45" s="135" t="s">
        <v>204</v>
      </c>
      <c r="Z45" s="135"/>
      <c r="AA45" s="135"/>
      <c r="AB45" s="135"/>
      <c r="AC45" s="135"/>
      <c r="AD45" s="132">
        <v>131</v>
      </c>
      <c r="AE45" s="132">
        <v>44</v>
      </c>
      <c r="AF45" s="140" t="str">
        <f t="shared" ca="1" si="6"/>
        <v>44-ALL</v>
      </c>
      <c r="AG45" s="140">
        <f t="shared" ca="1" si="7"/>
        <v>200</v>
      </c>
      <c r="AH45" s="140">
        <f t="shared" ca="1" si="8"/>
        <v>15616</v>
      </c>
      <c r="AI45" s="141">
        <f t="shared" ca="1" si="9"/>
        <v>-1.0338E-5</v>
      </c>
      <c r="AJ45" s="141">
        <f t="shared" ca="1" si="10"/>
        <v>-8.6720000000000004E-7</v>
      </c>
      <c r="AK45" s="141">
        <f ca="1">AVERAGE(INDIRECT("K"&amp;AD45):INDIRECT("K"&amp;AD46-1))</f>
        <v>1.47E-3</v>
      </c>
      <c r="AL45" s="141">
        <f ca="1">AVERAGE(INDIRECT("L"&amp;AD45):INDIRECT("L"&amp;AD46-1))</f>
        <v>1.1056666666666667E-4</v>
      </c>
      <c r="AM45" s="137">
        <f t="shared" ca="1" si="11"/>
        <v>1.474152294635048E-3</v>
      </c>
      <c r="AN45" s="135"/>
      <c r="AO45" s="137">
        <f ca="1">STDEV(INDIRECT("K"&amp;AD45):INDIRECT("K"&amp;AD46-1))</f>
        <v>0</v>
      </c>
    </row>
    <row r="46" spans="1:41" ht="14.25" customHeight="1">
      <c r="A46" s="135" t="s">
        <v>539</v>
      </c>
      <c r="B46" s="135" t="s">
        <v>200</v>
      </c>
      <c r="C46" s="132">
        <v>0</v>
      </c>
      <c r="D46" s="132">
        <v>200</v>
      </c>
      <c r="E46" s="132">
        <v>15616</v>
      </c>
      <c r="F46" s="135" t="s">
        <v>201</v>
      </c>
      <c r="G46" s="137">
        <v>1.32E-3</v>
      </c>
      <c r="H46" s="137">
        <v>9.5299999999999999E-5</v>
      </c>
      <c r="I46" s="137">
        <v>-1.0338E-5</v>
      </c>
      <c r="J46" s="137">
        <v>-8.6720000000000004E-7</v>
      </c>
      <c r="K46" s="137">
        <v>1.33E-3</v>
      </c>
      <c r="L46" s="137">
        <v>9.6199999999999994E-5</v>
      </c>
      <c r="M46" s="132">
        <v>4.13</v>
      </c>
      <c r="N46" s="132">
        <v>0</v>
      </c>
      <c r="O46" s="132">
        <v>0</v>
      </c>
      <c r="P46" s="132">
        <v>0</v>
      </c>
      <c r="Q46" s="132">
        <v>1</v>
      </c>
      <c r="R46" s="137">
        <v>1.332E-5</v>
      </c>
      <c r="S46" s="137">
        <v>9.6170000000000004E-7</v>
      </c>
      <c r="T46" s="132">
        <v>4</v>
      </c>
      <c r="U46" s="132">
        <v>0</v>
      </c>
      <c r="V46" s="132">
        <v>0</v>
      </c>
      <c r="W46" s="138" t="s">
        <v>2563</v>
      </c>
      <c r="X46" s="139">
        <v>45215</v>
      </c>
      <c r="Y46" s="135" t="s">
        <v>204</v>
      </c>
      <c r="Z46" s="135"/>
      <c r="AA46" s="135"/>
      <c r="AB46" s="135"/>
      <c r="AC46" s="135"/>
      <c r="AD46" s="132">
        <v>134</v>
      </c>
      <c r="AE46" s="132">
        <v>45</v>
      </c>
      <c r="AF46" s="140" t="str">
        <f t="shared" ca="1" si="6"/>
        <v>45-ALL</v>
      </c>
      <c r="AG46" s="140">
        <f t="shared" ca="1" si="7"/>
        <v>200</v>
      </c>
      <c r="AH46" s="140">
        <f t="shared" ca="1" si="8"/>
        <v>15616</v>
      </c>
      <c r="AI46" s="141">
        <f t="shared" ca="1" si="9"/>
        <v>-1.0338E-5</v>
      </c>
      <c r="AJ46" s="141">
        <f t="shared" ca="1" si="10"/>
        <v>-8.6720000000000004E-7</v>
      </c>
      <c r="AK46" s="141">
        <f ca="1">AVERAGE(INDIRECT("K"&amp;AD46):INDIRECT("K"&amp;AD47-1))</f>
        <v>2.82E-3</v>
      </c>
      <c r="AL46" s="141">
        <f ca="1">AVERAGE(INDIRECT("L"&amp;AD46):INDIRECT("L"&amp;AD47-1))</f>
        <v>1.7469999999999999E-4</v>
      </c>
      <c r="AM46" s="137">
        <f t="shared" ca="1" si="11"/>
        <v>2.8254061814188772E-3</v>
      </c>
      <c r="AN46" s="135"/>
      <c r="AO46" s="137">
        <f ca="1">STDEV(INDIRECT("K"&amp;AD46):INDIRECT("K"&amp;AD47-1))</f>
        <v>0</v>
      </c>
    </row>
    <row r="47" spans="1:41" ht="14.25" customHeight="1">
      <c r="A47" s="135" t="s">
        <v>563</v>
      </c>
      <c r="B47" s="135" t="s">
        <v>200</v>
      </c>
      <c r="C47" s="132">
        <v>0</v>
      </c>
      <c r="D47" s="132">
        <v>200</v>
      </c>
      <c r="E47" s="132">
        <v>15616</v>
      </c>
      <c r="F47" s="135" t="s">
        <v>201</v>
      </c>
      <c r="G47" s="137">
        <v>2.6900000000000001E-3</v>
      </c>
      <c r="H47" s="137">
        <v>1.3740000000000001E-4</v>
      </c>
      <c r="I47" s="137">
        <v>-1.0338E-5</v>
      </c>
      <c r="J47" s="137">
        <v>-8.6720000000000004E-7</v>
      </c>
      <c r="K47" s="137">
        <v>2.7000000000000001E-3</v>
      </c>
      <c r="L47" s="137">
        <v>1.383E-4</v>
      </c>
      <c r="M47" s="132">
        <v>2.93</v>
      </c>
      <c r="N47" s="132">
        <v>0</v>
      </c>
      <c r="O47" s="132">
        <v>0</v>
      </c>
      <c r="P47" s="132">
        <v>0</v>
      </c>
      <c r="Q47" s="132">
        <v>1</v>
      </c>
      <c r="R47" s="137">
        <v>2.6990000000000001E-5</v>
      </c>
      <c r="S47" s="137">
        <v>1.3799999999999999E-6</v>
      </c>
      <c r="T47" s="132">
        <v>4</v>
      </c>
      <c r="U47" s="132">
        <v>0</v>
      </c>
      <c r="V47" s="132">
        <v>0</v>
      </c>
      <c r="W47" s="138" t="s">
        <v>2564</v>
      </c>
      <c r="X47" s="139">
        <v>45215</v>
      </c>
      <c r="Y47" s="135" t="s">
        <v>204</v>
      </c>
      <c r="Z47" s="135"/>
      <c r="AA47" s="135"/>
      <c r="AB47" s="135"/>
      <c r="AC47" s="135"/>
      <c r="AD47" s="132">
        <v>137</v>
      </c>
      <c r="AE47" s="132">
        <v>46</v>
      </c>
      <c r="AF47" s="140" t="str">
        <f t="shared" ca="1" si="6"/>
        <v>46-ALL</v>
      </c>
      <c r="AG47" s="140">
        <f t="shared" ca="1" si="7"/>
        <v>200</v>
      </c>
      <c r="AH47" s="140">
        <f t="shared" ca="1" si="8"/>
        <v>15616</v>
      </c>
      <c r="AI47" s="141">
        <f t="shared" ca="1" si="9"/>
        <v>-1.0338E-5</v>
      </c>
      <c r="AJ47" s="141">
        <f t="shared" ca="1" si="10"/>
        <v>-8.6720000000000004E-7</v>
      </c>
      <c r="AK47" s="141">
        <f ca="1">AVERAGE(INDIRECT("K"&amp;AD47):INDIRECT("K"&amp;AD48-1))</f>
        <v>2.5200000000000001E-3</v>
      </c>
      <c r="AL47" s="141">
        <f ca="1">AVERAGE(INDIRECT("L"&amp;AD47):INDIRECT("L"&amp;AD48-1))</f>
        <v>1.4516666666666668E-4</v>
      </c>
      <c r="AM47" s="137">
        <f t="shared" ca="1" si="11"/>
        <v>2.5241777594121836E-3</v>
      </c>
      <c r="AN47" s="135"/>
      <c r="AO47" s="137">
        <f ca="1">STDEV(INDIRECT("K"&amp;AD47):INDIRECT("K"&amp;AD48-1))</f>
        <v>0</v>
      </c>
    </row>
    <row r="48" spans="1:41" ht="14.25" customHeight="1">
      <c r="A48" s="135" t="s">
        <v>563</v>
      </c>
      <c r="B48" s="135" t="s">
        <v>200</v>
      </c>
      <c r="C48" s="132">
        <v>0</v>
      </c>
      <c r="D48" s="132">
        <v>200</v>
      </c>
      <c r="E48" s="132">
        <v>15616</v>
      </c>
      <c r="F48" s="135" t="s">
        <v>201</v>
      </c>
      <c r="G48" s="137">
        <v>2.6900000000000001E-3</v>
      </c>
      <c r="H48" s="137">
        <v>1.3799999999999999E-4</v>
      </c>
      <c r="I48" s="137">
        <v>-1.0338E-5</v>
      </c>
      <c r="J48" s="137">
        <v>-8.6720000000000004E-7</v>
      </c>
      <c r="K48" s="137">
        <v>2.7000000000000001E-3</v>
      </c>
      <c r="L48" s="137">
        <v>1.3880000000000001E-4</v>
      </c>
      <c r="M48" s="132">
        <v>2.95</v>
      </c>
      <c r="N48" s="132">
        <v>0</v>
      </c>
      <c r="O48" s="132">
        <v>0</v>
      </c>
      <c r="P48" s="132">
        <v>0</v>
      </c>
      <c r="Q48" s="132">
        <v>1</v>
      </c>
      <c r="R48" s="137">
        <v>2.6979999999999999E-5</v>
      </c>
      <c r="S48" s="137">
        <v>1.39E-6</v>
      </c>
      <c r="T48" s="132">
        <v>4</v>
      </c>
      <c r="U48" s="132">
        <v>0</v>
      </c>
      <c r="V48" s="132">
        <v>0</v>
      </c>
      <c r="W48" s="138" t="s">
        <v>2565</v>
      </c>
      <c r="X48" s="139">
        <v>45215</v>
      </c>
      <c r="Y48" s="135" t="s">
        <v>204</v>
      </c>
      <c r="Z48" s="135"/>
      <c r="AA48" s="135"/>
      <c r="AB48" s="135"/>
      <c r="AC48" s="135"/>
      <c r="AD48" s="132">
        <v>140</v>
      </c>
      <c r="AE48" s="132">
        <v>47</v>
      </c>
      <c r="AF48" s="140" t="str">
        <f t="shared" ca="1" si="6"/>
        <v>47-ALL</v>
      </c>
      <c r="AG48" s="140">
        <f t="shared" ca="1" si="7"/>
        <v>200</v>
      </c>
      <c r="AH48" s="140">
        <f t="shared" ca="1" si="8"/>
        <v>15616</v>
      </c>
      <c r="AI48" s="141">
        <f t="shared" ca="1" si="9"/>
        <v>-1.0338E-5</v>
      </c>
      <c r="AJ48" s="141">
        <f t="shared" ca="1" si="10"/>
        <v>-8.6720000000000004E-7</v>
      </c>
      <c r="AK48" s="141">
        <f ca="1">AVERAGE(INDIRECT("K"&amp;AD48):INDIRECT("K"&amp;AD49-1))</f>
        <v>2.0899999999999998E-3</v>
      </c>
      <c r="AL48" s="141">
        <f ca="1">AVERAGE(INDIRECT("L"&amp;AD48):INDIRECT("L"&amp;AD49-1))</f>
        <v>1.3123333333333334E-4</v>
      </c>
      <c r="AM48" s="137">
        <f t="shared" ca="1" si="11"/>
        <v>2.0941160874645361E-3</v>
      </c>
      <c r="AN48" s="135"/>
      <c r="AO48" s="137">
        <f ca="1">STDEV(INDIRECT("K"&amp;AD48):INDIRECT("K"&amp;AD49-1))</f>
        <v>0</v>
      </c>
    </row>
    <row r="49" spans="1:41" ht="14.25" customHeight="1">
      <c r="A49" s="135" t="s">
        <v>563</v>
      </c>
      <c r="B49" s="135" t="s">
        <v>200</v>
      </c>
      <c r="C49" s="132">
        <v>0</v>
      </c>
      <c r="D49" s="132">
        <v>200</v>
      </c>
      <c r="E49" s="132">
        <v>15616</v>
      </c>
      <c r="F49" s="135" t="s">
        <v>201</v>
      </c>
      <c r="G49" s="137">
        <v>2.6900000000000001E-3</v>
      </c>
      <c r="H49" s="137">
        <v>1.3770000000000001E-4</v>
      </c>
      <c r="I49" s="137">
        <v>-1.0338E-5</v>
      </c>
      <c r="J49" s="137">
        <v>-8.6720000000000004E-7</v>
      </c>
      <c r="K49" s="137">
        <v>2.7000000000000001E-3</v>
      </c>
      <c r="L49" s="137">
        <v>1.3860000000000001E-4</v>
      </c>
      <c r="M49" s="132">
        <v>2.94</v>
      </c>
      <c r="N49" s="132">
        <v>0</v>
      </c>
      <c r="O49" s="132">
        <v>0</v>
      </c>
      <c r="P49" s="132">
        <v>0</v>
      </c>
      <c r="Q49" s="132">
        <v>1</v>
      </c>
      <c r="R49" s="137">
        <v>2.6990000000000001E-5</v>
      </c>
      <c r="S49" s="137">
        <v>1.39E-6</v>
      </c>
      <c r="T49" s="132">
        <v>4</v>
      </c>
      <c r="U49" s="132">
        <v>0</v>
      </c>
      <c r="V49" s="132">
        <v>0</v>
      </c>
      <c r="W49" s="138" t="s">
        <v>2566</v>
      </c>
      <c r="X49" s="139">
        <v>45215</v>
      </c>
      <c r="Y49" s="135" t="s">
        <v>204</v>
      </c>
      <c r="Z49" s="135"/>
      <c r="AA49" s="135"/>
      <c r="AB49" s="135"/>
      <c r="AC49" s="135"/>
      <c r="AD49" s="132">
        <v>143</v>
      </c>
      <c r="AE49" s="132">
        <v>48</v>
      </c>
      <c r="AF49" s="140" t="str">
        <f t="shared" ca="1" si="6"/>
        <v>48-ALL</v>
      </c>
      <c r="AG49" s="140">
        <f t="shared" ca="1" si="7"/>
        <v>200</v>
      </c>
      <c r="AH49" s="140">
        <f t="shared" ca="1" si="8"/>
        <v>15616</v>
      </c>
      <c r="AI49" s="141">
        <f t="shared" ca="1" si="9"/>
        <v>-1.0338E-5</v>
      </c>
      <c r="AJ49" s="141">
        <f t="shared" ca="1" si="10"/>
        <v>-8.6720000000000004E-7</v>
      </c>
      <c r="AK49" s="141">
        <f ca="1">AVERAGE(INDIRECT("K"&amp;AD49):INDIRECT("K"&amp;AD50-1))</f>
        <v>2.0699999999999998E-3</v>
      </c>
      <c r="AL49" s="141">
        <f ca="1">AVERAGE(INDIRECT("L"&amp;AD49):INDIRECT("L"&amp;AD50-1))</f>
        <v>1.2496666666666668E-4</v>
      </c>
      <c r="AM49" s="137">
        <f t="shared" ca="1" si="11"/>
        <v>2.0737687112544101E-3</v>
      </c>
      <c r="AN49" s="135"/>
      <c r="AO49" s="137">
        <f ca="1">STDEV(INDIRECT("K"&amp;AD49):INDIRECT("K"&amp;AD50-1))</f>
        <v>0</v>
      </c>
    </row>
    <row r="50" spans="1:41" ht="14.25" customHeight="1">
      <c r="A50" s="135" t="s">
        <v>587</v>
      </c>
      <c r="B50" s="135" t="s">
        <v>200</v>
      </c>
      <c r="C50" s="132">
        <v>0</v>
      </c>
      <c r="D50" s="132">
        <v>200</v>
      </c>
      <c r="E50" s="132">
        <v>15616</v>
      </c>
      <c r="F50" s="135" t="s">
        <v>201</v>
      </c>
      <c r="G50" s="137">
        <v>2.1700000000000001E-3</v>
      </c>
      <c r="H50" s="137">
        <v>1.3210000000000001E-4</v>
      </c>
      <c r="I50" s="137">
        <v>-1.0338E-5</v>
      </c>
      <c r="J50" s="137">
        <v>-8.6720000000000004E-7</v>
      </c>
      <c r="K50" s="137">
        <v>2.1800000000000001E-3</v>
      </c>
      <c r="L50" s="137">
        <v>1.329E-4</v>
      </c>
      <c r="M50" s="132">
        <v>3.49</v>
      </c>
      <c r="N50" s="132">
        <v>0</v>
      </c>
      <c r="O50" s="132">
        <v>0</v>
      </c>
      <c r="P50" s="132">
        <v>0</v>
      </c>
      <c r="Q50" s="132">
        <v>1</v>
      </c>
      <c r="R50" s="137">
        <v>2.179E-5</v>
      </c>
      <c r="S50" s="137">
        <v>1.33E-6</v>
      </c>
      <c r="T50" s="132">
        <v>4</v>
      </c>
      <c r="U50" s="132">
        <v>0</v>
      </c>
      <c r="V50" s="132">
        <v>0</v>
      </c>
      <c r="W50" s="138" t="s">
        <v>2567</v>
      </c>
      <c r="X50" s="139">
        <v>45215</v>
      </c>
      <c r="Y50" s="135" t="s">
        <v>204</v>
      </c>
      <c r="Z50" s="135"/>
      <c r="AA50" s="135"/>
      <c r="AB50" s="135"/>
      <c r="AC50" s="135"/>
      <c r="AD50" s="132">
        <v>146</v>
      </c>
      <c r="AE50" s="132">
        <v>49</v>
      </c>
      <c r="AF50" s="140" t="str">
        <f t="shared" ca="1" si="6"/>
        <v>49-ALL</v>
      </c>
      <c r="AG50" s="140">
        <f t="shared" ca="1" si="7"/>
        <v>200</v>
      </c>
      <c r="AH50" s="140">
        <f t="shared" ca="1" si="8"/>
        <v>15616</v>
      </c>
      <c r="AI50" s="141">
        <f t="shared" ca="1" si="9"/>
        <v>-1.0338E-5</v>
      </c>
      <c r="AJ50" s="141">
        <f t="shared" ca="1" si="10"/>
        <v>-8.6720000000000004E-7</v>
      </c>
      <c r="AK50" s="141">
        <f ca="1">AVERAGE(INDIRECT("K"&amp;AD50):INDIRECT("K"&amp;AD51-1))</f>
        <v>1.8400000000000003E-3</v>
      </c>
      <c r="AL50" s="141">
        <f ca="1">AVERAGE(INDIRECT("L"&amp;AD50):INDIRECT("L"&amp;AD51-1))</f>
        <v>1.1896666666666667E-4</v>
      </c>
      <c r="AM50" s="137">
        <f t="shared" ca="1" si="11"/>
        <v>1.8438419313427544E-3</v>
      </c>
      <c r="AN50" s="135"/>
      <c r="AO50" s="137">
        <f ca="1">STDEV(INDIRECT("K"&amp;AD50):INDIRECT("K"&amp;AD51-1))</f>
        <v>2.6557421006064809E-19</v>
      </c>
    </row>
    <row r="51" spans="1:41" ht="14.25" customHeight="1">
      <c r="A51" s="135" t="s">
        <v>587</v>
      </c>
      <c r="B51" s="135" t="s">
        <v>200</v>
      </c>
      <c r="C51" s="132">
        <v>0</v>
      </c>
      <c r="D51" s="132">
        <v>200</v>
      </c>
      <c r="E51" s="132">
        <v>15616</v>
      </c>
      <c r="F51" s="135" t="s">
        <v>201</v>
      </c>
      <c r="G51" s="137">
        <v>2.1700000000000001E-3</v>
      </c>
      <c r="H51" s="137">
        <v>1.3229999999999999E-4</v>
      </c>
      <c r="I51" s="137">
        <v>-1.0338E-5</v>
      </c>
      <c r="J51" s="137">
        <v>-8.6720000000000004E-7</v>
      </c>
      <c r="K51" s="137">
        <v>2.1800000000000001E-3</v>
      </c>
      <c r="L51" s="137">
        <v>1.3310000000000001E-4</v>
      </c>
      <c r="M51" s="132">
        <v>3.5</v>
      </c>
      <c r="N51" s="132">
        <v>0</v>
      </c>
      <c r="O51" s="132">
        <v>0</v>
      </c>
      <c r="P51" s="132">
        <v>0</v>
      </c>
      <c r="Q51" s="132">
        <v>1</v>
      </c>
      <c r="R51" s="137">
        <v>2.179E-5</v>
      </c>
      <c r="S51" s="137">
        <v>1.33E-6</v>
      </c>
      <c r="T51" s="132">
        <v>4</v>
      </c>
      <c r="U51" s="132">
        <v>0</v>
      </c>
      <c r="V51" s="132">
        <v>0</v>
      </c>
      <c r="W51" s="138" t="s">
        <v>2568</v>
      </c>
      <c r="X51" s="139">
        <v>45215</v>
      </c>
      <c r="Y51" s="135" t="s">
        <v>204</v>
      </c>
      <c r="Z51" s="135"/>
      <c r="AA51" s="135"/>
      <c r="AB51" s="135"/>
      <c r="AC51" s="135"/>
      <c r="AD51" s="132">
        <v>149</v>
      </c>
      <c r="AE51" s="132">
        <v>50</v>
      </c>
      <c r="AF51" s="140" t="str">
        <f t="shared" ca="1" si="6"/>
        <v>50-ALL</v>
      </c>
      <c r="AG51" s="140">
        <f t="shared" ca="1" si="7"/>
        <v>200</v>
      </c>
      <c r="AH51" s="140">
        <f t="shared" ca="1" si="8"/>
        <v>15616</v>
      </c>
      <c r="AI51" s="141">
        <f t="shared" ca="1" si="9"/>
        <v>-1.0338E-5</v>
      </c>
      <c r="AJ51" s="141">
        <f t="shared" ca="1" si="10"/>
        <v>-8.6720000000000004E-7</v>
      </c>
      <c r="AK51" s="141">
        <f ca="1">AVERAGE(INDIRECT("K"&amp;AD51):INDIRECT("K"&amp;AD52-1))</f>
        <v>2.4099999999999998E-3</v>
      </c>
      <c r="AL51" s="141">
        <f ca="1">AVERAGE(INDIRECT("L"&amp;AD51):INDIRECT("L"&amp;AD52-1))</f>
        <v>1.4376666666666667E-4</v>
      </c>
      <c r="AM51" s="137">
        <f t="shared" ca="1" si="11"/>
        <v>2.4142843358735617E-3</v>
      </c>
      <c r="AN51" s="135"/>
      <c r="AO51" s="137">
        <f ca="1">STDEV(INDIRECT("K"&amp;AD51):INDIRECT("K"&amp;AD52-1))</f>
        <v>0</v>
      </c>
    </row>
    <row r="52" spans="1:41" ht="14.25" customHeight="1">
      <c r="A52" s="135" t="s">
        <v>587</v>
      </c>
      <c r="B52" s="135" t="s">
        <v>200</v>
      </c>
      <c r="C52" s="132">
        <v>0</v>
      </c>
      <c r="D52" s="132">
        <v>200</v>
      </c>
      <c r="E52" s="132">
        <v>15616</v>
      </c>
      <c r="F52" s="135" t="s">
        <v>201</v>
      </c>
      <c r="G52" s="137">
        <v>2.1700000000000001E-3</v>
      </c>
      <c r="H52" s="137">
        <v>1.329E-4</v>
      </c>
      <c r="I52" s="137">
        <v>-1.0338E-5</v>
      </c>
      <c r="J52" s="137">
        <v>-8.6720000000000004E-7</v>
      </c>
      <c r="K52" s="137">
        <v>2.1800000000000001E-3</v>
      </c>
      <c r="L52" s="137">
        <v>1.337E-4</v>
      </c>
      <c r="M52" s="132">
        <v>3.51</v>
      </c>
      <c r="N52" s="132">
        <v>0</v>
      </c>
      <c r="O52" s="132">
        <v>0</v>
      </c>
      <c r="P52" s="132">
        <v>0</v>
      </c>
      <c r="Q52" s="132">
        <v>1</v>
      </c>
      <c r="R52" s="137">
        <v>2.1800000000000001E-5</v>
      </c>
      <c r="S52" s="137">
        <v>1.3400000000000001E-6</v>
      </c>
      <c r="T52" s="132">
        <v>4</v>
      </c>
      <c r="U52" s="132">
        <v>0</v>
      </c>
      <c r="V52" s="132">
        <v>0</v>
      </c>
      <c r="W52" s="138" t="s">
        <v>2569</v>
      </c>
      <c r="X52" s="139">
        <v>45215</v>
      </c>
      <c r="Y52" s="135" t="s">
        <v>204</v>
      </c>
      <c r="Z52" s="135"/>
      <c r="AA52" s="135"/>
      <c r="AB52" s="135"/>
      <c r="AC52" s="135"/>
      <c r="AD52" s="132">
        <v>152</v>
      </c>
      <c r="AE52" s="132">
        <v>51</v>
      </c>
      <c r="AF52" s="140" t="str">
        <f t="shared" ca="1" si="6"/>
        <v>51-ALL</v>
      </c>
      <c r="AG52" s="140">
        <f t="shared" ca="1" si="7"/>
        <v>200</v>
      </c>
      <c r="AH52" s="140">
        <f t="shared" ca="1" si="8"/>
        <v>15616</v>
      </c>
      <c r="AI52" s="141">
        <f t="shared" ca="1" si="9"/>
        <v>-1.0338E-5</v>
      </c>
      <c r="AJ52" s="141">
        <f t="shared" ca="1" si="10"/>
        <v>-8.6720000000000004E-7</v>
      </c>
      <c r="AK52" s="141">
        <f ca="1">AVERAGE(INDIRECT("K"&amp;AD52):INDIRECT("K"&amp;AD53-1))</f>
        <v>1.5199999999999999E-3</v>
      </c>
      <c r="AL52" s="141">
        <f ca="1">AVERAGE(INDIRECT("L"&amp;AD52):INDIRECT("L"&amp;AD53-1))</f>
        <v>1.0670000000000001E-4</v>
      </c>
      <c r="AM52" s="137">
        <f t="shared" ca="1" si="11"/>
        <v>1.5237404273694387E-3</v>
      </c>
      <c r="AN52" s="135"/>
      <c r="AO52" s="137">
        <f ca="1">STDEV(INDIRECT("K"&amp;AD52):INDIRECT("K"&amp;AD53-1))</f>
        <v>2.6557421006064809E-19</v>
      </c>
    </row>
    <row r="53" spans="1:41" ht="14.25" customHeight="1">
      <c r="A53" s="135" t="s">
        <v>611</v>
      </c>
      <c r="B53" s="135" t="s">
        <v>200</v>
      </c>
      <c r="C53" s="132">
        <v>0</v>
      </c>
      <c r="D53" s="132">
        <v>200</v>
      </c>
      <c r="E53" s="132">
        <v>15616</v>
      </c>
      <c r="F53" s="135" t="s">
        <v>201</v>
      </c>
      <c r="G53" s="137">
        <v>8.3299999999999997E-4</v>
      </c>
      <c r="H53" s="137">
        <v>5.7949999999999999E-5</v>
      </c>
      <c r="I53" s="137">
        <v>-1.0338E-5</v>
      </c>
      <c r="J53" s="137">
        <v>-8.6720000000000004E-7</v>
      </c>
      <c r="K53" s="137">
        <v>8.4287999999999995E-4</v>
      </c>
      <c r="L53" s="137">
        <v>5.8820000000000003E-5</v>
      </c>
      <c r="M53" s="132">
        <v>3.99</v>
      </c>
      <c r="N53" s="132">
        <v>0</v>
      </c>
      <c r="O53" s="132">
        <v>0</v>
      </c>
      <c r="P53" s="132">
        <v>0</v>
      </c>
      <c r="Q53" s="132">
        <v>1</v>
      </c>
      <c r="R53" s="137">
        <v>8.4300000000000006E-6</v>
      </c>
      <c r="S53" s="137">
        <v>5.8820000000000004E-7</v>
      </c>
      <c r="T53" s="132">
        <v>4</v>
      </c>
      <c r="U53" s="132">
        <v>0</v>
      </c>
      <c r="V53" s="132">
        <v>0</v>
      </c>
      <c r="W53" s="138" t="s">
        <v>2570</v>
      </c>
      <c r="X53" s="139">
        <v>45215</v>
      </c>
      <c r="Y53" s="135" t="s">
        <v>204</v>
      </c>
      <c r="Z53" s="135"/>
      <c r="AA53" s="135"/>
      <c r="AB53" s="135"/>
      <c r="AC53" s="135"/>
      <c r="AD53" s="132">
        <v>155</v>
      </c>
      <c r="AE53" s="132">
        <v>52</v>
      </c>
      <c r="AF53" s="140" t="str">
        <f t="shared" ca="1" si="6"/>
        <v>52-ALL</v>
      </c>
      <c r="AG53" s="140">
        <f t="shared" ca="1" si="7"/>
        <v>200</v>
      </c>
      <c r="AH53" s="140">
        <f t="shared" ca="1" si="8"/>
        <v>15616</v>
      </c>
      <c r="AI53" s="141">
        <f t="shared" ca="1" si="9"/>
        <v>-1.0338E-5</v>
      </c>
      <c r="AJ53" s="141">
        <f t="shared" ca="1" si="10"/>
        <v>-8.6720000000000004E-7</v>
      </c>
      <c r="AK53" s="141">
        <f ca="1">AVERAGE(INDIRECT("K"&amp;AD53):INDIRECT("K"&amp;AD54-1))</f>
        <v>1.73E-3</v>
      </c>
      <c r="AL53" s="141">
        <f ca="1">AVERAGE(INDIRECT("L"&amp;AD53):INDIRECT("L"&amp;AD54-1))</f>
        <v>1.1476666666666666E-4</v>
      </c>
      <c r="AM53" s="137">
        <f t="shared" ca="1" si="11"/>
        <v>1.7338025803931016E-3</v>
      </c>
      <c r="AN53" s="135"/>
      <c r="AO53" s="137">
        <f ca="1">STDEV(INDIRECT("K"&amp;AD53):INDIRECT("K"&amp;AD54-1))</f>
        <v>0</v>
      </c>
    </row>
    <row r="54" spans="1:41" ht="14.25" customHeight="1">
      <c r="A54" s="135" t="s">
        <v>611</v>
      </c>
      <c r="B54" s="135" t="s">
        <v>200</v>
      </c>
      <c r="C54" s="132">
        <v>0</v>
      </c>
      <c r="D54" s="132">
        <v>200</v>
      </c>
      <c r="E54" s="132">
        <v>15616</v>
      </c>
      <c r="F54" s="135" t="s">
        <v>201</v>
      </c>
      <c r="G54" s="137">
        <v>8.3299999999999997E-4</v>
      </c>
      <c r="H54" s="137">
        <v>5.8260000000000001E-5</v>
      </c>
      <c r="I54" s="137">
        <v>-1.0338E-5</v>
      </c>
      <c r="J54" s="137">
        <v>-8.6720000000000004E-7</v>
      </c>
      <c r="K54" s="137">
        <v>8.4307999999999996E-4</v>
      </c>
      <c r="L54" s="137">
        <v>5.9120000000000003E-5</v>
      </c>
      <c r="M54" s="132">
        <v>4.01</v>
      </c>
      <c r="N54" s="132">
        <v>0</v>
      </c>
      <c r="O54" s="132">
        <v>0</v>
      </c>
      <c r="P54" s="132">
        <v>0</v>
      </c>
      <c r="Q54" s="132">
        <v>1</v>
      </c>
      <c r="R54" s="137">
        <v>8.4300000000000006E-6</v>
      </c>
      <c r="S54" s="137">
        <v>5.9120000000000005E-7</v>
      </c>
      <c r="T54" s="132">
        <v>4</v>
      </c>
      <c r="U54" s="132">
        <v>0</v>
      </c>
      <c r="V54" s="132">
        <v>0</v>
      </c>
      <c r="W54" s="138" t="s">
        <v>2571</v>
      </c>
      <c r="X54" s="139">
        <v>45215</v>
      </c>
      <c r="Y54" s="135" t="s">
        <v>204</v>
      </c>
      <c r="Z54" s="135"/>
      <c r="AA54" s="135"/>
      <c r="AB54" s="135"/>
      <c r="AC54" s="135"/>
      <c r="AD54" s="132">
        <v>158</v>
      </c>
      <c r="AE54" s="132">
        <v>53</v>
      </c>
      <c r="AF54" s="140" t="str">
        <f t="shared" ca="1" si="6"/>
        <v>53-ALL</v>
      </c>
      <c r="AG54" s="140">
        <f t="shared" ca="1" si="7"/>
        <v>200</v>
      </c>
      <c r="AH54" s="140">
        <f t="shared" ca="1" si="8"/>
        <v>15616</v>
      </c>
      <c r="AI54" s="141">
        <f t="shared" ca="1" si="9"/>
        <v>-1.0338E-5</v>
      </c>
      <c r="AJ54" s="141">
        <f t="shared" ca="1" si="10"/>
        <v>-8.6720000000000004E-7</v>
      </c>
      <c r="AK54" s="141">
        <f ca="1">AVERAGE(INDIRECT("K"&amp;AD54):INDIRECT("K"&amp;AD55-1))</f>
        <v>1.6999999999999999E-3</v>
      </c>
      <c r="AL54" s="141">
        <f ca="1">AVERAGE(INDIRECT("L"&amp;AD54):INDIRECT("L"&amp;AD55-1))</f>
        <v>1.2083333333333332E-4</v>
      </c>
      <c r="AM54" s="137">
        <f t="shared" ca="1" si="11"/>
        <v>1.7042889116709186E-3</v>
      </c>
      <c r="AN54" s="135"/>
      <c r="AO54" s="137">
        <f ca="1">STDEV(INDIRECT("K"&amp;AD54):INDIRECT("K"&amp;AD55-1))</f>
        <v>0</v>
      </c>
    </row>
    <row r="55" spans="1:41" ht="14.25" customHeight="1">
      <c r="A55" s="135" t="s">
        <v>611</v>
      </c>
      <c r="B55" s="135" t="s">
        <v>200</v>
      </c>
      <c r="C55" s="132">
        <v>0</v>
      </c>
      <c r="D55" s="132">
        <v>200</v>
      </c>
      <c r="E55" s="132">
        <v>15616</v>
      </c>
      <c r="F55" s="135" t="s">
        <v>201</v>
      </c>
      <c r="G55" s="137">
        <v>8.3199999999999995E-4</v>
      </c>
      <c r="H55" s="137">
        <v>5.8100000000000003E-5</v>
      </c>
      <c r="I55" s="137">
        <v>-1.0338E-5</v>
      </c>
      <c r="J55" s="137">
        <v>-8.6720000000000004E-7</v>
      </c>
      <c r="K55" s="137">
        <v>8.4276999999999996E-4</v>
      </c>
      <c r="L55" s="137">
        <v>5.897E-5</v>
      </c>
      <c r="M55" s="132">
        <v>4</v>
      </c>
      <c r="N55" s="132">
        <v>0</v>
      </c>
      <c r="O55" s="132">
        <v>0</v>
      </c>
      <c r="P55" s="132">
        <v>0</v>
      </c>
      <c r="Q55" s="132">
        <v>1</v>
      </c>
      <c r="R55" s="137">
        <v>8.4300000000000006E-6</v>
      </c>
      <c r="S55" s="137">
        <v>5.8970000000000005E-7</v>
      </c>
      <c r="T55" s="132">
        <v>4</v>
      </c>
      <c r="U55" s="132">
        <v>0</v>
      </c>
      <c r="V55" s="132">
        <v>0</v>
      </c>
      <c r="W55" s="138" t="s">
        <v>2572</v>
      </c>
      <c r="X55" s="139">
        <v>45215</v>
      </c>
      <c r="Y55" s="135" t="s">
        <v>204</v>
      </c>
      <c r="Z55" s="135"/>
      <c r="AA55" s="135"/>
      <c r="AB55" s="135"/>
      <c r="AC55" s="135"/>
      <c r="AD55" s="132">
        <v>161</v>
      </c>
      <c r="AE55" s="132">
        <v>54</v>
      </c>
      <c r="AF55" s="140" t="str">
        <f t="shared" ca="1" si="6"/>
        <v>54-ALL</v>
      </c>
      <c r="AG55" s="140">
        <f t="shared" ca="1" si="7"/>
        <v>200</v>
      </c>
      <c r="AH55" s="140">
        <f t="shared" ca="1" si="8"/>
        <v>15616</v>
      </c>
      <c r="AI55" s="141">
        <f t="shared" ca="1" si="9"/>
        <v>-1.0338E-5</v>
      </c>
      <c r="AJ55" s="141">
        <f t="shared" ca="1" si="10"/>
        <v>-8.6720000000000004E-7</v>
      </c>
      <c r="AK55" s="141">
        <f ca="1">AVERAGE(INDIRECT("K"&amp;AD55):INDIRECT("K"&amp;AD56-1))</f>
        <v>1.2366666666666665E-3</v>
      </c>
      <c r="AL55" s="141">
        <f ca="1">AVERAGE(INDIRECT("L"&amp;AD55):INDIRECT("L"&amp;AD56-1))</f>
        <v>8.4933333333333342E-5</v>
      </c>
      <c r="AM55" s="137">
        <f t="shared" ca="1" si="11"/>
        <v>1.2395798141126514E-3</v>
      </c>
      <c r="AN55" s="135"/>
      <c r="AO55" s="137">
        <f ca="1">STDEV(INDIRECT("K"&amp;AD55):INDIRECT("K"&amp;AD56-1))</f>
        <v>5.7735026918962731E-6</v>
      </c>
    </row>
    <row r="56" spans="1:41" ht="14.25" customHeight="1">
      <c r="A56" s="135" t="s">
        <v>635</v>
      </c>
      <c r="B56" s="135" t="s">
        <v>200</v>
      </c>
      <c r="C56" s="132">
        <v>0</v>
      </c>
      <c r="D56" s="132">
        <v>200</v>
      </c>
      <c r="E56" s="132">
        <v>15616</v>
      </c>
      <c r="F56" s="135" t="s">
        <v>201</v>
      </c>
      <c r="G56" s="137">
        <v>2.0600000000000002E-3</v>
      </c>
      <c r="H56" s="137">
        <v>1.262E-4</v>
      </c>
      <c r="I56" s="137">
        <v>-1.0338E-5</v>
      </c>
      <c r="J56" s="137">
        <v>-8.6720000000000004E-7</v>
      </c>
      <c r="K56" s="137">
        <v>2.0699999999999998E-3</v>
      </c>
      <c r="L56" s="137">
        <v>1.27E-4</v>
      </c>
      <c r="M56" s="132">
        <v>3.51</v>
      </c>
      <c r="N56" s="132">
        <v>0</v>
      </c>
      <c r="O56" s="132">
        <v>0</v>
      </c>
      <c r="P56" s="132">
        <v>0</v>
      </c>
      <c r="Q56" s="132">
        <v>1</v>
      </c>
      <c r="R56" s="137">
        <v>2.071E-5</v>
      </c>
      <c r="S56" s="137">
        <v>1.2699999999999999E-6</v>
      </c>
      <c r="T56" s="132">
        <v>4</v>
      </c>
      <c r="U56" s="132">
        <v>0</v>
      </c>
      <c r="V56" s="132">
        <v>0</v>
      </c>
      <c r="W56" s="138" t="s">
        <v>2573</v>
      </c>
      <c r="X56" s="139">
        <v>45215</v>
      </c>
      <c r="Y56" s="135" t="s">
        <v>204</v>
      </c>
      <c r="Z56" s="135"/>
      <c r="AA56" s="135"/>
      <c r="AB56" s="135"/>
      <c r="AC56" s="135"/>
      <c r="AD56" s="132">
        <v>164</v>
      </c>
      <c r="AE56" s="132">
        <v>55</v>
      </c>
      <c r="AF56" s="140" t="str">
        <f t="shared" ca="1" si="6"/>
        <v>55-ALL</v>
      </c>
      <c r="AG56" s="140">
        <f t="shared" ca="1" si="7"/>
        <v>200</v>
      </c>
      <c r="AH56" s="140">
        <f t="shared" ca="1" si="8"/>
        <v>15616</v>
      </c>
      <c r="AI56" s="141">
        <f t="shared" ca="1" si="9"/>
        <v>-1.0338E-5</v>
      </c>
      <c r="AJ56" s="141">
        <f t="shared" ca="1" si="10"/>
        <v>-8.6720000000000004E-7</v>
      </c>
      <c r="AK56" s="141">
        <f ca="1">AVERAGE(INDIRECT("K"&amp;AD56):INDIRECT("K"&amp;AD57-1))</f>
        <v>2.81E-3</v>
      </c>
      <c r="AL56" s="141">
        <f ca="1">AVERAGE(INDIRECT("L"&amp;AD56):INDIRECT("L"&amp;AD57-1))</f>
        <v>1.5613333333333332E-4</v>
      </c>
      <c r="AM56" s="137">
        <f t="shared" ca="1" si="11"/>
        <v>2.814334311658403E-3</v>
      </c>
      <c r="AN56" s="135"/>
      <c r="AO56" s="137">
        <f ca="1">STDEV(INDIRECT("K"&amp;AD56):INDIRECT("K"&amp;AD57-1))</f>
        <v>0</v>
      </c>
    </row>
    <row r="57" spans="1:41" ht="14.25" customHeight="1">
      <c r="A57" s="135" t="s">
        <v>635</v>
      </c>
      <c r="B57" s="135" t="s">
        <v>200</v>
      </c>
      <c r="C57" s="132">
        <v>0</v>
      </c>
      <c r="D57" s="132">
        <v>200</v>
      </c>
      <c r="E57" s="132">
        <v>15616</v>
      </c>
      <c r="F57" s="135" t="s">
        <v>201</v>
      </c>
      <c r="G57" s="137">
        <v>2.0600000000000002E-3</v>
      </c>
      <c r="H57" s="137">
        <v>1.2559999999999999E-4</v>
      </c>
      <c r="I57" s="137">
        <v>-1.0338E-5</v>
      </c>
      <c r="J57" s="137">
        <v>-8.6720000000000004E-7</v>
      </c>
      <c r="K57" s="137">
        <v>2.0699999999999998E-3</v>
      </c>
      <c r="L57" s="137">
        <v>1.2640000000000001E-4</v>
      </c>
      <c r="M57" s="132">
        <v>3.49</v>
      </c>
      <c r="N57" s="132">
        <v>0</v>
      </c>
      <c r="O57" s="132">
        <v>0</v>
      </c>
      <c r="P57" s="132">
        <v>0</v>
      </c>
      <c r="Q57" s="132">
        <v>1</v>
      </c>
      <c r="R57" s="137">
        <v>2.071E-5</v>
      </c>
      <c r="S57" s="137">
        <v>1.26E-6</v>
      </c>
      <c r="T57" s="132">
        <v>4</v>
      </c>
      <c r="U57" s="132">
        <v>0</v>
      </c>
      <c r="V57" s="132">
        <v>0</v>
      </c>
      <c r="W57" s="138" t="s">
        <v>2574</v>
      </c>
      <c r="X57" s="139">
        <v>45215</v>
      </c>
      <c r="Y57" s="135" t="s">
        <v>204</v>
      </c>
      <c r="Z57" s="135"/>
      <c r="AA57" s="135"/>
      <c r="AB57" s="135"/>
      <c r="AC57" s="135"/>
      <c r="AD57" s="132">
        <v>167</v>
      </c>
      <c r="AE57" s="132">
        <v>56</v>
      </c>
      <c r="AF57" s="140" t="str">
        <f t="shared" ca="1" si="6"/>
        <v>56-ALL</v>
      </c>
      <c r="AG57" s="140">
        <f t="shared" ca="1" si="7"/>
        <v>200</v>
      </c>
      <c r="AH57" s="140">
        <f t="shared" ca="1" si="8"/>
        <v>15616</v>
      </c>
      <c r="AI57" s="141">
        <f t="shared" ca="1" si="9"/>
        <v>-1.0338E-5</v>
      </c>
      <c r="AJ57" s="141">
        <f t="shared" ca="1" si="10"/>
        <v>-8.6720000000000004E-7</v>
      </c>
      <c r="AK57" s="141">
        <f ca="1">AVERAGE(INDIRECT("K"&amp;AD57):INDIRECT("K"&amp;AD58-1))</f>
        <v>1.5100000000000001E-3</v>
      </c>
      <c r="AL57" s="141">
        <f ca="1">AVERAGE(INDIRECT("L"&amp;AD57):INDIRECT("L"&amp;AD58-1))</f>
        <v>1.0416666666666667E-4</v>
      </c>
      <c r="AM57" s="137">
        <f t="shared" ca="1" si="11"/>
        <v>1.5135886807334561E-3</v>
      </c>
      <c r="AN57" s="135"/>
      <c r="AO57" s="137">
        <f ca="1">STDEV(INDIRECT("K"&amp;AD57):INDIRECT("K"&amp;AD58-1))</f>
        <v>0</v>
      </c>
    </row>
    <row r="58" spans="1:41" ht="14.25" customHeight="1">
      <c r="A58" s="135" t="s">
        <v>635</v>
      </c>
      <c r="B58" s="135" t="s">
        <v>200</v>
      </c>
      <c r="C58" s="132">
        <v>0</v>
      </c>
      <c r="D58" s="132">
        <v>200</v>
      </c>
      <c r="E58" s="132">
        <v>15616</v>
      </c>
      <c r="F58" s="135" t="s">
        <v>201</v>
      </c>
      <c r="G58" s="137">
        <v>2.0600000000000002E-3</v>
      </c>
      <c r="H58" s="137">
        <v>1.2579999999999999E-4</v>
      </c>
      <c r="I58" s="137">
        <v>-1.0338E-5</v>
      </c>
      <c r="J58" s="137">
        <v>-8.6720000000000004E-7</v>
      </c>
      <c r="K58" s="137">
        <v>2.0699999999999998E-3</v>
      </c>
      <c r="L58" s="137">
        <v>1.2659999999999999E-4</v>
      </c>
      <c r="M58" s="132">
        <v>3.5</v>
      </c>
      <c r="N58" s="132">
        <v>0</v>
      </c>
      <c r="O58" s="132">
        <v>0</v>
      </c>
      <c r="P58" s="132">
        <v>0</v>
      </c>
      <c r="Q58" s="132">
        <v>1</v>
      </c>
      <c r="R58" s="137">
        <v>2.071E-5</v>
      </c>
      <c r="S58" s="137">
        <v>1.2699999999999999E-6</v>
      </c>
      <c r="T58" s="132">
        <v>4</v>
      </c>
      <c r="U58" s="132">
        <v>0</v>
      </c>
      <c r="V58" s="132">
        <v>0</v>
      </c>
      <c r="W58" s="138" t="s">
        <v>2575</v>
      </c>
      <c r="X58" s="139">
        <v>45215</v>
      </c>
      <c r="Y58" s="135" t="s">
        <v>204</v>
      </c>
      <c r="Z58" s="135"/>
      <c r="AA58" s="135"/>
      <c r="AB58" s="135"/>
      <c r="AC58" s="135"/>
      <c r="AD58" s="132">
        <v>170</v>
      </c>
      <c r="AE58" s="132">
        <v>57</v>
      </c>
      <c r="AF58" s="140" t="str">
        <f t="shared" ca="1" si="6"/>
        <v>57-ALL</v>
      </c>
      <c r="AG58" s="140">
        <f t="shared" ca="1" si="7"/>
        <v>200</v>
      </c>
      <c r="AH58" s="140">
        <f t="shared" ca="1" si="8"/>
        <v>15616</v>
      </c>
      <c r="AI58" s="141">
        <f t="shared" ca="1" si="9"/>
        <v>-1.0338E-5</v>
      </c>
      <c r="AJ58" s="141">
        <f t="shared" ca="1" si="10"/>
        <v>-8.6720000000000004E-7</v>
      </c>
      <c r="AK58" s="141">
        <f ca="1">AVERAGE(INDIRECT("K"&amp;AD58):INDIRECT("K"&amp;AD59-1))</f>
        <v>1.66E-3</v>
      </c>
      <c r="AL58" s="141">
        <f ca="1">AVERAGE(INDIRECT("L"&amp;AD58):INDIRECT("L"&amp;AD59-1))</f>
        <v>1.2183333333333333E-4</v>
      </c>
      <c r="AM58" s="137">
        <f t="shared" ca="1" si="11"/>
        <v>1.6644648873169752E-3</v>
      </c>
      <c r="AN58" s="135"/>
      <c r="AO58" s="137">
        <f ca="1">STDEV(INDIRECT("K"&amp;AD58):INDIRECT("K"&amp;AD59-1))</f>
        <v>0</v>
      </c>
    </row>
    <row r="59" spans="1:41" ht="14.25" customHeight="1">
      <c r="A59" s="135" t="s">
        <v>659</v>
      </c>
      <c r="B59" s="135" t="s">
        <v>200</v>
      </c>
      <c r="C59" s="132">
        <v>0</v>
      </c>
      <c r="D59" s="132">
        <v>200</v>
      </c>
      <c r="E59" s="132">
        <v>15616</v>
      </c>
      <c r="F59" s="135" t="s">
        <v>201</v>
      </c>
      <c r="G59" s="137">
        <v>1.3799999999999999E-3</v>
      </c>
      <c r="H59" s="137">
        <v>9.2999999999999997E-5</v>
      </c>
      <c r="I59" s="137">
        <v>-1.0338E-5</v>
      </c>
      <c r="J59" s="137">
        <v>-8.6720000000000004E-7</v>
      </c>
      <c r="K59" s="137">
        <v>1.39E-3</v>
      </c>
      <c r="L59" s="137">
        <v>9.3800000000000003E-5</v>
      </c>
      <c r="M59" s="132">
        <v>3.85</v>
      </c>
      <c r="N59" s="132">
        <v>0</v>
      </c>
      <c r="O59" s="132">
        <v>0</v>
      </c>
      <c r="P59" s="132">
        <v>0</v>
      </c>
      <c r="Q59" s="132">
        <v>1</v>
      </c>
      <c r="R59" s="137">
        <v>1.393E-5</v>
      </c>
      <c r="S59" s="137">
        <v>9.3829999999999998E-7</v>
      </c>
      <c r="T59" s="132">
        <v>4</v>
      </c>
      <c r="U59" s="132">
        <v>0</v>
      </c>
      <c r="V59" s="132">
        <v>0</v>
      </c>
      <c r="W59" s="138" t="s">
        <v>1484</v>
      </c>
      <c r="X59" s="139">
        <v>45215</v>
      </c>
      <c r="Y59" s="135" t="s">
        <v>204</v>
      </c>
      <c r="Z59" s="135"/>
      <c r="AA59" s="135"/>
      <c r="AB59" s="135"/>
      <c r="AC59" s="135"/>
      <c r="AD59" s="132">
        <v>173</v>
      </c>
      <c r="AE59" s="132">
        <v>58</v>
      </c>
      <c r="AF59" s="140" t="str">
        <f t="shared" ca="1" si="6"/>
        <v>58-ALL</v>
      </c>
      <c r="AG59" s="140">
        <f t="shared" ca="1" si="7"/>
        <v>200</v>
      </c>
      <c r="AH59" s="140">
        <f t="shared" ca="1" si="8"/>
        <v>15616</v>
      </c>
      <c r="AI59" s="141">
        <f t="shared" ca="1" si="9"/>
        <v>-1.0338E-5</v>
      </c>
      <c r="AJ59" s="141">
        <f t="shared" ca="1" si="10"/>
        <v>-8.6720000000000004E-7</v>
      </c>
      <c r="AK59" s="141">
        <f ca="1">AVERAGE(INDIRECT("K"&amp;AD59):INDIRECT("K"&amp;AD60-1))</f>
        <v>2.3800000000000002E-3</v>
      </c>
      <c r="AL59" s="141">
        <f ca="1">AVERAGE(INDIRECT("L"&amp;AD59):INDIRECT("L"&amp;AD60-1))</f>
        <v>1.4986666666666669E-4</v>
      </c>
      <c r="AM59" s="137">
        <f t="shared" ca="1" si="11"/>
        <v>2.3847138230357495E-3</v>
      </c>
      <c r="AN59" s="135"/>
      <c r="AO59" s="137">
        <f ca="1">STDEV(INDIRECT("K"&amp;AD59):INDIRECT("K"&amp;AD60-1))</f>
        <v>0</v>
      </c>
    </row>
    <row r="60" spans="1:41" ht="14.25" customHeight="1">
      <c r="A60" s="135" t="s">
        <v>659</v>
      </c>
      <c r="B60" s="135" t="s">
        <v>200</v>
      </c>
      <c r="C60" s="132">
        <v>0</v>
      </c>
      <c r="D60" s="132">
        <v>200</v>
      </c>
      <c r="E60" s="132">
        <v>15616</v>
      </c>
      <c r="F60" s="135" t="s">
        <v>201</v>
      </c>
      <c r="G60" s="137">
        <v>1.3799999999999999E-3</v>
      </c>
      <c r="H60" s="137">
        <v>9.2700000000000004E-5</v>
      </c>
      <c r="I60" s="137">
        <v>-1.0338E-5</v>
      </c>
      <c r="J60" s="137">
        <v>-8.6720000000000004E-7</v>
      </c>
      <c r="K60" s="137">
        <v>1.39E-3</v>
      </c>
      <c r="L60" s="137">
        <v>9.3499999999999996E-5</v>
      </c>
      <c r="M60" s="132">
        <v>3.84</v>
      </c>
      <c r="N60" s="132">
        <v>0</v>
      </c>
      <c r="O60" s="132">
        <v>0</v>
      </c>
      <c r="P60" s="132">
        <v>0</v>
      </c>
      <c r="Q60" s="132">
        <v>1</v>
      </c>
      <c r="R60" s="137">
        <v>1.393E-5</v>
      </c>
      <c r="S60" s="137">
        <v>9.3529999999999996E-7</v>
      </c>
      <c r="T60" s="132">
        <v>4</v>
      </c>
      <c r="U60" s="132">
        <v>0</v>
      </c>
      <c r="V60" s="132">
        <v>0</v>
      </c>
      <c r="W60" s="138" t="s">
        <v>1485</v>
      </c>
      <c r="X60" s="139">
        <v>45215</v>
      </c>
      <c r="Y60" s="135" t="s">
        <v>204</v>
      </c>
      <c r="Z60" s="135"/>
      <c r="AA60" s="135"/>
      <c r="AB60" s="135"/>
      <c r="AC60" s="135"/>
      <c r="AD60" s="132">
        <v>176</v>
      </c>
      <c r="AE60" s="132">
        <v>59</v>
      </c>
      <c r="AF60" s="140" t="str">
        <f t="shared" ca="1" si="6"/>
        <v>59-ALL</v>
      </c>
      <c r="AG60" s="140">
        <f t="shared" ca="1" si="7"/>
        <v>200</v>
      </c>
      <c r="AH60" s="140">
        <f t="shared" ca="1" si="8"/>
        <v>15616</v>
      </c>
      <c r="AI60" s="141">
        <f t="shared" ca="1" si="9"/>
        <v>-1.0338E-5</v>
      </c>
      <c r="AJ60" s="141">
        <f t="shared" ca="1" si="10"/>
        <v>-8.6720000000000004E-7</v>
      </c>
      <c r="AK60" s="141">
        <f ca="1">AVERAGE(INDIRECT("K"&amp;AD60):INDIRECT("K"&amp;AD61-1))</f>
        <v>2.4599999999999999E-3</v>
      </c>
      <c r="AL60" s="141">
        <f ca="1">AVERAGE(INDIRECT("L"&amp;AD60):INDIRECT("L"&amp;AD61-1))</f>
        <v>1.4920000000000002E-4</v>
      </c>
      <c r="AM60" s="137">
        <f t="shared" ca="1" si="11"/>
        <v>2.4645203671302862E-3</v>
      </c>
      <c r="AN60" s="135"/>
      <c r="AO60" s="137">
        <f ca="1">STDEV(INDIRECT("K"&amp;AD60):INDIRECT("K"&amp;AD61-1))</f>
        <v>0</v>
      </c>
    </row>
    <row r="61" spans="1:41" ht="14.25" customHeight="1">
      <c r="A61" s="135" t="s">
        <v>659</v>
      </c>
      <c r="B61" s="135" t="s">
        <v>200</v>
      </c>
      <c r="C61" s="132">
        <v>0</v>
      </c>
      <c r="D61" s="132">
        <v>200</v>
      </c>
      <c r="E61" s="132">
        <v>15616</v>
      </c>
      <c r="F61" s="135" t="s">
        <v>201</v>
      </c>
      <c r="G61" s="137">
        <v>1.3799999999999999E-3</v>
      </c>
      <c r="H61" s="137">
        <v>9.2899999999999995E-5</v>
      </c>
      <c r="I61" s="137">
        <v>-1.0338E-5</v>
      </c>
      <c r="J61" s="137">
        <v>-8.6720000000000004E-7</v>
      </c>
      <c r="K61" s="137">
        <v>1.39E-3</v>
      </c>
      <c r="L61" s="137">
        <v>9.3800000000000003E-5</v>
      </c>
      <c r="M61" s="132">
        <v>3.85</v>
      </c>
      <c r="N61" s="132">
        <v>0</v>
      </c>
      <c r="O61" s="132">
        <v>0</v>
      </c>
      <c r="P61" s="132">
        <v>0</v>
      </c>
      <c r="Q61" s="132">
        <v>1</v>
      </c>
      <c r="R61" s="137">
        <v>1.3920000000000001E-5</v>
      </c>
      <c r="S61" s="137">
        <v>9.3760000000000003E-7</v>
      </c>
      <c r="T61" s="132">
        <v>4</v>
      </c>
      <c r="U61" s="132">
        <v>0</v>
      </c>
      <c r="V61" s="132">
        <v>0</v>
      </c>
      <c r="W61" s="138" t="s">
        <v>1486</v>
      </c>
      <c r="X61" s="139">
        <v>45215</v>
      </c>
      <c r="Y61" s="135" t="s">
        <v>204</v>
      </c>
      <c r="Z61" s="135"/>
      <c r="AA61" s="135"/>
      <c r="AB61" s="135"/>
      <c r="AC61" s="135"/>
      <c r="AD61" s="132">
        <v>179</v>
      </c>
      <c r="AE61" s="132">
        <v>60</v>
      </c>
      <c r="AF61" s="140" t="str">
        <f t="shared" ca="1" si="6"/>
        <v>60-ALL</v>
      </c>
      <c r="AG61" s="140">
        <f t="shared" ca="1" si="7"/>
        <v>200</v>
      </c>
      <c r="AH61" s="140">
        <f t="shared" ca="1" si="8"/>
        <v>15616</v>
      </c>
      <c r="AI61" s="141">
        <f t="shared" ca="1" si="9"/>
        <v>-1.0338E-5</v>
      </c>
      <c r="AJ61" s="141">
        <f t="shared" ca="1" si="10"/>
        <v>-8.6720000000000004E-7</v>
      </c>
      <c r="AK61" s="141">
        <f ca="1">AVERAGE(INDIRECT("K"&amp;AD61):INDIRECT("K"&amp;AD62-1))</f>
        <v>1.9400000000000001E-3</v>
      </c>
      <c r="AL61" s="141">
        <f ca="1">AVERAGE(INDIRECT("L"&amp;AD61):INDIRECT("L"&amp;AD62-1))</f>
        <v>1.2146666666666666E-4</v>
      </c>
      <c r="AM61" s="137">
        <f t="shared" ca="1" si="11"/>
        <v>1.9437988967769047E-3</v>
      </c>
      <c r="AN61" s="135"/>
      <c r="AO61" s="137">
        <f ca="1">STDEV(INDIRECT("K"&amp;AD61):INDIRECT("K"&amp;AD62-1))</f>
        <v>0</v>
      </c>
    </row>
    <row r="62" spans="1:41" ht="14.25" customHeight="1">
      <c r="A62" s="135" t="s">
        <v>683</v>
      </c>
      <c r="B62" s="135" t="s">
        <v>200</v>
      </c>
      <c r="C62" s="132">
        <v>0</v>
      </c>
      <c r="D62" s="132">
        <v>200</v>
      </c>
      <c r="E62" s="132">
        <v>15616</v>
      </c>
      <c r="F62" s="135" t="s">
        <v>201</v>
      </c>
      <c r="G62" s="137">
        <v>2.1099999999999999E-3</v>
      </c>
      <c r="H62" s="137">
        <v>1.2510000000000001E-4</v>
      </c>
      <c r="I62" s="137">
        <v>-1.0338E-5</v>
      </c>
      <c r="J62" s="137">
        <v>-8.6720000000000004E-7</v>
      </c>
      <c r="K62" s="137">
        <v>2.1199999999999999E-3</v>
      </c>
      <c r="L62" s="137">
        <v>1.26E-4</v>
      </c>
      <c r="M62" s="132">
        <v>3.41</v>
      </c>
      <c r="N62" s="132">
        <v>0</v>
      </c>
      <c r="O62" s="132">
        <v>0</v>
      </c>
      <c r="P62" s="132">
        <v>0</v>
      </c>
      <c r="Q62" s="132">
        <v>1</v>
      </c>
      <c r="R62" s="137">
        <v>2.1169999999999999E-5</v>
      </c>
      <c r="S62" s="137">
        <v>1.26E-6</v>
      </c>
      <c r="T62" s="132">
        <v>4</v>
      </c>
      <c r="U62" s="132">
        <v>0</v>
      </c>
      <c r="V62" s="132">
        <v>0</v>
      </c>
      <c r="W62" s="138" t="s">
        <v>2576</v>
      </c>
      <c r="X62" s="139">
        <v>45215</v>
      </c>
      <c r="Y62" s="135" t="s">
        <v>204</v>
      </c>
      <c r="Z62" s="135"/>
      <c r="AA62" s="135"/>
      <c r="AB62" s="135"/>
      <c r="AC62" s="135"/>
      <c r="AD62" s="132">
        <v>182</v>
      </c>
      <c r="AE62" s="132">
        <v>61</v>
      </c>
      <c r="AF62" s="140" t="str">
        <f t="shared" ca="1" si="6"/>
        <v>61-ALL</v>
      </c>
      <c r="AG62" s="140">
        <f t="shared" ca="1" si="7"/>
        <v>200</v>
      </c>
      <c r="AH62" s="140">
        <f t="shared" ca="1" si="8"/>
        <v>15616</v>
      </c>
      <c r="AI62" s="141">
        <f t="shared" ca="1" si="9"/>
        <v>-1.0338E-5</v>
      </c>
      <c r="AJ62" s="141">
        <f t="shared" ca="1" si="10"/>
        <v>-8.6720000000000004E-7</v>
      </c>
      <c r="AK62" s="141">
        <f ca="1">AVERAGE(INDIRECT("K"&amp;AD62):INDIRECT("K"&amp;AD63-1))</f>
        <v>3.2057E-4</v>
      </c>
      <c r="AL62" s="141">
        <f ca="1">AVERAGE(INDIRECT("L"&amp;AD62):INDIRECT("L"&amp;AD63-1))</f>
        <v>1.8233333333333334E-5</v>
      </c>
      <c r="AM62" s="137">
        <f t="shared" ca="1" si="11"/>
        <v>3.2108811772540644E-4</v>
      </c>
      <c r="AN62" s="135"/>
      <c r="AO62" s="137">
        <f ca="1">STDEV(INDIRECT("K"&amp;AD62):INDIRECT("K"&amp;AD63-1))</f>
        <v>9.5393920141699151E-8</v>
      </c>
    </row>
    <row r="63" spans="1:41" ht="14.25" customHeight="1">
      <c r="A63" s="135" t="s">
        <v>683</v>
      </c>
      <c r="B63" s="135" t="s">
        <v>200</v>
      </c>
      <c r="C63" s="132">
        <v>0</v>
      </c>
      <c r="D63" s="132">
        <v>200</v>
      </c>
      <c r="E63" s="132">
        <v>15616</v>
      </c>
      <c r="F63" s="135" t="s">
        <v>201</v>
      </c>
      <c r="G63" s="137">
        <v>2.1099999999999999E-3</v>
      </c>
      <c r="H63" s="137">
        <v>1.2449999999999999E-4</v>
      </c>
      <c r="I63" s="137">
        <v>-1.0338E-5</v>
      </c>
      <c r="J63" s="137">
        <v>-8.6720000000000004E-7</v>
      </c>
      <c r="K63" s="137">
        <v>2.1199999999999999E-3</v>
      </c>
      <c r="L63" s="137">
        <v>1.2530000000000001E-4</v>
      </c>
      <c r="M63" s="132">
        <v>3.39</v>
      </c>
      <c r="N63" s="132">
        <v>0</v>
      </c>
      <c r="O63" s="132">
        <v>0</v>
      </c>
      <c r="P63" s="132">
        <v>0</v>
      </c>
      <c r="Q63" s="132">
        <v>1</v>
      </c>
      <c r="R63" s="137">
        <v>2.1160000000000001E-5</v>
      </c>
      <c r="S63" s="137">
        <v>1.2500000000000001E-6</v>
      </c>
      <c r="T63" s="132">
        <v>4</v>
      </c>
      <c r="U63" s="132">
        <v>0</v>
      </c>
      <c r="V63" s="132">
        <v>0</v>
      </c>
      <c r="W63" s="138" t="s">
        <v>2577</v>
      </c>
      <c r="X63" s="139">
        <v>45215</v>
      </c>
      <c r="Y63" s="135" t="s">
        <v>204</v>
      </c>
      <c r="Z63" s="135"/>
      <c r="AA63" s="135"/>
      <c r="AB63" s="135"/>
      <c r="AC63" s="135"/>
      <c r="AD63" s="132">
        <v>185</v>
      </c>
      <c r="AE63" s="132">
        <v>62</v>
      </c>
      <c r="AF63" s="140" t="str">
        <f t="shared" ca="1" si="6"/>
        <v>62-ALL</v>
      </c>
      <c r="AG63" s="140">
        <f t="shared" ca="1" si="7"/>
        <v>200</v>
      </c>
      <c r="AH63" s="140">
        <f t="shared" ca="1" si="8"/>
        <v>15616</v>
      </c>
      <c r="AI63" s="141">
        <f t="shared" ca="1" si="9"/>
        <v>-1.0338E-5</v>
      </c>
      <c r="AJ63" s="141">
        <f t="shared" ca="1" si="10"/>
        <v>-8.6720000000000004E-7</v>
      </c>
      <c r="AK63" s="141">
        <f ca="1">AVERAGE(INDIRECT("K"&amp;AD63):INDIRECT("K"&amp;AD64-1))</f>
        <v>2.8400000000000001E-3</v>
      </c>
      <c r="AL63" s="141">
        <f ca="1">AVERAGE(INDIRECT("L"&amp;AD63):INDIRECT("L"&amp;AD64-1))</f>
        <v>1.7566666666666666E-4</v>
      </c>
      <c r="AM63" s="137">
        <f t="shared" ca="1" si="11"/>
        <v>2.845427696810759E-3</v>
      </c>
      <c r="AN63" s="135"/>
      <c r="AO63" s="137">
        <f ca="1">STDEV(INDIRECT("K"&amp;AD63):INDIRECT("K"&amp;AD64-1))</f>
        <v>0</v>
      </c>
    </row>
    <row r="64" spans="1:41" ht="14.25" customHeight="1">
      <c r="A64" s="135" t="s">
        <v>683</v>
      </c>
      <c r="B64" s="135" t="s">
        <v>200</v>
      </c>
      <c r="C64" s="132">
        <v>0</v>
      </c>
      <c r="D64" s="132">
        <v>200</v>
      </c>
      <c r="E64" s="132">
        <v>15616</v>
      </c>
      <c r="F64" s="135" t="s">
        <v>201</v>
      </c>
      <c r="G64" s="137">
        <v>2.1099999999999999E-3</v>
      </c>
      <c r="H64" s="137">
        <v>1.2400000000000001E-4</v>
      </c>
      <c r="I64" s="137">
        <v>-1.0338E-5</v>
      </c>
      <c r="J64" s="137">
        <v>-8.6720000000000004E-7</v>
      </c>
      <c r="K64" s="137">
        <v>2.1199999999999999E-3</v>
      </c>
      <c r="L64" s="137">
        <v>1.249E-4</v>
      </c>
      <c r="M64" s="132">
        <v>3.38</v>
      </c>
      <c r="N64" s="132">
        <v>0</v>
      </c>
      <c r="O64" s="132">
        <v>0</v>
      </c>
      <c r="P64" s="132">
        <v>0</v>
      </c>
      <c r="Q64" s="132">
        <v>1</v>
      </c>
      <c r="R64" s="137">
        <v>2.1160000000000001E-5</v>
      </c>
      <c r="S64" s="137">
        <v>1.2500000000000001E-6</v>
      </c>
      <c r="T64" s="132">
        <v>4</v>
      </c>
      <c r="U64" s="132">
        <v>0</v>
      </c>
      <c r="V64" s="132">
        <v>0</v>
      </c>
      <c r="W64" s="138" t="s">
        <v>2578</v>
      </c>
      <c r="X64" s="139">
        <v>45215</v>
      </c>
      <c r="Y64" s="135" t="s">
        <v>204</v>
      </c>
      <c r="Z64" s="135"/>
      <c r="AA64" s="135"/>
      <c r="AB64" s="135"/>
      <c r="AC64" s="135"/>
      <c r="AD64" s="132">
        <v>188</v>
      </c>
      <c r="AE64" s="132">
        <v>63</v>
      </c>
      <c r="AF64" s="140" t="str">
        <f t="shared" ca="1" si="6"/>
        <v>63-ALL</v>
      </c>
      <c r="AG64" s="140">
        <f t="shared" ca="1" si="7"/>
        <v>200</v>
      </c>
      <c r="AH64" s="140">
        <f t="shared" ca="1" si="8"/>
        <v>15616</v>
      </c>
      <c r="AI64" s="141">
        <f t="shared" ca="1" si="9"/>
        <v>-1.0338E-5</v>
      </c>
      <c r="AJ64" s="141">
        <f t="shared" ca="1" si="10"/>
        <v>-8.6720000000000004E-7</v>
      </c>
      <c r="AK64" s="141">
        <f ca="1">AVERAGE(INDIRECT("K"&amp;AD64):INDIRECT("K"&amp;AD65-1))</f>
        <v>2.7399999999999998E-3</v>
      </c>
      <c r="AL64" s="141">
        <f ca="1">AVERAGE(INDIRECT("L"&amp;AD64):INDIRECT("L"&amp;AD65-1))</f>
        <v>1.5979999999999998E-4</v>
      </c>
      <c r="AM64" s="137">
        <f t="shared" ca="1" si="11"/>
        <v>2.744655905573593E-3</v>
      </c>
      <c r="AN64" s="135"/>
      <c r="AO64" s="137">
        <f ca="1">STDEV(INDIRECT("K"&amp;AD64):INDIRECT("K"&amp;AD65-1))</f>
        <v>0</v>
      </c>
    </row>
    <row r="65" spans="1:41" ht="14.25" customHeight="1">
      <c r="A65" s="135" t="s">
        <v>707</v>
      </c>
      <c r="B65" s="135" t="s">
        <v>200</v>
      </c>
      <c r="C65" s="132">
        <v>0</v>
      </c>
      <c r="D65" s="132">
        <v>200</v>
      </c>
      <c r="E65" s="132">
        <v>15616</v>
      </c>
      <c r="F65" s="135" t="s">
        <v>201</v>
      </c>
      <c r="G65" s="137">
        <v>1.4499999999999999E-3</v>
      </c>
      <c r="H65" s="137">
        <v>9.7499999999999998E-5</v>
      </c>
      <c r="I65" s="137">
        <v>-1.0338E-5</v>
      </c>
      <c r="J65" s="137">
        <v>-8.6720000000000004E-7</v>
      </c>
      <c r="K65" s="137">
        <v>1.4599999999999999E-3</v>
      </c>
      <c r="L65" s="137">
        <v>9.8400000000000007E-5</v>
      </c>
      <c r="M65" s="132">
        <v>3.86</v>
      </c>
      <c r="N65" s="132">
        <v>0</v>
      </c>
      <c r="O65" s="132">
        <v>0</v>
      </c>
      <c r="P65" s="132">
        <v>0</v>
      </c>
      <c r="Q65" s="132">
        <v>1</v>
      </c>
      <c r="R65" s="137">
        <v>1.4589999999999999E-5</v>
      </c>
      <c r="S65" s="137">
        <v>9.837E-7</v>
      </c>
      <c r="T65" s="132">
        <v>4</v>
      </c>
      <c r="U65" s="132">
        <v>0</v>
      </c>
      <c r="V65" s="132">
        <v>0</v>
      </c>
      <c r="W65" s="138" t="s">
        <v>2579</v>
      </c>
      <c r="X65" s="139">
        <v>45215</v>
      </c>
      <c r="Y65" s="135" t="s">
        <v>204</v>
      </c>
      <c r="Z65" s="135"/>
      <c r="AA65" s="135"/>
      <c r="AB65" s="135"/>
      <c r="AC65" s="135"/>
      <c r="AD65" s="132">
        <v>191</v>
      </c>
      <c r="AE65" s="132">
        <v>64</v>
      </c>
      <c r="AF65" s="140" t="str">
        <f t="shared" ca="1" si="6"/>
        <v>64-ALL</v>
      </c>
      <c r="AG65" s="140">
        <f t="shared" ca="1" si="7"/>
        <v>200</v>
      </c>
      <c r="AH65" s="140">
        <f t="shared" ca="1" si="8"/>
        <v>15616</v>
      </c>
      <c r="AI65" s="141">
        <f t="shared" ca="1" si="9"/>
        <v>-1.0338E-5</v>
      </c>
      <c r="AJ65" s="141">
        <f t="shared" ca="1" si="10"/>
        <v>-8.6720000000000004E-7</v>
      </c>
      <c r="AK65" s="141">
        <f ca="1">AVERAGE(INDIRECT("K"&amp;AD65):INDIRECT("K"&amp;AD66-1))</f>
        <v>1.7099999999999999E-3</v>
      </c>
      <c r="AL65" s="141">
        <f ca="1">AVERAGE(INDIRECT("L"&amp;AD65):INDIRECT("L"&amp;AD66-1))</f>
        <v>1.1213333333333333E-4</v>
      </c>
      <c r="AM65" s="137">
        <f t="shared" ca="1" si="11"/>
        <v>1.7136726304765575E-3</v>
      </c>
      <c r="AN65" s="135"/>
      <c r="AO65" s="137">
        <f ca="1">STDEV(INDIRECT("K"&amp;AD65):INDIRECT("K"&amp;AD66-1))</f>
        <v>0</v>
      </c>
    </row>
    <row r="66" spans="1:41" ht="14.25" customHeight="1">
      <c r="A66" s="135" t="s">
        <v>707</v>
      </c>
      <c r="B66" s="135" t="s">
        <v>200</v>
      </c>
      <c r="C66" s="132">
        <v>0</v>
      </c>
      <c r="D66" s="132">
        <v>200</v>
      </c>
      <c r="E66" s="132">
        <v>15616</v>
      </c>
      <c r="F66" s="135" t="s">
        <v>201</v>
      </c>
      <c r="G66" s="137">
        <v>1.4499999999999999E-3</v>
      </c>
      <c r="H66" s="137">
        <v>9.7700000000000003E-5</v>
      </c>
      <c r="I66" s="137">
        <v>-1.0338E-5</v>
      </c>
      <c r="J66" s="137">
        <v>-8.6720000000000004E-7</v>
      </c>
      <c r="K66" s="137">
        <v>1.4599999999999999E-3</v>
      </c>
      <c r="L66" s="137">
        <v>9.8599999999999998E-5</v>
      </c>
      <c r="M66" s="132">
        <v>3.87</v>
      </c>
      <c r="N66" s="132">
        <v>0</v>
      </c>
      <c r="O66" s="132">
        <v>0</v>
      </c>
      <c r="P66" s="132">
        <v>0</v>
      </c>
      <c r="Q66" s="132">
        <v>1</v>
      </c>
      <c r="R66" s="137">
        <v>1.4579999999999999E-5</v>
      </c>
      <c r="S66" s="137">
        <v>9.8599999999999996E-7</v>
      </c>
      <c r="T66" s="132">
        <v>4</v>
      </c>
      <c r="U66" s="132">
        <v>0</v>
      </c>
      <c r="V66" s="132">
        <v>0</v>
      </c>
      <c r="W66" s="138" t="s">
        <v>2580</v>
      </c>
      <c r="X66" s="139">
        <v>45215</v>
      </c>
      <c r="Y66" s="135" t="s">
        <v>204</v>
      </c>
      <c r="Z66" s="135"/>
      <c r="AA66" s="135"/>
      <c r="AB66" s="135"/>
      <c r="AC66" s="135"/>
      <c r="AD66" s="132">
        <v>194</v>
      </c>
      <c r="AE66" s="132">
        <v>65</v>
      </c>
      <c r="AF66" s="140" t="str">
        <f t="shared" ref="AF66:AF101" ca="1" si="12">INDIRECT("A"&amp;AD66)</f>
        <v>65-ALL</v>
      </c>
      <c r="AG66" s="140">
        <f t="shared" ref="AG66:AG101" ca="1" si="13">INDIRECT("D"&amp;AD66)</f>
        <v>200</v>
      </c>
      <c r="AH66" s="140">
        <f t="shared" ref="AH66:AH101" ca="1" si="14">INDIRECT("E"&amp;AD66)</f>
        <v>15616</v>
      </c>
      <c r="AI66" s="141">
        <f t="shared" ref="AI66:AI101" ca="1" si="15">INDIRECT("I"&amp;AD66)</f>
        <v>-1.0338E-5</v>
      </c>
      <c r="AJ66" s="141">
        <f t="shared" ref="AJ66:AJ101" ca="1" si="16">INDIRECT("J"&amp;AD66)</f>
        <v>-8.6720000000000004E-7</v>
      </c>
      <c r="AK66" s="141">
        <f ca="1">AVERAGE(INDIRECT("K"&amp;AD66):INDIRECT("K"&amp;AD67-1))</f>
        <v>2.3E-3</v>
      </c>
      <c r="AL66" s="141">
        <f ca="1">AVERAGE(INDIRECT("L"&amp;AD66):INDIRECT("L"&amp;AD67-1))</f>
        <v>1.4746666666666668E-4</v>
      </c>
      <c r="AM66" s="137">
        <f t="shared" ref="AM66:AM97" ca="1" si="17">(ABS(AK66)/AK66*SQRT((AK66)^2+(AL66)^2))</f>
        <v>2.3047226335890787E-3</v>
      </c>
      <c r="AN66" s="135"/>
      <c r="AO66" s="137">
        <f ca="1">STDEV(INDIRECT("K"&amp;AD66):INDIRECT("K"&amp;AD67-1))</f>
        <v>0</v>
      </c>
    </row>
    <row r="67" spans="1:41" ht="14.25" customHeight="1">
      <c r="A67" s="135" t="s">
        <v>707</v>
      </c>
      <c r="B67" s="135" t="s">
        <v>200</v>
      </c>
      <c r="C67" s="132">
        <v>0</v>
      </c>
      <c r="D67" s="132">
        <v>200</v>
      </c>
      <c r="E67" s="132">
        <v>15616</v>
      </c>
      <c r="F67" s="135" t="s">
        <v>201</v>
      </c>
      <c r="G67" s="137">
        <v>1.4499999999999999E-3</v>
      </c>
      <c r="H67" s="137">
        <v>9.7499999999999998E-5</v>
      </c>
      <c r="I67" s="137">
        <v>-1.0338E-5</v>
      </c>
      <c r="J67" s="137">
        <v>-8.6720000000000004E-7</v>
      </c>
      <c r="K67" s="137">
        <v>1.4599999999999999E-3</v>
      </c>
      <c r="L67" s="137">
        <v>9.8400000000000007E-5</v>
      </c>
      <c r="M67" s="132">
        <v>3.86</v>
      </c>
      <c r="N67" s="132">
        <v>0</v>
      </c>
      <c r="O67" s="132">
        <v>0</v>
      </c>
      <c r="P67" s="132">
        <v>0</v>
      </c>
      <c r="Q67" s="132">
        <v>1</v>
      </c>
      <c r="R67" s="137">
        <v>1.4579999999999999E-5</v>
      </c>
      <c r="S67" s="137">
        <v>9.8400000000000002E-7</v>
      </c>
      <c r="T67" s="132">
        <v>4</v>
      </c>
      <c r="U67" s="132">
        <v>0</v>
      </c>
      <c r="V67" s="132">
        <v>0</v>
      </c>
      <c r="W67" s="138" t="s">
        <v>2581</v>
      </c>
      <c r="X67" s="139">
        <v>45215</v>
      </c>
      <c r="Y67" s="135" t="s">
        <v>204</v>
      </c>
      <c r="Z67" s="135"/>
      <c r="AA67" s="135"/>
      <c r="AB67" s="135"/>
      <c r="AC67" s="135"/>
      <c r="AD67" s="132">
        <v>197</v>
      </c>
      <c r="AE67" s="132">
        <v>66</v>
      </c>
      <c r="AF67" s="140" t="str">
        <f t="shared" ca="1" si="12"/>
        <v>66-ALL</v>
      </c>
      <c r="AG67" s="140">
        <f t="shared" ca="1" si="13"/>
        <v>200</v>
      </c>
      <c r="AH67" s="140">
        <f t="shared" ca="1" si="14"/>
        <v>15616</v>
      </c>
      <c r="AI67" s="141">
        <f t="shared" ca="1" si="15"/>
        <v>-1.0338E-5</v>
      </c>
      <c r="AJ67" s="141">
        <f t="shared" ca="1" si="16"/>
        <v>-8.6720000000000004E-7</v>
      </c>
      <c r="AK67" s="141">
        <f ca="1">AVERAGE(INDIRECT("K"&amp;AD67):INDIRECT("K"&amp;AD68-1))</f>
        <v>6.864233333333334E-4</v>
      </c>
      <c r="AL67" s="141">
        <f ca="1">AVERAGE(INDIRECT("L"&amp;AD67):INDIRECT("L"&amp;AD68-1))</f>
        <v>5.4623333333333336E-5</v>
      </c>
      <c r="AM67" s="137">
        <f t="shared" ca="1" si="17"/>
        <v>6.8859327697043989E-4</v>
      </c>
      <c r="AN67" s="135"/>
      <c r="AO67" s="137">
        <f ca="1">STDEV(INDIRECT("K"&amp;AD67):INDIRECT("K"&amp;AD68-1))</f>
        <v>2.2546248764110812E-7</v>
      </c>
    </row>
    <row r="68" spans="1:41" ht="14.25" customHeight="1">
      <c r="A68" s="135" t="s">
        <v>731</v>
      </c>
      <c r="B68" s="135" t="s">
        <v>200</v>
      </c>
      <c r="C68" s="132">
        <v>0</v>
      </c>
      <c r="D68" s="132">
        <v>200</v>
      </c>
      <c r="E68" s="132">
        <v>15616</v>
      </c>
      <c r="F68" s="135" t="s">
        <v>201</v>
      </c>
      <c r="G68" s="137">
        <v>1.57E-3</v>
      </c>
      <c r="H68" s="137">
        <v>9.7299999999999993E-5</v>
      </c>
      <c r="I68" s="137">
        <v>-1.0338E-5</v>
      </c>
      <c r="J68" s="137">
        <v>-8.6720000000000004E-7</v>
      </c>
      <c r="K68" s="137">
        <v>1.58E-3</v>
      </c>
      <c r="L68" s="137">
        <v>9.8200000000000002E-5</v>
      </c>
      <c r="M68" s="132">
        <v>3.55</v>
      </c>
      <c r="N68" s="132">
        <v>0</v>
      </c>
      <c r="O68" s="132">
        <v>0</v>
      </c>
      <c r="P68" s="132">
        <v>0</v>
      </c>
      <c r="Q68" s="132">
        <v>1</v>
      </c>
      <c r="R68" s="137">
        <v>1.5820000000000001E-5</v>
      </c>
      <c r="S68" s="137">
        <v>9.8180000000000007E-7</v>
      </c>
      <c r="T68" s="132">
        <v>4</v>
      </c>
      <c r="U68" s="132">
        <v>0</v>
      </c>
      <c r="V68" s="132">
        <v>0</v>
      </c>
      <c r="W68" s="138" t="s">
        <v>2582</v>
      </c>
      <c r="X68" s="139">
        <v>45215</v>
      </c>
      <c r="Y68" s="135" t="s">
        <v>204</v>
      </c>
      <c r="Z68" s="135"/>
      <c r="AA68" s="135"/>
      <c r="AB68" s="135"/>
      <c r="AC68" s="135"/>
      <c r="AD68" s="132">
        <v>200</v>
      </c>
      <c r="AE68" s="132">
        <v>67</v>
      </c>
      <c r="AF68" s="140" t="str">
        <f t="shared" ca="1" si="12"/>
        <v>67-ALL</v>
      </c>
      <c r="AG68" s="140">
        <f t="shared" ca="1" si="13"/>
        <v>200</v>
      </c>
      <c r="AH68" s="140">
        <f t="shared" ca="1" si="14"/>
        <v>15616</v>
      </c>
      <c r="AI68" s="141">
        <f t="shared" ca="1" si="15"/>
        <v>-1.0338E-5</v>
      </c>
      <c r="AJ68" s="141">
        <f t="shared" ca="1" si="16"/>
        <v>-8.6720000000000004E-7</v>
      </c>
      <c r="AK68" s="141">
        <f ca="1">AVERAGE(INDIRECT("K"&amp;AD68):INDIRECT("K"&amp;AD69-1))</f>
        <v>2.2200000000000002E-3</v>
      </c>
      <c r="AL68" s="141">
        <f ca="1">AVERAGE(INDIRECT("L"&amp;AD68):INDIRECT("L"&amp;AD69-1))</f>
        <v>1.4256666666666667E-4</v>
      </c>
      <c r="AM68" s="137">
        <f t="shared" ca="1" si="17"/>
        <v>2.2245730499231633E-3</v>
      </c>
      <c r="AN68" s="135"/>
      <c r="AO68" s="137">
        <f ca="1">STDEV(INDIRECT("K"&amp;AD68):INDIRECT("K"&amp;AD69-1))</f>
        <v>0</v>
      </c>
    </row>
    <row r="69" spans="1:41" ht="14.25" customHeight="1">
      <c r="A69" s="135" t="s">
        <v>731</v>
      </c>
      <c r="B69" s="135" t="s">
        <v>200</v>
      </c>
      <c r="C69" s="132">
        <v>0</v>
      </c>
      <c r="D69" s="132">
        <v>200</v>
      </c>
      <c r="E69" s="132">
        <v>15616</v>
      </c>
      <c r="F69" s="135" t="s">
        <v>201</v>
      </c>
      <c r="G69" s="137">
        <v>1.57E-3</v>
      </c>
      <c r="H69" s="137">
        <v>9.7100000000000002E-5</v>
      </c>
      <c r="I69" s="137">
        <v>-1.0338E-5</v>
      </c>
      <c r="J69" s="137">
        <v>-8.6720000000000004E-7</v>
      </c>
      <c r="K69" s="137">
        <v>1.58E-3</v>
      </c>
      <c r="L69" s="137">
        <v>9.7999999999999997E-5</v>
      </c>
      <c r="M69" s="132">
        <v>3.54</v>
      </c>
      <c r="N69" s="132">
        <v>0</v>
      </c>
      <c r="O69" s="132">
        <v>0</v>
      </c>
      <c r="P69" s="132">
        <v>0</v>
      </c>
      <c r="Q69" s="132">
        <v>1</v>
      </c>
      <c r="R69" s="137">
        <v>1.5820000000000001E-5</v>
      </c>
      <c r="S69" s="137">
        <v>9.7969999999999991E-7</v>
      </c>
      <c r="T69" s="132">
        <v>4</v>
      </c>
      <c r="U69" s="132">
        <v>0</v>
      </c>
      <c r="V69" s="132">
        <v>0</v>
      </c>
      <c r="W69" s="138" t="s">
        <v>2583</v>
      </c>
      <c r="X69" s="139">
        <v>45215</v>
      </c>
      <c r="Y69" s="135" t="s">
        <v>204</v>
      </c>
      <c r="Z69" s="135"/>
      <c r="AA69" s="135"/>
      <c r="AB69" s="135"/>
      <c r="AC69" s="135"/>
      <c r="AD69" s="132">
        <v>203</v>
      </c>
      <c r="AE69" s="132">
        <v>68</v>
      </c>
      <c r="AF69" s="140" t="str">
        <f t="shared" ca="1" si="12"/>
        <v>68-ALL</v>
      </c>
      <c r="AG69" s="140">
        <f t="shared" ca="1" si="13"/>
        <v>200</v>
      </c>
      <c r="AH69" s="140">
        <f t="shared" ca="1" si="14"/>
        <v>15616</v>
      </c>
      <c r="AI69" s="141">
        <f t="shared" ca="1" si="15"/>
        <v>-1.0338E-5</v>
      </c>
      <c r="AJ69" s="141">
        <f t="shared" ca="1" si="16"/>
        <v>-8.6720000000000004E-7</v>
      </c>
      <c r="AK69" s="141">
        <f ca="1">AVERAGE(INDIRECT("K"&amp;AD69):INDIRECT("K"&amp;AD70-1))</f>
        <v>1.4600000000000001E-3</v>
      </c>
      <c r="AL69" s="141">
        <f ca="1">AVERAGE(INDIRECT("L"&amp;AD69):INDIRECT("L"&amp;AD70-1))</f>
        <v>1.0446666666666668E-4</v>
      </c>
      <c r="AM69" s="137">
        <f t="shared" ca="1" si="17"/>
        <v>1.4637326547031889E-3</v>
      </c>
      <c r="AN69" s="135"/>
      <c r="AO69" s="137">
        <f ca="1">STDEV(INDIRECT("K"&amp;AD69):INDIRECT("K"&amp;AD70-1))</f>
        <v>2.6557421006064809E-19</v>
      </c>
    </row>
    <row r="70" spans="1:41" ht="14.25" customHeight="1">
      <c r="A70" s="135" t="s">
        <v>731</v>
      </c>
      <c r="B70" s="135" t="s">
        <v>200</v>
      </c>
      <c r="C70" s="132">
        <v>0</v>
      </c>
      <c r="D70" s="132">
        <v>200</v>
      </c>
      <c r="E70" s="132">
        <v>15616</v>
      </c>
      <c r="F70" s="135" t="s">
        <v>201</v>
      </c>
      <c r="G70" s="137">
        <v>1.57E-3</v>
      </c>
      <c r="H70" s="137">
        <v>9.7E-5</v>
      </c>
      <c r="I70" s="137">
        <v>-1.0338E-5</v>
      </c>
      <c r="J70" s="137">
        <v>-8.6720000000000004E-7</v>
      </c>
      <c r="K70" s="137">
        <v>1.58E-3</v>
      </c>
      <c r="L70" s="137">
        <v>9.7899999999999994E-5</v>
      </c>
      <c r="M70" s="132">
        <v>3.54</v>
      </c>
      <c r="N70" s="132">
        <v>0</v>
      </c>
      <c r="O70" s="132">
        <v>0</v>
      </c>
      <c r="P70" s="132">
        <v>0</v>
      </c>
      <c r="Q70" s="132">
        <v>1</v>
      </c>
      <c r="R70" s="137">
        <v>1.5820000000000001E-5</v>
      </c>
      <c r="S70" s="137">
        <v>9.7910000000000008E-7</v>
      </c>
      <c r="T70" s="132">
        <v>4</v>
      </c>
      <c r="U70" s="132">
        <v>0</v>
      </c>
      <c r="V70" s="132">
        <v>0</v>
      </c>
      <c r="W70" s="138" t="s">
        <v>2584</v>
      </c>
      <c r="X70" s="139">
        <v>45215</v>
      </c>
      <c r="Y70" s="135" t="s">
        <v>204</v>
      </c>
      <c r="Z70" s="135"/>
      <c r="AA70" s="135"/>
      <c r="AB70" s="135"/>
      <c r="AC70" s="135"/>
      <c r="AD70" s="132">
        <v>206</v>
      </c>
      <c r="AE70" s="132">
        <v>69</v>
      </c>
      <c r="AF70" s="140" t="str">
        <f t="shared" ca="1" si="12"/>
        <v>69-ALL</v>
      </c>
      <c r="AG70" s="140">
        <f t="shared" ca="1" si="13"/>
        <v>200</v>
      </c>
      <c r="AH70" s="140">
        <f t="shared" ca="1" si="14"/>
        <v>15616</v>
      </c>
      <c r="AI70" s="141">
        <f t="shared" ca="1" si="15"/>
        <v>-1.0338E-5</v>
      </c>
      <c r="AJ70" s="141">
        <f t="shared" ca="1" si="16"/>
        <v>-8.6720000000000004E-7</v>
      </c>
      <c r="AK70" s="141">
        <f ca="1">AVERAGE(INDIRECT("K"&amp;AD70):INDIRECT("K"&amp;AD71-1))</f>
        <v>1.4400000000000001E-3</v>
      </c>
      <c r="AL70" s="141">
        <f ca="1">AVERAGE(INDIRECT("L"&amp;AD70):INDIRECT("L"&amp;AD71-1))</f>
        <v>9.5933333333333339E-5</v>
      </c>
      <c r="AM70" s="137">
        <f t="shared" ca="1" si="17"/>
        <v>1.4431920192560811E-3</v>
      </c>
      <c r="AN70" s="135"/>
      <c r="AO70" s="137">
        <f ca="1">STDEV(INDIRECT("K"&amp;AD70):INDIRECT("K"&amp;AD71-1))</f>
        <v>0</v>
      </c>
    </row>
    <row r="71" spans="1:41" ht="14.25" customHeight="1">
      <c r="A71" s="135" t="s">
        <v>755</v>
      </c>
      <c r="B71" s="135" t="s">
        <v>200</v>
      </c>
      <c r="C71" s="132">
        <v>0</v>
      </c>
      <c r="D71" s="132">
        <v>200</v>
      </c>
      <c r="E71" s="132">
        <v>15616</v>
      </c>
      <c r="F71" s="135" t="s">
        <v>201</v>
      </c>
      <c r="G71" s="137">
        <v>2.64E-3</v>
      </c>
      <c r="H71" s="137">
        <v>1.528E-4</v>
      </c>
      <c r="I71" s="137">
        <v>-1.0338E-5</v>
      </c>
      <c r="J71" s="137">
        <v>-8.6720000000000004E-7</v>
      </c>
      <c r="K71" s="137">
        <v>2.65E-3</v>
      </c>
      <c r="L71" s="137">
        <v>1.537E-4</v>
      </c>
      <c r="M71" s="132">
        <v>3.31</v>
      </c>
      <c r="N71" s="132">
        <v>0</v>
      </c>
      <c r="O71" s="132">
        <v>0</v>
      </c>
      <c r="P71" s="132">
        <v>0</v>
      </c>
      <c r="Q71" s="132">
        <v>1</v>
      </c>
      <c r="R71" s="137">
        <v>2.6550000000000002E-5</v>
      </c>
      <c r="S71" s="137">
        <v>1.5400000000000001E-6</v>
      </c>
      <c r="T71" s="132">
        <v>4</v>
      </c>
      <c r="U71" s="132">
        <v>0</v>
      </c>
      <c r="V71" s="132">
        <v>0</v>
      </c>
      <c r="W71" s="138" t="s">
        <v>2585</v>
      </c>
      <c r="X71" s="139">
        <v>45215</v>
      </c>
      <c r="Y71" s="135" t="s">
        <v>204</v>
      </c>
      <c r="Z71" s="135"/>
      <c r="AA71" s="135"/>
      <c r="AB71" s="135"/>
      <c r="AC71" s="135"/>
      <c r="AD71" s="132">
        <v>209</v>
      </c>
      <c r="AE71" s="132">
        <v>70</v>
      </c>
      <c r="AF71" s="140" t="str">
        <f t="shared" ca="1" si="12"/>
        <v>70-ALL</v>
      </c>
      <c r="AG71" s="140">
        <f t="shared" ca="1" si="13"/>
        <v>200</v>
      </c>
      <c r="AH71" s="140">
        <f t="shared" ca="1" si="14"/>
        <v>15616</v>
      </c>
      <c r="AI71" s="141">
        <f t="shared" ca="1" si="15"/>
        <v>-1.0338E-5</v>
      </c>
      <c r="AJ71" s="141">
        <f t="shared" ca="1" si="16"/>
        <v>-8.6720000000000004E-7</v>
      </c>
      <c r="AK71" s="141">
        <f ca="1">AVERAGE(INDIRECT("K"&amp;AD71):INDIRECT("K"&amp;AD72-1))</f>
        <v>2.0400000000000001E-3</v>
      </c>
      <c r="AL71" s="141">
        <f ca="1">AVERAGE(INDIRECT("L"&amp;AD71):INDIRECT("L"&amp;AD72-1))</f>
        <v>1.3656666666666666E-4</v>
      </c>
      <c r="AM71" s="137">
        <f t="shared" ca="1" si="17"/>
        <v>2.0445660797451487E-3</v>
      </c>
      <c r="AN71" s="135"/>
      <c r="AO71" s="137">
        <f ca="1">STDEV(INDIRECT("K"&amp;AD71):INDIRECT("K"&amp;AD72-1))</f>
        <v>0</v>
      </c>
    </row>
    <row r="72" spans="1:41" ht="14.25" customHeight="1">
      <c r="A72" s="135" t="s">
        <v>755</v>
      </c>
      <c r="B72" s="135" t="s">
        <v>200</v>
      </c>
      <c r="C72" s="132">
        <v>0</v>
      </c>
      <c r="D72" s="132">
        <v>200</v>
      </c>
      <c r="E72" s="132">
        <v>15616</v>
      </c>
      <c r="F72" s="135" t="s">
        <v>201</v>
      </c>
      <c r="G72" s="137">
        <v>2.64E-3</v>
      </c>
      <c r="H72" s="137">
        <v>1.5249999999999999E-4</v>
      </c>
      <c r="I72" s="137">
        <v>-1.0338E-5</v>
      </c>
      <c r="J72" s="137">
        <v>-8.6720000000000004E-7</v>
      </c>
      <c r="K72" s="137">
        <v>2.65E-3</v>
      </c>
      <c r="L72" s="137">
        <v>1.5339999999999999E-4</v>
      </c>
      <c r="M72" s="132">
        <v>3.31</v>
      </c>
      <c r="N72" s="132">
        <v>0</v>
      </c>
      <c r="O72" s="132">
        <v>0</v>
      </c>
      <c r="P72" s="132">
        <v>0</v>
      </c>
      <c r="Q72" s="132">
        <v>1</v>
      </c>
      <c r="R72" s="137">
        <v>2.6550000000000002E-5</v>
      </c>
      <c r="S72" s="137">
        <v>1.53E-6</v>
      </c>
      <c r="T72" s="132">
        <v>4</v>
      </c>
      <c r="U72" s="132">
        <v>0</v>
      </c>
      <c r="V72" s="132">
        <v>0</v>
      </c>
      <c r="W72" s="138" t="s">
        <v>2586</v>
      </c>
      <c r="X72" s="139">
        <v>45215</v>
      </c>
      <c r="Y72" s="135" t="s">
        <v>204</v>
      </c>
      <c r="Z72" s="135"/>
      <c r="AA72" s="135"/>
      <c r="AB72" s="135"/>
      <c r="AC72" s="135"/>
      <c r="AD72" s="132">
        <v>212</v>
      </c>
      <c r="AE72" s="132">
        <v>71</v>
      </c>
      <c r="AF72" s="140" t="str">
        <f t="shared" ca="1" si="12"/>
        <v>71-ALL</v>
      </c>
      <c r="AG72" s="140">
        <f t="shared" ca="1" si="13"/>
        <v>200</v>
      </c>
      <c r="AH72" s="140">
        <f t="shared" ca="1" si="14"/>
        <v>15616</v>
      </c>
      <c r="AI72" s="141">
        <f t="shared" ca="1" si="15"/>
        <v>-1.0338E-5</v>
      </c>
      <c r="AJ72" s="141">
        <f t="shared" ca="1" si="16"/>
        <v>-8.6720000000000004E-7</v>
      </c>
      <c r="AK72" s="141">
        <f ca="1">AVERAGE(INDIRECT("K"&amp;AD72):INDIRECT("K"&amp;AD73-1))</f>
        <v>1.9599999999999999E-3</v>
      </c>
      <c r="AL72" s="141">
        <f ca="1">AVERAGE(INDIRECT("L"&amp;AD72):INDIRECT("L"&amp;AD73-1))</f>
        <v>1.3190000000000001E-4</v>
      </c>
      <c r="AM72" s="137">
        <f t="shared" ca="1" si="17"/>
        <v>1.9644331523368261E-3</v>
      </c>
      <c r="AN72" s="135"/>
      <c r="AO72" s="137">
        <f ca="1">STDEV(INDIRECT("K"&amp;AD72):INDIRECT("K"&amp;AD73-1))</f>
        <v>0</v>
      </c>
    </row>
    <row r="73" spans="1:41" ht="14.25" customHeight="1">
      <c r="A73" s="135" t="s">
        <v>755</v>
      </c>
      <c r="B73" s="135" t="s">
        <v>200</v>
      </c>
      <c r="C73" s="132">
        <v>0</v>
      </c>
      <c r="D73" s="132">
        <v>200</v>
      </c>
      <c r="E73" s="132">
        <v>15616</v>
      </c>
      <c r="F73" s="135" t="s">
        <v>201</v>
      </c>
      <c r="G73" s="137">
        <v>2.65E-3</v>
      </c>
      <c r="H73" s="137">
        <v>1.528E-4</v>
      </c>
      <c r="I73" s="137">
        <v>-1.0338E-5</v>
      </c>
      <c r="J73" s="137">
        <v>-8.6720000000000004E-7</v>
      </c>
      <c r="K73" s="137">
        <v>2.66E-3</v>
      </c>
      <c r="L73" s="137">
        <v>1.537E-4</v>
      </c>
      <c r="M73" s="132">
        <v>3.31</v>
      </c>
      <c r="N73" s="132">
        <v>0</v>
      </c>
      <c r="O73" s="132">
        <v>0</v>
      </c>
      <c r="P73" s="132">
        <v>0</v>
      </c>
      <c r="Q73" s="132">
        <v>1</v>
      </c>
      <c r="R73" s="137">
        <v>2.656E-5</v>
      </c>
      <c r="S73" s="137">
        <v>1.5400000000000001E-6</v>
      </c>
      <c r="T73" s="132">
        <v>4</v>
      </c>
      <c r="U73" s="132">
        <v>0</v>
      </c>
      <c r="V73" s="132">
        <v>0</v>
      </c>
      <c r="W73" s="138" t="s">
        <v>2587</v>
      </c>
      <c r="X73" s="139">
        <v>45215</v>
      </c>
      <c r="Y73" s="135" t="s">
        <v>204</v>
      </c>
      <c r="Z73" s="135"/>
      <c r="AA73" s="135"/>
      <c r="AB73" s="135"/>
      <c r="AC73" s="135"/>
      <c r="AD73" s="132">
        <v>215</v>
      </c>
      <c r="AE73" s="132">
        <v>72</v>
      </c>
      <c r="AF73" s="140" t="str">
        <f t="shared" ca="1" si="12"/>
        <v>72-ALL</v>
      </c>
      <c r="AG73" s="140">
        <f t="shared" ca="1" si="13"/>
        <v>200</v>
      </c>
      <c r="AH73" s="140">
        <f t="shared" ca="1" si="14"/>
        <v>15616</v>
      </c>
      <c r="AI73" s="141">
        <f t="shared" ca="1" si="15"/>
        <v>-1.0338E-5</v>
      </c>
      <c r="AJ73" s="141">
        <f t="shared" ca="1" si="16"/>
        <v>-8.6720000000000004E-7</v>
      </c>
      <c r="AK73" s="141">
        <f ca="1">AVERAGE(INDIRECT("K"&amp;AD73):INDIRECT("K"&amp;AD74-1))</f>
        <v>2.7599999999999999E-3</v>
      </c>
      <c r="AL73" s="141">
        <f ca="1">AVERAGE(INDIRECT("L"&amp;AD73):INDIRECT("L"&amp;AD74-1))</f>
        <v>1.5053333333333335E-4</v>
      </c>
      <c r="AM73" s="137">
        <f t="shared" ca="1" si="17"/>
        <v>2.7641020756195753E-3</v>
      </c>
      <c r="AN73" s="135"/>
      <c r="AO73" s="137">
        <f ca="1">STDEV(INDIRECT("K"&amp;AD73):INDIRECT("K"&amp;AD74-1))</f>
        <v>0</v>
      </c>
    </row>
    <row r="74" spans="1:41" ht="14.25" customHeight="1">
      <c r="A74" s="135" t="s">
        <v>779</v>
      </c>
      <c r="B74" s="135" t="s">
        <v>200</v>
      </c>
      <c r="C74" s="132">
        <v>0</v>
      </c>
      <c r="D74" s="132">
        <v>200</v>
      </c>
      <c r="E74" s="132">
        <v>15616</v>
      </c>
      <c r="F74" s="135" t="s">
        <v>201</v>
      </c>
      <c r="G74" s="137">
        <v>2.82E-3</v>
      </c>
      <c r="H74" s="137">
        <v>1.6320000000000001E-4</v>
      </c>
      <c r="I74" s="137">
        <v>-1.0338E-5</v>
      </c>
      <c r="J74" s="137">
        <v>-8.6720000000000004E-7</v>
      </c>
      <c r="K74" s="137">
        <v>2.8300000000000001E-3</v>
      </c>
      <c r="L74" s="137">
        <v>1.64E-4</v>
      </c>
      <c r="M74" s="132">
        <v>3.32</v>
      </c>
      <c r="N74" s="132">
        <v>0</v>
      </c>
      <c r="O74" s="132">
        <v>0</v>
      </c>
      <c r="P74" s="132">
        <v>0</v>
      </c>
      <c r="Q74" s="132">
        <v>1</v>
      </c>
      <c r="R74" s="137">
        <v>2.8269999999999999E-5</v>
      </c>
      <c r="S74" s="137">
        <v>1.64E-6</v>
      </c>
      <c r="T74" s="132">
        <v>4</v>
      </c>
      <c r="U74" s="132">
        <v>0</v>
      </c>
      <c r="V74" s="132">
        <v>0</v>
      </c>
      <c r="W74" s="138" t="s">
        <v>2588</v>
      </c>
      <c r="X74" s="139">
        <v>45215</v>
      </c>
      <c r="Y74" s="135" t="s">
        <v>204</v>
      </c>
      <c r="Z74" s="135"/>
      <c r="AA74" s="135"/>
      <c r="AB74" s="135"/>
      <c r="AC74" s="135"/>
      <c r="AD74" s="132">
        <v>218</v>
      </c>
      <c r="AE74" s="132">
        <v>73</v>
      </c>
      <c r="AF74" s="140" t="str">
        <f t="shared" ca="1" si="12"/>
        <v>73-ALL</v>
      </c>
      <c r="AG74" s="140">
        <f t="shared" ca="1" si="13"/>
        <v>200</v>
      </c>
      <c r="AH74" s="140">
        <f t="shared" ca="1" si="14"/>
        <v>15616</v>
      </c>
      <c r="AI74" s="141">
        <f t="shared" ca="1" si="15"/>
        <v>-1.0338E-5</v>
      </c>
      <c r="AJ74" s="141">
        <f t="shared" ca="1" si="16"/>
        <v>-8.6720000000000004E-7</v>
      </c>
      <c r="AK74" s="141">
        <f ca="1">AVERAGE(INDIRECT("K"&amp;AD74):INDIRECT("K"&amp;AD75-1))</f>
        <v>1.3499999999999999E-3</v>
      </c>
      <c r="AL74" s="141">
        <f ca="1">AVERAGE(INDIRECT("L"&amp;AD74):INDIRECT("L"&amp;AD75-1))</f>
        <v>9.7466666666666673E-5</v>
      </c>
      <c r="AM74" s="137">
        <f t="shared" ca="1" si="17"/>
        <v>1.3535138533133345E-3</v>
      </c>
      <c r="AN74" s="135"/>
      <c r="AO74" s="137">
        <f ca="1">STDEV(INDIRECT("K"&amp;AD74):INDIRECT("K"&amp;AD75-1))</f>
        <v>2.6557421006064809E-19</v>
      </c>
    </row>
    <row r="75" spans="1:41" ht="14.25" customHeight="1">
      <c r="A75" s="135" t="s">
        <v>779</v>
      </c>
      <c r="B75" s="135" t="s">
        <v>200</v>
      </c>
      <c r="C75" s="132">
        <v>0</v>
      </c>
      <c r="D75" s="132">
        <v>200</v>
      </c>
      <c r="E75" s="132">
        <v>15616</v>
      </c>
      <c r="F75" s="135" t="s">
        <v>201</v>
      </c>
      <c r="G75" s="137">
        <v>2.82E-3</v>
      </c>
      <c r="H75" s="137">
        <v>1.627E-4</v>
      </c>
      <c r="I75" s="137">
        <v>-1.0338E-5</v>
      </c>
      <c r="J75" s="137">
        <v>-8.6720000000000004E-7</v>
      </c>
      <c r="K75" s="137">
        <v>2.8300000000000001E-3</v>
      </c>
      <c r="L75" s="137">
        <v>1.6359999999999999E-4</v>
      </c>
      <c r="M75" s="132">
        <v>3.31</v>
      </c>
      <c r="N75" s="132">
        <v>0</v>
      </c>
      <c r="O75" s="132">
        <v>0</v>
      </c>
      <c r="P75" s="132">
        <v>0</v>
      </c>
      <c r="Q75" s="132">
        <v>1</v>
      </c>
      <c r="R75" s="137">
        <v>2.8269999999999999E-5</v>
      </c>
      <c r="S75" s="137">
        <v>1.64E-6</v>
      </c>
      <c r="T75" s="132">
        <v>4</v>
      </c>
      <c r="U75" s="132">
        <v>0</v>
      </c>
      <c r="V75" s="132">
        <v>0</v>
      </c>
      <c r="W75" s="138" t="s">
        <v>2057</v>
      </c>
      <c r="X75" s="139">
        <v>45215</v>
      </c>
      <c r="Y75" s="135" t="s">
        <v>204</v>
      </c>
      <c r="Z75" s="135"/>
      <c r="AA75" s="135"/>
      <c r="AB75" s="135"/>
      <c r="AC75" s="135"/>
      <c r="AD75" s="132">
        <v>221</v>
      </c>
      <c r="AE75" s="132">
        <v>74</v>
      </c>
      <c r="AF75" s="140" t="str">
        <f t="shared" ca="1" si="12"/>
        <v>74-ALL</v>
      </c>
      <c r="AG75" s="140">
        <f t="shared" ca="1" si="13"/>
        <v>200</v>
      </c>
      <c r="AH75" s="140">
        <f t="shared" ca="1" si="14"/>
        <v>15616</v>
      </c>
      <c r="AI75" s="141">
        <f t="shared" ca="1" si="15"/>
        <v>-1.0338E-5</v>
      </c>
      <c r="AJ75" s="141">
        <f t="shared" ca="1" si="16"/>
        <v>-8.6720000000000004E-7</v>
      </c>
      <c r="AK75" s="141">
        <f ca="1">AVERAGE(INDIRECT("K"&amp;AD75):INDIRECT("K"&amp;AD76-1))</f>
        <v>2.2300000000000002E-3</v>
      </c>
      <c r="AL75" s="141">
        <f ca="1">AVERAGE(INDIRECT("L"&amp;AD75):INDIRECT("L"&amp;AD76-1))</f>
        <v>1.4566666666666667E-4</v>
      </c>
      <c r="AM75" s="137">
        <f t="shared" ca="1" si="17"/>
        <v>2.2347525092899613E-3</v>
      </c>
      <c r="AN75" s="135"/>
      <c r="AO75" s="137">
        <f ca="1">STDEV(INDIRECT("K"&amp;AD75):INDIRECT("K"&amp;AD76-1))</f>
        <v>0</v>
      </c>
    </row>
    <row r="76" spans="1:41" ht="14.25" customHeight="1">
      <c r="A76" s="135" t="s">
        <v>779</v>
      </c>
      <c r="B76" s="135" t="s">
        <v>200</v>
      </c>
      <c r="C76" s="132">
        <v>0</v>
      </c>
      <c r="D76" s="132">
        <v>200</v>
      </c>
      <c r="E76" s="132">
        <v>15616</v>
      </c>
      <c r="F76" s="135" t="s">
        <v>201</v>
      </c>
      <c r="G76" s="137">
        <v>2.82E-3</v>
      </c>
      <c r="H76" s="137">
        <v>1.6129999999999999E-4</v>
      </c>
      <c r="I76" s="137">
        <v>-1.0338E-5</v>
      </c>
      <c r="J76" s="137">
        <v>-8.6720000000000004E-7</v>
      </c>
      <c r="K76" s="137">
        <v>2.8300000000000001E-3</v>
      </c>
      <c r="L76" s="137">
        <v>1.6220000000000001E-4</v>
      </c>
      <c r="M76" s="132">
        <v>3.28</v>
      </c>
      <c r="N76" s="132">
        <v>0</v>
      </c>
      <c r="O76" s="132">
        <v>0</v>
      </c>
      <c r="P76" s="132">
        <v>0</v>
      </c>
      <c r="Q76" s="132">
        <v>1</v>
      </c>
      <c r="R76" s="137">
        <v>2.83E-5</v>
      </c>
      <c r="S76" s="137">
        <v>1.6199999999999999E-6</v>
      </c>
      <c r="T76" s="132">
        <v>4</v>
      </c>
      <c r="U76" s="132">
        <v>0</v>
      </c>
      <c r="V76" s="132">
        <v>0</v>
      </c>
      <c r="W76" s="138" t="s">
        <v>2589</v>
      </c>
      <c r="X76" s="139">
        <v>45215</v>
      </c>
      <c r="Y76" s="135" t="s">
        <v>204</v>
      </c>
      <c r="Z76" s="135"/>
      <c r="AA76" s="135"/>
      <c r="AB76" s="135"/>
      <c r="AC76" s="135"/>
      <c r="AD76" s="132">
        <v>224</v>
      </c>
      <c r="AE76" s="132">
        <v>75</v>
      </c>
      <c r="AF76" s="140" t="str">
        <f t="shared" ca="1" si="12"/>
        <v>75-ALL</v>
      </c>
      <c r="AG76" s="140">
        <f t="shared" ca="1" si="13"/>
        <v>200</v>
      </c>
      <c r="AH76" s="140">
        <f t="shared" ca="1" si="14"/>
        <v>15616</v>
      </c>
      <c r="AI76" s="141">
        <f t="shared" ca="1" si="15"/>
        <v>-1.0338E-5</v>
      </c>
      <c r="AJ76" s="141">
        <f t="shared" ca="1" si="16"/>
        <v>-8.6720000000000004E-7</v>
      </c>
      <c r="AK76" s="141">
        <f ca="1">AVERAGE(INDIRECT("K"&amp;AD76):INDIRECT("K"&amp;AD77-1))</f>
        <v>2.4599999999999999E-3</v>
      </c>
      <c r="AL76" s="141">
        <f ca="1">AVERAGE(INDIRECT("L"&amp;AD76):INDIRECT("L"&amp;AD77-1))</f>
        <v>1.4443333333333331E-4</v>
      </c>
      <c r="AM76" s="137">
        <f t="shared" ca="1" si="17"/>
        <v>2.4642363904012494E-3</v>
      </c>
      <c r="AN76" s="135"/>
      <c r="AO76" s="137">
        <f ca="1">STDEV(INDIRECT("K"&amp;AD76):INDIRECT("K"&amp;AD77-1))</f>
        <v>0</v>
      </c>
    </row>
    <row r="77" spans="1:41" ht="14.25" customHeight="1">
      <c r="A77" s="135" t="s">
        <v>803</v>
      </c>
      <c r="B77" s="135" t="s">
        <v>200</v>
      </c>
      <c r="C77" s="132">
        <v>0</v>
      </c>
      <c r="D77" s="132">
        <v>200</v>
      </c>
      <c r="E77" s="132">
        <v>15616</v>
      </c>
      <c r="F77" s="135" t="s">
        <v>201</v>
      </c>
      <c r="G77" s="137">
        <v>1.8699999999999999E-3</v>
      </c>
      <c r="H77" s="137">
        <v>1.2070000000000001E-4</v>
      </c>
      <c r="I77" s="137">
        <v>-1.0338E-5</v>
      </c>
      <c r="J77" s="137">
        <v>-8.6720000000000004E-7</v>
      </c>
      <c r="K77" s="137">
        <v>1.8799999999999999E-3</v>
      </c>
      <c r="L77" s="137">
        <v>1.215E-4</v>
      </c>
      <c r="M77" s="132">
        <v>3.69</v>
      </c>
      <c r="N77" s="132">
        <v>0</v>
      </c>
      <c r="O77" s="132">
        <v>0</v>
      </c>
      <c r="P77" s="132">
        <v>0</v>
      </c>
      <c r="Q77" s="132">
        <v>1</v>
      </c>
      <c r="R77" s="137">
        <v>1.8839999999999999E-5</v>
      </c>
      <c r="S77" s="137">
        <v>1.22E-6</v>
      </c>
      <c r="T77" s="132">
        <v>4</v>
      </c>
      <c r="U77" s="132">
        <v>0</v>
      </c>
      <c r="V77" s="132">
        <v>0</v>
      </c>
      <c r="W77" s="138" t="s">
        <v>2590</v>
      </c>
      <c r="X77" s="139">
        <v>45215</v>
      </c>
      <c r="Y77" s="135" t="s">
        <v>204</v>
      </c>
      <c r="Z77" s="135"/>
      <c r="AA77" s="135"/>
      <c r="AB77" s="135"/>
      <c r="AC77" s="135"/>
      <c r="AD77" s="132">
        <v>227</v>
      </c>
      <c r="AE77" s="132">
        <v>76</v>
      </c>
      <c r="AF77" s="140" t="str">
        <f t="shared" ca="1" si="12"/>
        <v>76-ALL</v>
      </c>
      <c r="AG77" s="140">
        <f t="shared" ca="1" si="13"/>
        <v>200</v>
      </c>
      <c r="AH77" s="140">
        <f t="shared" ca="1" si="14"/>
        <v>15616</v>
      </c>
      <c r="AI77" s="141">
        <f t="shared" ca="1" si="15"/>
        <v>-1.0338E-5</v>
      </c>
      <c r="AJ77" s="141">
        <f t="shared" ca="1" si="16"/>
        <v>-8.6720000000000004E-7</v>
      </c>
      <c r="AK77" s="141">
        <f ca="1">AVERAGE(INDIRECT("K"&amp;AD77):INDIRECT("K"&amp;AD78-1))</f>
        <v>2.1833333333333336E-3</v>
      </c>
      <c r="AL77" s="141">
        <f ca="1">AVERAGE(INDIRECT("L"&amp;AD77):INDIRECT("L"&amp;AD78-1))</f>
        <v>1.3779999999999999E-4</v>
      </c>
      <c r="AM77" s="137">
        <f t="shared" ca="1" si="17"/>
        <v>2.1876776006634173E-3</v>
      </c>
      <c r="AN77" s="135"/>
      <c r="AO77" s="137">
        <f ca="1">STDEV(INDIRECT("K"&amp;AD77):INDIRECT("K"&amp;AD78-1))</f>
        <v>5.7735026918962731E-6</v>
      </c>
    </row>
    <row r="78" spans="1:41" ht="14.25" customHeight="1">
      <c r="A78" s="135" t="s">
        <v>803</v>
      </c>
      <c r="B78" s="135" t="s">
        <v>200</v>
      </c>
      <c r="C78" s="132">
        <v>0</v>
      </c>
      <c r="D78" s="132">
        <v>200</v>
      </c>
      <c r="E78" s="132">
        <v>15616</v>
      </c>
      <c r="F78" s="135" t="s">
        <v>201</v>
      </c>
      <c r="G78" s="137">
        <v>1.8699999999999999E-3</v>
      </c>
      <c r="H78" s="137">
        <v>1.21E-4</v>
      </c>
      <c r="I78" s="137">
        <v>-1.0338E-5</v>
      </c>
      <c r="J78" s="137">
        <v>-8.6720000000000004E-7</v>
      </c>
      <c r="K78" s="137">
        <v>1.8799999999999999E-3</v>
      </c>
      <c r="L78" s="137">
        <v>1.219E-4</v>
      </c>
      <c r="M78" s="132">
        <v>3.7</v>
      </c>
      <c r="N78" s="132">
        <v>0</v>
      </c>
      <c r="O78" s="132">
        <v>0</v>
      </c>
      <c r="P78" s="132">
        <v>0</v>
      </c>
      <c r="Q78" s="132">
        <v>1</v>
      </c>
      <c r="R78" s="137">
        <v>1.8839999999999999E-5</v>
      </c>
      <c r="S78" s="137">
        <v>1.22E-6</v>
      </c>
      <c r="T78" s="132">
        <v>4</v>
      </c>
      <c r="U78" s="132">
        <v>0</v>
      </c>
      <c r="V78" s="132">
        <v>0</v>
      </c>
      <c r="W78" s="138" t="s">
        <v>2591</v>
      </c>
      <c r="X78" s="139">
        <v>45215</v>
      </c>
      <c r="Y78" s="135" t="s">
        <v>204</v>
      </c>
      <c r="Z78" s="135"/>
      <c r="AA78" s="135"/>
      <c r="AB78" s="135"/>
      <c r="AC78" s="135"/>
      <c r="AD78" s="132">
        <v>230</v>
      </c>
      <c r="AE78" s="132">
        <v>77</v>
      </c>
      <c r="AF78" s="140" t="str">
        <f t="shared" ca="1" si="12"/>
        <v>77-ALL</v>
      </c>
      <c r="AG78" s="140">
        <f t="shared" ca="1" si="13"/>
        <v>200</v>
      </c>
      <c r="AH78" s="140">
        <f t="shared" ca="1" si="14"/>
        <v>15616</v>
      </c>
      <c r="AI78" s="141">
        <f t="shared" ca="1" si="15"/>
        <v>-1.0338E-5</v>
      </c>
      <c r="AJ78" s="141">
        <f t="shared" ca="1" si="16"/>
        <v>-8.6720000000000004E-7</v>
      </c>
      <c r="AK78" s="141">
        <f ca="1">AVERAGE(INDIRECT("K"&amp;AD78):INDIRECT("K"&amp;AD79-1))</f>
        <v>1.4600000000000001E-3</v>
      </c>
      <c r="AL78" s="141">
        <f ca="1">AVERAGE(INDIRECT("L"&amp;AD78):INDIRECT("L"&amp;AD79-1))</f>
        <v>1.0149999999999999E-4</v>
      </c>
      <c r="AM78" s="137">
        <f t="shared" ca="1" si="17"/>
        <v>1.463523915076211E-3</v>
      </c>
      <c r="AN78" s="135"/>
      <c r="AO78" s="137">
        <f ca="1">STDEV(INDIRECT("K"&amp;AD78):INDIRECT("K"&amp;AD79-1))</f>
        <v>2.6557421006064809E-19</v>
      </c>
    </row>
    <row r="79" spans="1:41" ht="14.25" customHeight="1">
      <c r="A79" s="135" t="s">
        <v>803</v>
      </c>
      <c r="B79" s="135" t="s">
        <v>200</v>
      </c>
      <c r="C79" s="132">
        <v>0</v>
      </c>
      <c r="D79" s="132">
        <v>200</v>
      </c>
      <c r="E79" s="132">
        <v>15616</v>
      </c>
      <c r="F79" s="135" t="s">
        <v>201</v>
      </c>
      <c r="G79" s="137">
        <v>1.8699999999999999E-3</v>
      </c>
      <c r="H79" s="137">
        <v>1.205E-4</v>
      </c>
      <c r="I79" s="137">
        <v>-1.0338E-5</v>
      </c>
      <c r="J79" s="137">
        <v>-8.6720000000000004E-7</v>
      </c>
      <c r="K79" s="137">
        <v>1.8799999999999999E-3</v>
      </c>
      <c r="L79" s="137">
        <v>1.214E-4</v>
      </c>
      <c r="M79" s="132">
        <v>3.69</v>
      </c>
      <c r="N79" s="132">
        <v>0</v>
      </c>
      <c r="O79" s="132">
        <v>0</v>
      </c>
      <c r="P79" s="132">
        <v>0</v>
      </c>
      <c r="Q79" s="132">
        <v>1</v>
      </c>
      <c r="R79" s="137">
        <v>1.8839999999999999E-5</v>
      </c>
      <c r="S79" s="137">
        <v>1.2100000000000001E-6</v>
      </c>
      <c r="T79" s="132">
        <v>4</v>
      </c>
      <c r="U79" s="132">
        <v>0</v>
      </c>
      <c r="V79" s="132">
        <v>0</v>
      </c>
      <c r="W79" s="138" t="s">
        <v>2592</v>
      </c>
      <c r="X79" s="139">
        <v>45215</v>
      </c>
      <c r="Y79" s="135" t="s">
        <v>204</v>
      </c>
      <c r="Z79" s="135"/>
      <c r="AA79" s="135"/>
      <c r="AB79" s="135"/>
      <c r="AC79" s="135"/>
      <c r="AD79" s="132">
        <v>233</v>
      </c>
      <c r="AE79" s="132">
        <v>78</v>
      </c>
      <c r="AF79" s="140" t="str">
        <f t="shared" ca="1" si="12"/>
        <v>78-ALL</v>
      </c>
      <c r="AG79" s="140">
        <f t="shared" ca="1" si="13"/>
        <v>200</v>
      </c>
      <c r="AH79" s="140">
        <f t="shared" ca="1" si="14"/>
        <v>15616</v>
      </c>
      <c r="AI79" s="141">
        <f t="shared" ca="1" si="15"/>
        <v>-1.0338E-5</v>
      </c>
      <c r="AJ79" s="141">
        <f t="shared" ca="1" si="16"/>
        <v>-8.6720000000000004E-7</v>
      </c>
      <c r="AK79" s="141">
        <f ca="1">AVERAGE(INDIRECT("K"&amp;AD79):INDIRECT("K"&amp;AD80-1))</f>
        <v>1.6000000000000001E-3</v>
      </c>
      <c r="AL79" s="141">
        <f ca="1">AVERAGE(INDIRECT("L"&amp;AD79):INDIRECT("L"&amp;AD80-1))</f>
        <v>1.098E-4</v>
      </c>
      <c r="AM79" s="137">
        <f t="shared" ca="1" si="17"/>
        <v>1.6037630872420029E-3</v>
      </c>
      <c r="AN79" s="135"/>
      <c r="AO79" s="137">
        <f ca="1">STDEV(INDIRECT("K"&amp;AD79):INDIRECT("K"&amp;AD80-1))</f>
        <v>0</v>
      </c>
    </row>
    <row r="80" spans="1:41" ht="14.25" customHeight="1">
      <c r="A80" s="135" t="s">
        <v>827</v>
      </c>
      <c r="B80" s="135" t="s">
        <v>200</v>
      </c>
      <c r="C80" s="132">
        <v>0</v>
      </c>
      <c r="D80" s="132">
        <v>200</v>
      </c>
      <c r="E80" s="132">
        <v>15616</v>
      </c>
      <c r="F80" s="135" t="s">
        <v>201</v>
      </c>
      <c r="G80" s="137">
        <v>2E-3</v>
      </c>
      <c r="H80" s="137">
        <v>1.3100000000000001E-4</v>
      </c>
      <c r="I80" s="137">
        <v>-1.0338E-5</v>
      </c>
      <c r="J80" s="137">
        <v>-8.6720000000000004E-7</v>
      </c>
      <c r="K80" s="137">
        <v>2.0100000000000001E-3</v>
      </c>
      <c r="L80" s="137">
        <v>1.3180000000000001E-4</v>
      </c>
      <c r="M80" s="132">
        <v>3.75</v>
      </c>
      <c r="N80" s="132">
        <v>0</v>
      </c>
      <c r="O80" s="132">
        <v>0</v>
      </c>
      <c r="P80" s="132">
        <v>0</v>
      </c>
      <c r="Q80" s="132">
        <v>1</v>
      </c>
      <c r="R80" s="137">
        <v>2.0129999999999999E-5</v>
      </c>
      <c r="S80" s="137">
        <v>1.3200000000000001E-6</v>
      </c>
      <c r="T80" s="132">
        <v>4</v>
      </c>
      <c r="U80" s="132">
        <v>0</v>
      </c>
      <c r="V80" s="132">
        <v>0</v>
      </c>
      <c r="W80" s="138" t="s">
        <v>2593</v>
      </c>
      <c r="X80" s="139">
        <v>45215</v>
      </c>
      <c r="Y80" s="135" t="s">
        <v>204</v>
      </c>
      <c r="Z80" s="135"/>
      <c r="AA80" s="135"/>
      <c r="AB80" s="135"/>
      <c r="AC80" s="135"/>
      <c r="AD80" s="132">
        <v>236</v>
      </c>
      <c r="AE80" s="132">
        <v>79</v>
      </c>
      <c r="AF80" s="140" t="str">
        <f t="shared" ca="1" si="12"/>
        <v>79-ALL</v>
      </c>
      <c r="AG80" s="140">
        <f t="shared" ca="1" si="13"/>
        <v>200</v>
      </c>
      <c r="AH80" s="140">
        <f t="shared" ca="1" si="14"/>
        <v>15616</v>
      </c>
      <c r="AI80" s="141">
        <f t="shared" ca="1" si="15"/>
        <v>-1.0338E-5</v>
      </c>
      <c r="AJ80" s="141">
        <f t="shared" ca="1" si="16"/>
        <v>-8.6720000000000004E-7</v>
      </c>
      <c r="AK80" s="141">
        <f ca="1">AVERAGE(INDIRECT("K"&amp;AD80):INDIRECT("K"&amp;AD81-1))</f>
        <v>3.0900000000000003E-3</v>
      </c>
      <c r="AL80" s="141">
        <f ca="1">AVERAGE(INDIRECT("L"&amp;AD80):INDIRECT("L"&amp;AD81-1))</f>
        <v>1.8150000000000002E-4</v>
      </c>
      <c r="AM80" s="137">
        <f t="shared" ca="1" si="17"/>
        <v>3.0953258713744508E-3</v>
      </c>
      <c r="AN80" s="135"/>
      <c r="AO80" s="137">
        <f ca="1">STDEV(INDIRECT("K"&amp;AD80):INDIRECT("K"&amp;AD81-1))</f>
        <v>5.3114842012129618E-19</v>
      </c>
    </row>
    <row r="81" spans="1:41" ht="14.25" customHeight="1">
      <c r="A81" s="135" t="s">
        <v>827</v>
      </c>
      <c r="B81" s="135" t="s">
        <v>200</v>
      </c>
      <c r="C81" s="132">
        <v>0</v>
      </c>
      <c r="D81" s="132">
        <v>200</v>
      </c>
      <c r="E81" s="132">
        <v>15616</v>
      </c>
      <c r="F81" s="135" t="s">
        <v>201</v>
      </c>
      <c r="G81" s="137">
        <v>2E-3</v>
      </c>
      <c r="H81" s="137">
        <v>1.314E-4</v>
      </c>
      <c r="I81" s="137">
        <v>-1.0338E-5</v>
      </c>
      <c r="J81" s="137">
        <v>-8.6720000000000004E-7</v>
      </c>
      <c r="K81" s="137">
        <v>2.0100000000000001E-3</v>
      </c>
      <c r="L81" s="137">
        <v>1.3229999999999999E-4</v>
      </c>
      <c r="M81" s="132">
        <v>3.76</v>
      </c>
      <c r="N81" s="132">
        <v>0</v>
      </c>
      <c r="O81" s="132">
        <v>0</v>
      </c>
      <c r="P81" s="132">
        <v>0</v>
      </c>
      <c r="Q81" s="132">
        <v>1</v>
      </c>
      <c r="R81" s="137">
        <v>2.0129999999999999E-5</v>
      </c>
      <c r="S81" s="137">
        <v>1.3200000000000001E-6</v>
      </c>
      <c r="T81" s="132">
        <v>4</v>
      </c>
      <c r="U81" s="132">
        <v>0</v>
      </c>
      <c r="V81" s="132">
        <v>0</v>
      </c>
      <c r="W81" s="138" t="s">
        <v>2594</v>
      </c>
      <c r="X81" s="139">
        <v>45215</v>
      </c>
      <c r="Y81" s="135" t="s">
        <v>204</v>
      </c>
      <c r="Z81" s="135"/>
      <c r="AA81" s="135"/>
      <c r="AB81" s="135"/>
      <c r="AC81" s="135"/>
      <c r="AD81" s="132">
        <v>239</v>
      </c>
      <c r="AE81" s="132">
        <v>80</v>
      </c>
      <c r="AF81" s="140" t="str">
        <f t="shared" ca="1" si="12"/>
        <v>80-ALL</v>
      </c>
      <c r="AG81" s="140">
        <f t="shared" ca="1" si="13"/>
        <v>200</v>
      </c>
      <c r="AH81" s="140">
        <f t="shared" ca="1" si="14"/>
        <v>15616</v>
      </c>
      <c r="AI81" s="141">
        <f t="shared" ca="1" si="15"/>
        <v>-1.0338E-5</v>
      </c>
      <c r="AJ81" s="141">
        <f t="shared" ca="1" si="16"/>
        <v>-8.6720000000000004E-7</v>
      </c>
      <c r="AK81" s="141">
        <f ca="1">AVERAGE(INDIRECT("K"&amp;AD81):INDIRECT("K"&amp;AD82-1))</f>
        <v>2.98E-3</v>
      </c>
      <c r="AL81" s="141">
        <f ca="1">AVERAGE(INDIRECT("L"&amp;AD81):INDIRECT("L"&amp;AD82-1))</f>
        <v>1.8269999999999997E-4</v>
      </c>
      <c r="AM81" s="137">
        <f t="shared" ca="1" si="17"/>
        <v>2.985595299098657E-3</v>
      </c>
      <c r="AN81" s="135"/>
      <c r="AO81" s="137">
        <f ca="1">STDEV(INDIRECT("K"&amp;AD81):INDIRECT("K"&amp;AD82-1))</f>
        <v>0</v>
      </c>
    </row>
    <row r="82" spans="1:41" ht="14.25" customHeight="1">
      <c r="A82" s="135" t="s">
        <v>827</v>
      </c>
      <c r="B82" s="135" t="s">
        <v>200</v>
      </c>
      <c r="C82" s="132">
        <v>0</v>
      </c>
      <c r="D82" s="132">
        <v>200</v>
      </c>
      <c r="E82" s="132">
        <v>15616</v>
      </c>
      <c r="F82" s="135" t="s">
        <v>201</v>
      </c>
      <c r="G82" s="137">
        <v>2E-3</v>
      </c>
      <c r="H82" s="137">
        <v>1.305E-4</v>
      </c>
      <c r="I82" s="137">
        <v>-1.0338E-5</v>
      </c>
      <c r="J82" s="137">
        <v>-8.6720000000000004E-7</v>
      </c>
      <c r="K82" s="137">
        <v>2.0100000000000001E-3</v>
      </c>
      <c r="L82" s="137">
        <v>1.3129999999999999E-4</v>
      </c>
      <c r="M82" s="132">
        <v>3.74</v>
      </c>
      <c r="N82" s="132">
        <v>0</v>
      </c>
      <c r="O82" s="132">
        <v>0</v>
      </c>
      <c r="P82" s="132">
        <v>0</v>
      </c>
      <c r="Q82" s="132">
        <v>1</v>
      </c>
      <c r="R82" s="137">
        <v>2.012E-5</v>
      </c>
      <c r="S82" s="137">
        <v>1.31E-6</v>
      </c>
      <c r="T82" s="132">
        <v>4</v>
      </c>
      <c r="U82" s="132">
        <v>0</v>
      </c>
      <c r="V82" s="132">
        <v>0</v>
      </c>
      <c r="W82" s="138" t="s">
        <v>2595</v>
      </c>
      <c r="X82" s="139">
        <v>45215</v>
      </c>
      <c r="Y82" s="135" t="s">
        <v>204</v>
      </c>
      <c r="Z82" s="135"/>
      <c r="AA82" s="135"/>
      <c r="AB82" s="135"/>
      <c r="AC82" s="135"/>
      <c r="AD82" s="132">
        <v>242</v>
      </c>
      <c r="AE82" s="132">
        <v>81</v>
      </c>
      <c r="AF82" s="140" t="str">
        <f t="shared" ca="1" si="12"/>
        <v>81-ALL</v>
      </c>
      <c r="AG82" s="140">
        <f t="shared" ca="1" si="13"/>
        <v>200</v>
      </c>
      <c r="AH82" s="140">
        <f t="shared" ca="1" si="14"/>
        <v>15616</v>
      </c>
      <c r="AI82" s="141">
        <f t="shared" ca="1" si="15"/>
        <v>-1.0338E-5</v>
      </c>
      <c r="AJ82" s="141">
        <f t="shared" ca="1" si="16"/>
        <v>-8.6720000000000004E-7</v>
      </c>
      <c r="AK82" s="141">
        <f ca="1">AVERAGE(INDIRECT("K"&amp;AD82):INDIRECT("K"&amp;AD83-1))</f>
        <v>3.1099999999999999E-3</v>
      </c>
      <c r="AL82" s="141">
        <f ca="1">AVERAGE(INDIRECT("L"&amp;AD82):INDIRECT("L"&amp;AD83-1))</f>
        <v>1.9220000000000001E-4</v>
      </c>
      <c r="AM82" s="137">
        <f t="shared" ca="1" si="17"/>
        <v>3.1159333818295922E-3</v>
      </c>
      <c r="AN82" s="135"/>
      <c r="AO82" s="137">
        <f ca="1">STDEV(INDIRECT("K"&amp;AD82):INDIRECT("K"&amp;AD83-1))</f>
        <v>0</v>
      </c>
    </row>
    <row r="83" spans="1:41" ht="14.25" customHeight="1">
      <c r="A83" s="135" t="s">
        <v>851</v>
      </c>
      <c r="B83" s="135" t="s">
        <v>200</v>
      </c>
      <c r="C83" s="132">
        <v>0</v>
      </c>
      <c r="D83" s="132">
        <v>200</v>
      </c>
      <c r="E83" s="132">
        <v>15616</v>
      </c>
      <c r="F83" s="135" t="s">
        <v>201</v>
      </c>
      <c r="G83" s="137">
        <v>2.47E-3</v>
      </c>
      <c r="H83" s="137">
        <v>1.473E-4</v>
      </c>
      <c r="I83" s="137">
        <v>-1.0338E-5</v>
      </c>
      <c r="J83" s="137">
        <v>-8.6720000000000004E-7</v>
      </c>
      <c r="K83" s="137">
        <v>2.48E-3</v>
      </c>
      <c r="L83" s="137">
        <v>1.482E-4</v>
      </c>
      <c r="M83" s="132">
        <v>3.41</v>
      </c>
      <c r="N83" s="132">
        <v>0</v>
      </c>
      <c r="O83" s="132">
        <v>0</v>
      </c>
      <c r="P83" s="132">
        <v>0</v>
      </c>
      <c r="Q83" s="132">
        <v>1</v>
      </c>
      <c r="R83" s="137">
        <v>2.4830000000000001E-5</v>
      </c>
      <c r="S83" s="137">
        <v>1.48E-6</v>
      </c>
      <c r="T83" s="132">
        <v>4</v>
      </c>
      <c r="U83" s="132">
        <v>0</v>
      </c>
      <c r="V83" s="132">
        <v>0</v>
      </c>
      <c r="W83" s="138" t="s">
        <v>2596</v>
      </c>
      <c r="X83" s="139">
        <v>45215</v>
      </c>
      <c r="Y83" s="135" t="s">
        <v>204</v>
      </c>
      <c r="Z83" s="135"/>
      <c r="AA83" s="135"/>
      <c r="AB83" s="135"/>
      <c r="AC83" s="135"/>
      <c r="AD83" s="132">
        <v>245</v>
      </c>
      <c r="AE83" s="132">
        <v>82</v>
      </c>
      <c r="AF83" s="140" t="str">
        <f t="shared" ca="1" si="12"/>
        <v>82-ALL</v>
      </c>
      <c r="AG83" s="140">
        <f t="shared" ca="1" si="13"/>
        <v>200</v>
      </c>
      <c r="AH83" s="140">
        <f t="shared" ca="1" si="14"/>
        <v>15616</v>
      </c>
      <c r="AI83" s="141">
        <f t="shared" ca="1" si="15"/>
        <v>-1.0338E-5</v>
      </c>
      <c r="AJ83" s="141">
        <f t="shared" ca="1" si="16"/>
        <v>-8.6720000000000004E-7</v>
      </c>
      <c r="AK83" s="141">
        <f ca="1">AVERAGE(INDIRECT("K"&amp;AD83):INDIRECT("K"&amp;AD84-1))</f>
        <v>5.1999999999999998E-3</v>
      </c>
      <c r="AL83" s="141">
        <f ca="1">AVERAGE(INDIRECT("L"&amp;AD83):INDIRECT("L"&amp;AD84-1))</f>
        <v>2.0159999999999999E-4</v>
      </c>
      <c r="AM83" s="137">
        <f t="shared" ca="1" si="17"/>
        <v>5.2039064711041838E-3</v>
      </c>
      <c r="AN83" s="135"/>
      <c r="AO83" s="137">
        <f ca="1">STDEV(INDIRECT("K"&amp;AD83):INDIRECT("K"&amp;AD84-1))</f>
        <v>0</v>
      </c>
    </row>
    <row r="84" spans="1:41" ht="14.25" customHeight="1">
      <c r="A84" s="135" t="s">
        <v>851</v>
      </c>
      <c r="B84" s="135" t="s">
        <v>200</v>
      </c>
      <c r="C84" s="132">
        <v>0</v>
      </c>
      <c r="D84" s="132">
        <v>200</v>
      </c>
      <c r="E84" s="132">
        <v>15616</v>
      </c>
      <c r="F84" s="135" t="s">
        <v>201</v>
      </c>
      <c r="G84" s="137">
        <v>2.47E-3</v>
      </c>
      <c r="H84" s="137">
        <v>1.4640000000000001E-4</v>
      </c>
      <c r="I84" s="137">
        <v>-1.0338E-5</v>
      </c>
      <c r="J84" s="137">
        <v>-8.6720000000000004E-7</v>
      </c>
      <c r="K84" s="137">
        <v>2.48E-3</v>
      </c>
      <c r="L84" s="137">
        <v>1.473E-4</v>
      </c>
      <c r="M84" s="132">
        <v>3.4</v>
      </c>
      <c r="N84" s="132">
        <v>0</v>
      </c>
      <c r="O84" s="132">
        <v>0</v>
      </c>
      <c r="P84" s="132">
        <v>0</v>
      </c>
      <c r="Q84" s="132">
        <v>1</v>
      </c>
      <c r="R84" s="137">
        <v>2.4830000000000001E-5</v>
      </c>
      <c r="S84" s="137">
        <v>1.4699999999999999E-6</v>
      </c>
      <c r="T84" s="132">
        <v>4</v>
      </c>
      <c r="U84" s="132">
        <v>0</v>
      </c>
      <c r="V84" s="132">
        <v>0</v>
      </c>
      <c r="W84" s="138" t="s">
        <v>2597</v>
      </c>
      <c r="X84" s="139">
        <v>45215</v>
      </c>
      <c r="Y84" s="135" t="s">
        <v>204</v>
      </c>
      <c r="Z84" s="135"/>
      <c r="AA84" s="135"/>
      <c r="AB84" s="135"/>
      <c r="AC84" s="135"/>
      <c r="AD84" s="132">
        <v>248</v>
      </c>
      <c r="AE84" s="132">
        <v>83</v>
      </c>
      <c r="AF84" s="140" t="str">
        <f t="shared" ca="1" si="12"/>
        <v>83-ALL</v>
      </c>
      <c r="AG84" s="140">
        <f t="shared" ca="1" si="13"/>
        <v>200</v>
      </c>
      <c r="AH84" s="140">
        <f t="shared" ca="1" si="14"/>
        <v>15616</v>
      </c>
      <c r="AI84" s="141">
        <f t="shared" ca="1" si="15"/>
        <v>-1.0338E-5</v>
      </c>
      <c r="AJ84" s="141">
        <f t="shared" ca="1" si="16"/>
        <v>-8.6720000000000004E-7</v>
      </c>
      <c r="AK84" s="141">
        <f ca="1">AVERAGE(INDIRECT("K"&amp;AD84):INDIRECT("K"&amp;AD85-1))</f>
        <v>2.3800000000000002E-3</v>
      </c>
      <c r="AL84" s="141">
        <f ca="1">AVERAGE(INDIRECT("L"&amp;AD84):INDIRECT("L"&amp;AD85-1))</f>
        <v>1.4760000000000001E-4</v>
      </c>
      <c r="AM84" s="137">
        <f t="shared" ca="1" si="17"/>
        <v>2.3845724480501744E-3</v>
      </c>
      <c r="AN84" s="135"/>
      <c r="AO84" s="137">
        <f ca="1">STDEV(INDIRECT("K"&amp;AD84):INDIRECT("K"&amp;AD85-1))</f>
        <v>0</v>
      </c>
    </row>
    <row r="85" spans="1:41" ht="14.25" customHeight="1">
      <c r="A85" s="135" t="s">
        <v>851</v>
      </c>
      <c r="B85" s="135" t="s">
        <v>200</v>
      </c>
      <c r="C85" s="132">
        <v>0</v>
      </c>
      <c r="D85" s="132">
        <v>200</v>
      </c>
      <c r="E85" s="132">
        <v>15616</v>
      </c>
      <c r="F85" s="135" t="s">
        <v>201</v>
      </c>
      <c r="G85" s="137">
        <v>2.47E-3</v>
      </c>
      <c r="H85" s="137">
        <v>1.4630000000000001E-4</v>
      </c>
      <c r="I85" s="137">
        <v>-1.0338E-5</v>
      </c>
      <c r="J85" s="137">
        <v>-8.6720000000000004E-7</v>
      </c>
      <c r="K85" s="137">
        <v>2.48E-3</v>
      </c>
      <c r="L85" s="137">
        <v>1.471E-4</v>
      </c>
      <c r="M85" s="132">
        <v>3.39</v>
      </c>
      <c r="N85" s="132">
        <v>0</v>
      </c>
      <c r="O85" s="132">
        <v>0</v>
      </c>
      <c r="P85" s="132">
        <v>0</v>
      </c>
      <c r="Q85" s="132">
        <v>1</v>
      </c>
      <c r="R85" s="137">
        <v>2.4830000000000001E-5</v>
      </c>
      <c r="S85" s="137">
        <v>1.4699999999999999E-6</v>
      </c>
      <c r="T85" s="132">
        <v>4</v>
      </c>
      <c r="U85" s="132">
        <v>0</v>
      </c>
      <c r="V85" s="132">
        <v>0</v>
      </c>
      <c r="W85" s="138" t="s">
        <v>2598</v>
      </c>
      <c r="X85" s="139">
        <v>45215</v>
      </c>
      <c r="Y85" s="135" t="s">
        <v>204</v>
      </c>
      <c r="Z85" s="135"/>
      <c r="AA85" s="135"/>
      <c r="AB85" s="135"/>
      <c r="AC85" s="135"/>
      <c r="AD85" s="132">
        <v>251</v>
      </c>
      <c r="AE85" s="132">
        <v>84</v>
      </c>
      <c r="AF85" s="140" t="str">
        <f t="shared" ca="1" si="12"/>
        <v>84-ALL</v>
      </c>
      <c r="AG85" s="140">
        <f t="shared" ca="1" si="13"/>
        <v>200</v>
      </c>
      <c r="AH85" s="140">
        <f t="shared" ca="1" si="14"/>
        <v>15616</v>
      </c>
      <c r="AI85" s="141">
        <f t="shared" ca="1" si="15"/>
        <v>-1.0338E-5</v>
      </c>
      <c r="AJ85" s="141">
        <f t="shared" ca="1" si="16"/>
        <v>-8.6720000000000004E-7</v>
      </c>
      <c r="AK85" s="141">
        <f ca="1">AVERAGE(INDIRECT("K"&amp;AD85):INDIRECT("K"&amp;AD86-1))</f>
        <v>2.0799999999999998E-3</v>
      </c>
      <c r="AL85" s="141">
        <f ca="1">AVERAGE(INDIRECT("L"&amp;AD85):INDIRECT("L"&amp;AD86-1))</f>
        <v>1.34E-4</v>
      </c>
      <c r="AM85" s="137">
        <f t="shared" ca="1" si="17"/>
        <v>2.0843118768552847E-3</v>
      </c>
      <c r="AN85" s="135"/>
      <c r="AO85" s="137">
        <f ca="1">STDEV(INDIRECT("K"&amp;AD85):INDIRECT("K"&amp;AD86-1))</f>
        <v>0</v>
      </c>
    </row>
    <row r="86" spans="1:41" ht="14.25" customHeight="1">
      <c r="A86" s="135" t="s">
        <v>875</v>
      </c>
      <c r="B86" s="135" t="s">
        <v>200</v>
      </c>
      <c r="C86" s="132">
        <v>0</v>
      </c>
      <c r="D86" s="132">
        <v>200</v>
      </c>
      <c r="E86" s="132">
        <v>15616</v>
      </c>
      <c r="F86" s="135" t="s">
        <v>201</v>
      </c>
      <c r="G86" s="137">
        <v>1.5E-3</v>
      </c>
      <c r="H86" s="137">
        <v>9.6899999999999997E-5</v>
      </c>
      <c r="I86" s="137">
        <v>-1.0338E-5</v>
      </c>
      <c r="J86" s="137">
        <v>-8.6720000000000004E-7</v>
      </c>
      <c r="K86" s="137">
        <v>1.5100000000000001E-3</v>
      </c>
      <c r="L86" s="137">
        <v>9.7800000000000006E-5</v>
      </c>
      <c r="M86" s="132">
        <v>3.7</v>
      </c>
      <c r="N86" s="132">
        <v>0</v>
      </c>
      <c r="O86" s="132">
        <v>0</v>
      </c>
      <c r="P86" s="132">
        <v>0</v>
      </c>
      <c r="Q86" s="132">
        <v>1</v>
      </c>
      <c r="R86" s="137">
        <v>1.5119999999999999E-5</v>
      </c>
      <c r="S86" s="137">
        <v>9.78E-7</v>
      </c>
      <c r="T86" s="132">
        <v>4</v>
      </c>
      <c r="U86" s="132">
        <v>0</v>
      </c>
      <c r="V86" s="132">
        <v>0</v>
      </c>
      <c r="W86" s="138" t="s">
        <v>2599</v>
      </c>
      <c r="X86" s="139">
        <v>45215</v>
      </c>
      <c r="Y86" s="135" t="s">
        <v>204</v>
      </c>
      <c r="Z86" s="135"/>
      <c r="AA86" s="135"/>
      <c r="AB86" s="135"/>
      <c r="AC86" s="135"/>
      <c r="AD86" s="132">
        <v>254</v>
      </c>
      <c r="AE86" s="132">
        <v>85</v>
      </c>
      <c r="AF86" s="140" t="str">
        <f t="shared" ca="1" si="12"/>
        <v>85-ALL</v>
      </c>
      <c r="AG86" s="140">
        <f t="shared" ca="1" si="13"/>
        <v>200</v>
      </c>
      <c r="AH86" s="140">
        <f t="shared" ca="1" si="14"/>
        <v>15616</v>
      </c>
      <c r="AI86" s="141">
        <f t="shared" ca="1" si="15"/>
        <v>-1.0338E-5</v>
      </c>
      <c r="AJ86" s="141">
        <f t="shared" ca="1" si="16"/>
        <v>-8.6720000000000004E-7</v>
      </c>
      <c r="AK86" s="141">
        <f ca="1">AVERAGE(INDIRECT("K"&amp;AD86):INDIRECT("K"&amp;AD87-1))</f>
        <v>2.5333333333333332E-3</v>
      </c>
      <c r="AL86" s="141">
        <f ca="1">AVERAGE(INDIRECT("L"&amp;AD86):INDIRECT("L"&amp;AD87-1))</f>
        <v>1.6699999999999997E-4</v>
      </c>
      <c r="AM86" s="137">
        <f t="shared" ca="1" si="17"/>
        <v>2.5388317742177755E-3</v>
      </c>
      <c r="AN86" s="135"/>
      <c r="AO86" s="137">
        <f ca="1">STDEV(INDIRECT("K"&amp;AD86):INDIRECT("K"&amp;AD87-1))</f>
        <v>5.7735026918962731E-6</v>
      </c>
    </row>
    <row r="87" spans="1:41" ht="14.25" customHeight="1">
      <c r="A87" s="135" t="s">
        <v>875</v>
      </c>
      <c r="B87" s="135" t="s">
        <v>200</v>
      </c>
      <c r="C87" s="132">
        <v>0</v>
      </c>
      <c r="D87" s="132">
        <v>200</v>
      </c>
      <c r="E87" s="132">
        <v>15616</v>
      </c>
      <c r="F87" s="135" t="s">
        <v>201</v>
      </c>
      <c r="G87" s="137">
        <v>1.5E-3</v>
      </c>
      <c r="H87" s="137">
        <v>9.6700000000000006E-5</v>
      </c>
      <c r="I87" s="137">
        <v>-1.0338E-5</v>
      </c>
      <c r="J87" s="137">
        <v>-8.6720000000000004E-7</v>
      </c>
      <c r="K87" s="137">
        <v>1.5100000000000001E-3</v>
      </c>
      <c r="L87" s="137">
        <v>9.7600000000000001E-5</v>
      </c>
      <c r="M87" s="132">
        <v>3.69</v>
      </c>
      <c r="N87" s="132">
        <v>0</v>
      </c>
      <c r="O87" s="132">
        <v>0</v>
      </c>
      <c r="P87" s="132">
        <v>0</v>
      </c>
      <c r="Q87" s="132">
        <v>1</v>
      </c>
      <c r="R87" s="137">
        <v>1.5119999999999999E-5</v>
      </c>
      <c r="S87" s="137">
        <v>9.7570000000000003E-7</v>
      </c>
      <c r="T87" s="132">
        <v>4</v>
      </c>
      <c r="U87" s="132">
        <v>0</v>
      </c>
      <c r="V87" s="132">
        <v>0</v>
      </c>
      <c r="W87" s="138" t="s">
        <v>2600</v>
      </c>
      <c r="X87" s="139">
        <v>45215</v>
      </c>
      <c r="Y87" s="135" t="s">
        <v>204</v>
      </c>
      <c r="Z87" s="135"/>
      <c r="AA87" s="135"/>
      <c r="AB87" s="135"/>
      <c r="AC87" s="135"/>
      <c r="AD87" s="132">
        <v>257</v>
      </c>
      <c r="AE87" s="132">
        <v>86</v>
      </c>
      <c r="AF87" s="140" t="str">
        <f t="shared" ca="1" si="12"/>
        <v>86-ALL</v>
      </c>
      <c r="AG87" s="140">
        <f t="shared" ca="1" si="13"/>
        <v>200</v>
      </c>
      <c r="AH87" s="140">
        <f t="shared" ca="1" si="14"/>
        <v>15616</v>
      </c>
      <c r="AI87" s="141">
        <f t="shared" ca="1" si="15"/>
        <v>-1.0338E-5</v>
      </c>
      <c r="AJ87" s="141">
        <f t="shared" ca="1" si="16"/>
        <v>-8.6720000000000004E-7</v>
      </c>
      <c r="AK87" s="141">
        <f ca="1">AVERAGE(INDIRECT("K"&amp;AD87):INDIRECT("K"&amp;AD88-1))</f>
        <v>2.3800000000000002E-3</v>
      </c>
      <c r="AL87" s="141">
        <f ca="1">AVERAGE(INDIRECT("L"&amp;AD87):INDIRECT("L"&amp;AD88-1))</f>
        <v>1.3916666666666667E-4</v>
      </c>
      <c r="AM87" s="137">
        <f t="shared" ca="1" si="17"/>
        <v>2.3840653013521068E-3</v>
      </c>
      <c r="AN87" s="135"/>
      <c r="AO87" s="137">
        <f ca="1">STDEV(INDIRECT("K"&amp;AD87):INDIRECT("K"&amp;AD88-1))</f>
        <v>0</v>
      </c>
    </row>
    <row r="88" spans="1:41" ht="14.25" customHeight="1">
      <c r="A88" s="135" t="s">
        <v>875</v>
      </c>
      <c r="B88" s="135" t="s">
        <v>200</v>
      </c>
      <c r="C88" s="132">
        <v>0</v>
      </c>
      <c r="D88" s="132">
        <v>200</v>
      </c>
      <c r="E88" s="132">
        <v>15616</v>
      </c>
      <c r="F88" s="135" t="s">
        <v>201</v>
      </c>
      <c r="G88" s="137">
        <v>1.5E-3</v>
      </c>
      <c r="H88" s="137">
        <v>9.6899999999999997E-5</v>
      </c>
      <c r="I88" s="137">
        <v>-1.0338E-5</v>
      </c>
      <c r="J88" s="137">
        <v>-8.6720000000000004E-7</v>
      </c>
      <c r="K88" s="137">
        <v>1.5100000000000001E-3</v>
      </c>
      <c r="L88" s="137">
        <v>9.7700000000000003E-5</v>
      </c>
      <c r="M88" s="132">
        <v>3.7</v>
      </c>
      <c r="N88" s="132">
        <v>0</v>
      </c>
      <c r="O88" s="132">
        <v>0</v>
      </c>
      <c r="P88" s="132">
        <v>0</v>
      </c>
      <c r="Q88" s="132">
        <v>1</v>
      </c>
      <c r="R88" s="137">
        <v>1.5130000000000001E-5</v>
      </c>
      <c r="S88" s="137">
        <v>9.7729999999999994E-7</v>
      </c>
      <c r="T88" s="132">
        <v>4</v>
      </c>
      <c r="U88" s="132">
        <v>0</v>
      </c>
      <c r="V88" s="132">
        <v>0</v>
      </c>
      <c r="W88" s="138" t="s">
        <v>2601</v>
      </c>
      <c r="X88" s="139">
        <v>45215</v>
      </c>
      <c r="Y88" s="135" t="s">
        <v>204</v>
      </c>
      <c r="Z88" s="135"/>
      <c r="AA88" s="135"/>
      <c r="AB88" s="135"/>
      <c r="AC88" s="135"/>
      <c r="AD88" s="132">
        <v>260</v>
      </c>
      <c r="AE88" s="132">
        <v>87</v>
      </c>
      <c r="AF88" s="140" t="str">
        <f t="shared" ca="1" si="12"/>
        <v>87-ALL</v>
      </c>
      <c r="AG88" s="140">
        <f t="shared" ca="1" si="13"/>
        <v>200</v>
      </c>
      <c r="AH88" s="140">
        <f t="shared" ca="1" si="14"/>
        <v>15616</v>
      </c>
      <c r="AI88" s="141">
        <f t="shared" ca="1" si="15"/>
        <v>-1.0338E-5</v>
      </c>
      <c r="AJ88" s="141">
        <f t="shared" ca="1" si="16"/>
        <v>-8.6720000000000004E-7</v>
      </c>
      <c r="AK88" s="141">
        <f ca="1">AVERAGE(INDIRECT("K"&amp;AD88):INDIRECT("K"&amp;AD89-1))</f>
        <v>2.1900000000000001E-3</v>
      </c>
      <c r="AL88" s="141">
        <f ca="1">AVERAGE(INDIRECT("L"&amp;AD88):INDIRECT("L"&amp;AD89-1))</f>
        <v>1.2593333333333332E-4</v>
      </c>
      <c r="AM88" s="137">
        <f t="shared" ca="1" si="17"/>
        <v>2.193617834638578E-3</v>
      </c>
      <c r="AN88" s="135"/>
      <c r="AO88" s="137">
        <f ca="1">STDEV(INDIRECT("K"&amp;AD88):INDIRECT("K"&amp;AD89-1))</f>
        <v>0</v>
      </c>
    </row>
    <row r="89" spans="1:41" ht="14.25" customHeight="1">
      <c r="A89" s="135" t="s">
        <v>899</v>
      </c>
      <c r="B89" s="135" t="s">
        <v>200</v>
      </c>
      <c r="C89" s="132">
        <v>0</v>
      </c>
      <c r="D89" s="132">
        <v>200</v>
      </c>
      <c r="E89" s="132">
        <v>15616</v>
      </c>
      <c r="F89" s="135" t="s">
        <v>201</v>
      </c>
      <c r="G89" s="137">
        <v>1.56E-3</v>
      </c>
      <c r="H89" s="137">
        <v>1.0459999999999999E-4</v>
      </c>
      <c r="I89" s="137">
        <v>-1.0338E-5</v>
      </c>
      <c r="J89" s="137">
        <v>-8.6720000000000004E-7</v>
      </c>
      <c r="K89" s="137">
        <v>1.57E-3</v>
      </c>
      <c r="L89" s="137">
        <v>1.054E-4</v>
      </c>
      <c r="M89" s="132">
        <v>3.83</v>
      </c>
      <c r="N89" s="132">
        <v>0</v>
      </c>
      <c r="O89" s="132">
        <v>0</v>
      </c>
      <c r="P89" s="132">
        <v>0</v>
      </c>
      <c r="Q89" s="132">
        <v>1</v>
      </c>
      <c r="R89" s="137">
        <v>1.573E-5</v>
      </c>
      <c r="S89" s="137">
        <v>1.0499999999999999E-6</v>
      </c>
      <c r="T89" s="132">
        <v>4</v>
      </c>
      <c r="U89" s="132">
        <v>0</v>
      </c>
      <c r="V89" s="132">
        <v>0</v>
      </c>
      <c r="W89" s="138" t="s">
        <v>2602</v>
      </c>
      <c r="X89" s="139">
        <v>45215</v>
      </c>
      <c r="Y89" s="135" t="s">
        <v>204</v>
      </c>
      <c r="Z89" s="135"/>
      <c r="AA89" s="135"/>
      <c r="AB89" s="135"/>
      <c r="AC89" s="135"/>
      <c r="AD89" s="132">
        <v>263</v>
      </c>
      <c r="AE89" s="132">
        <v>88</v>
      </c>
      <c r="AF89" s="140" t="str">
        <f t="shared" ca="1" si="12"/>
        <v>88-ALL</v>
      </c>
      <c r="AG89" s="140">
        <f t="shared" ca="1" si="13"/>
        <v>200</v>
      </c>
      <c r="AH89" s="140">
        <f t="shared" ca="1" si="14"/>
        <v>15616</v>
      </c>
      <c r="AI89" s="141">
        <f t="shared" ca="1" si="15"/>
        <v>-1.0338E-5</v>
      </c>
      <c r="AJ89" s="141">
        <f t="shared" ca="1" si="16"/>
        <v>-8.6720000000000004E-7</v>
      </c>
      <c r="AK89" s="141">
        <f ca="1">AVERAGE(INDIRECT("K"&amp;AD89):INDIRECT("K"&amp;AD90-1))</f>
        <v>4.0800000000000003E-3</v>
      </c>
      <c r="AL89" s="141">
        <f ca="1">AVERAGE(INDIRECT("L"&amp;AD89):INDIRECT("L"&amp;AD90-1))</f>
        <v>1.9973333333333335E-4</v>
      </c>
      <c r="AM89" s="137">
        <f t="shared" ca="1" si="17"/>
        <v>4.0848859720247332E-3</v>
      </c>
      <c r="AN89" s="135"/>
      <c r="AO89" s="137">
        <f ca="1">STDEV(INDIRECT("K"&amp;AD89):INDIRECT("K"&amp;AD90-1))</f>
        <v>0</v>
      </c>
    </row>
    <row r="90" spans="1:41" ht="14.25" customHeight="1">
      <c r="A90" s="135" t="s">
        <v>899</v>
      </c>
      <c r="B90" s="135" t="s">
        <v>200</v>
      </c>
      <c r="C90" s="132">
        <v>0</v>
      </c>
      <c r="D90" s="132">
        <v>200</v>
      </c>
      <c r="E90" s="132">
        <v>15616</v>
      </c>
      <c r="F90" s="135" t="s">
        <v>201</v>
      </c>
      <c r="G90" s="137">
        <v>1.56E-3</v>
      </c>
      <c r="H90" s="137">
        <v>1.0459999999999999E-4</v>
      </c>
      <c r="I90" s="137">
        <v>-1.0338E-5</v>
      </c>
      <c r="J90" s="137">
        <v>-8.6720000000000004E-7</v>
      </c>
      <c r="K90" s="137">
        <v>1.57E-3</v>
      </c>
      <c r="L90" s="137">
        <v>1.054E-4</v>
      </c>
      <c r="M90" s="132">
        <v>3.84</v>
      </c>
      <c r="N90" s="132">
        <v>0</v>
      </c>
      <c r="O90" s="132">
        <v>0</v>
      </c>
      <c r="P90" s="132">
        <v>0</v>
      </c>
      <c r="Q90" s="132">
        <v>1</v>
      </c>
      <c r="R90" s="137">
        <v>1.5719999999999999E-5</v>
      </c>
      <c r="S90" s="137">
        <v>1.0499999999999999E-6</v>
      </c>
      <c r="T90" s="132">
        <v>4</v>
      </c>
      <c r="U90" s="132">
        <v>0</v>
      </c>
      <c r="V90" s="132">
        <v>0</v>
      </c>
      <c r="W90" s="138" t="s">
        <v>2603</v>
      </c>
      <c r="X90" s="139">
        <v>45215</v>
      </c>
      <c r="Y90" s="135" t="s">
        <v>204</v>
      </c>
      <c r="Z90" s="135"/>
      <c r="AA90" s="135"/>
      <c r="AB90" s="135"/>
      <c r="AC90" s="135"/>
      <c r="AD90" s="132">
        <v>266</v>
      </c>
      <c r="AE90" s="132">
        <v>89</v>
      </c>
      <c r="AF90" s="140" t="str">
        <f t="shared" ca="1" si="12"/>
        <v>89-ALL</v>
      </c>
      <c r="AG90" s="140">
        <f t="shared" ca="1" si="13"/>
        <v>200</v>
      </c>
      <c r="AH90" s="140">
        <f t="shared" ca="1" si="14"/>
        <v>15616</v>
      </c>
      <c r="AI90" s="141">
        <f t="shared" ca="1" si="15"/>
        <v>-1.0338E-5</v>
      </c>
      <c r="AJ90" s="141">
        <f t="shared" ca="1" si="16"/>
        <v>-8.6720000000000004E-7</v>
      </c>
      <c r="AK90" s="141">
        <f ca="1">AVERAGE(INDIRECT("K"&amp;AD90):INDIRECT("K"&amp;AD91-1))</f>
        <v>1.5399999999999999E-3</v>
      </c>
      <c r="AL90" s="141">
        <f ca="1">AVERAGE(INDIRECT("L"&amp;AD90):INDIRECT("L"&amp;AD91-1))</f>
        <v>1.0823333333333334E-4</v>
      </c>
      <c r="AM90" s="137">
        <f t="shared" ca="1" si="17"/>
        <v>1.5437987091730724E-3</v>
      </c>
      <c r="AN90" s="135"/>
      <c r="AO90" s="137">
        <f ca="1">STDEV(INDIRECT("K"&amp;AD90):INDIRECT("K"&amp;AD91-1))</f>
        <v>0</v>
      </c>
    </row>
    <row r="91" spans="1:41" ht="14.25" customHeight="1">
      <c r="A91" s="135" t="s">
        <v>899</v>
      </c>
      <c r="B91" s="135" t="s">
        <v>200</v>
      </c>
      <c r="C91" s="132">
        <v>0</v>
      </c>
      <c r="D91" s="132">
        <v>200</v>
      </c>
      <c r="E91" s="132">
        <v>15616</v>
      </c>
      <c r="F91" s="135" t="s">
        <v>201</v>
      </c>
      <c r="G91" s="137">
        <v>1.56E-3</v>
      </c>
      <c r="H91" s="137">
        <v>1.0459999999999999E-4</v>
      </c>
      <c r="I91" s="137">
        <v>-1.0338E-5</v>
      </c>
      <c r="J91" s="137">
        <v>-8.6720000000000004E-7</v>
      </c>
      <c r="K91" s="137">
        <v>1.57E-3</v>
      </c>
      <c r="L91" s="137">
        <v>1.054E-4</v>
      </c>
      <c r="M91" s="132">
        <v>3.84</v>
      </c>
      <c r="N91" s="132">
        <v>0</v>
      </c>
      <c r="O91" s="132">
        <v>0</v>
      </c>
      <c r="P91" s="132">
        <v>0</v>
      </c>
      <c r="Q91" s="132">
        <v>1</v>
      </c>
      <c r="R91" s="137">
        <v>1.5719999999999999E-5</v>
      </c>
      <c r="S91" s="137">
        <v>1.0499999999999999E-6</v>
      </c>
      <c r="T91" s="132">
        <v>4</v>
      </c>
      <c r="U91" s="132">
        <v>0</v>
      </c>
      <c r="V91" s="132">
        <v>0</v>
      </c>
      <c r="W91" s="138" t="s">
        <v>2604</v>
      </c>
      <c r="X91" s="139">
        <v>45215</v>
      </c>
      <c r="Y91" s="135" t="s">
        <v>204</v>
      </c>
      <c r="Z91" s="135"/>
      <c r="AA91" s="135"/>
      <c r="AB91" s="135"/>
      <c r="AC91" s="135"/>
      <c r="AD91" s="132">
        <v>269</v>
      </c>
      <c r="AE91" s="132">
        <v>90</v>
      </c>
      <c r="AF91" s="140" t="str">
        <f t="shared" ca="1" si="12"/>
        <v>90-ALL</v>
      </c>
      <c r="AG91" s="140">
        <f t="shared" ca="1" si="13"/>
        <v>200</v>
      </c>
      <c r="AH91" s="140">
        <f t="shared" ca="1" si="14"/>
        <v>15616</v>
      </c>
      <c r="AI91" s="141">
        <f t="shared" ca="1" si="15"/>
        <v>-1.0338E-5</v>
      </c>
      <c r="AJ91" s="141">
        <f t="shared" ca="1" si="16"/>
        <v>-8.6720000000000004E-7</v>
      </c>
      <c r="AK91" s="141">
        <f ca="1">AVERAGE(INDIRECT("K"&amp;AD91):INDIRECT("K"&amp;AD92-1))</f>
        <v>1.32E-3</v>
      </c>
      <c r="AL91" s="141">
        <f ca="1">AVERAGE(INDIRECT("L"&amp;AD91):INDIRECT("L"&amp;AD92-1))</f>
        <v>9.543333333333334E-5</v>
      </c>
      <c r="AM91" s="137">
        <f t="shared" ca="1" si="17"/>
        <v>1.3234453222974916E-3</v>
      </c>
      <c r="AN91" s="135"/>
      <c r="AO91" s="137">
        <f ca="1">STDEV(INDIRECT("K"&amp;AD91):INDIRECT("K"&amp;AD92-1))</f>
        <v>0</v>
      </c>
    </row>
    <row r="92" spans="1:41" ht="14.25" customHeight="1">
      <c r="A92" s="135" t="s">
        <v>923</v>
      </c>
      <c r="B92" s="135" t="s">
        <v>200</v>
      </c>
      <c r="C92" s="132">
        <v>0</v>
      </c>
      <c r="D92" s="132">
        <v>200</v>
      </c>
      <c r="E92" s="132">
        <v>15616</v>
      </c>
      <c r="F92" s="135" t="s">
        <v>201</v>
      </c>
      <c r="G92" s="137">
        <v>1.89E-3</v>
      </c>
      <c r="H92" s="137">
        <v>1.127E-4</v>
      </c>
      <c r="I92" s="137">
        <v>-1.0338E-5</v>
      </c>
      <c r="J92" s="137">
        <v>-8.6720000000000004E-7</v>
      </c>
      <c r="K92" s="137">
        <v>1.9E-3</v>
      </c>
      <c r="L92" s="137">
        <v>1.136E-4</v>
      </c>
      <c r="M92" s="132">
        <v>3.42</v>
      </c>
      <c r="N92" s="132">
        <v>0</v>
      </c>
      <c r="O92" s="132">
        <v>0</v>
      </c>
      <c r="P92" s="132">
        <v>0</v>
      </c>
      <c r="Q92" s="132">
        <v>1</v>
      </c>
      <c r="R92" s="137">
        <v>1.9020000000000001E-5</v>
      </c>
      <c r="S92" s="137">
        <v>1.1400000000000001E-6</v>
      </c>
      <c r="T92" s="132">
        <v>4</v>
      </c>
      <c r="U92" s="132">
        <v>0</v>
      </c>
      <c r="V92" s="132">
        <v>0</v>
      </c>
      <c r="W92" s="138" t="s">
        <v>2605</v>
      </c>
      <c r="X92" s="139">
        <v>45215</v>
      </c>
      <c r="Y92" s="135" t="s">
        <v>204</v>
      </c>
      <c r="Z92" s="135"/>
      <c r="AA92" s="135"/>
      <c r="AB92" s="135"/>
      <c r="AC92" s="135"/>
      <c r="AD92" s="132">
        <v>272</v>
      </c>
      <c r="AE92" s="132">
        <v>91</v>
      </c>
      <c r="AF92" s="140" t="str">
        <f t="shared" ca="1" si="12"/>
        <v>91-ALL</v>
      </c>
      <c r="AG92" s="140">
        <f t="shared" ca="1" si="13"/>
        <v>200</v>
      </c>
      <c r="AH92" s="140">
        <f t="shared" ca="1" si="14"/>
        <v>15616</v>
      </c>
      <c r="AI92" s="141">
        <f t="shared" ca="1" si="15"/>
        <v>-1.0338E-5</v>
      </c>
      <c r="AJ92" s="141">
        <f t="shared" ca="1" si="16"/>
        <v>-8.6720000000000004E-7</v>
      </c>
      <c r="AK92" s="141">
        <f ca="1">AVERAGE(INDIRECT("K"&amp;AD92):INDIRECT("K"&amp;AD93-1))</f>
        <v>5.9717666666666668E-4</v>
      </c>
      <c r="AL92" s="141">
        <f ca="1">AVERAGE(INDIRECT("L"&amp;AD92):INDIRECT("L"&amp;AD93-1))</f>
        <v>2.6936666666666669E-5</v>
      </c>
      <c r="AM92" s="137">
        <f t="shared" ca="1" si="17"/>
        <v>5.9778386999167371E-4</v>
      </c>
      <c r="AN92" s="135"/>
      <c r="AO92" s="137">
        <f ca="1">STDEV(INDIRECT("K"&amp;AD92):INDIRECT("K"&amp;AD93-1))</f>
        <v>4.833563212924043E-7</v>
      </c>
    </row>
    <row r="93" spans="1:41" ht="14.25" customHeight="1">
      <c r="A93" s="135" t="s">
        <v>923</v>
      </c>
      <c r="B93" s="135" t="s">
        <v>200</v>
      </c>
      <c r="C93" s="132">
        <v>0</v>
      </c>
      <c r="D93" s="132">
        <v>200</v>
      </c>
      <c r="E93" s="132">
        <v>15616</v>
      </c>
      <c r="F93" s="135" t="s">
        <v>201</v>
      </c>
      <c r="G93" s="137">
        <v>1.89E-3</v>
      </c>
      <c r="H93" s="137">
        <v>1.1239999999999999E-4</v>
      </c>
      <c r="I93" s="137">
        <v>-1.0338E-5</v>
      </c>
      <c r="J93" s="137">
        <v>-8.6720000000000004E-7</v>
      </c>
      <c r="K93" s="137">
        <v>1.9E-3</v>
      </c>
      <c r="L93" s="137">
        <v>1.133E-4</v>
      </c>
      <c r="M93" s="132">
        <v>3.41</v>
      </c>
      <c r="N93" s="132">
        <v>0</v>
      </c>
      <c r="O93" s="132">
        <v>0</v>
      </c>
      <c r="P93" s="132">
        <v>0</v>
      </c>
      <c r="Q93" s="132">
        <v>1</v>
      </c>
      <c r="R93" s="137">
        <v>1.9020000000000001E-5</v>
      </c>
      <c r="S93" s="137">
        <v>1.13E-6</v>
      </c>
      <c r="T93" s="132">
        <v>4</v>
      </c>
      <c r="U93" s="132">
        <v>0</v>
      </c>
      <c r="V93" s="132">
        <v>0</v>
      </c>
      <c r="W93" s="138" t="s">
        <v>2606</v>
      </c>
      <c r="X93" s="139">
        <v>45215</v>
      </c>
      <c r="Y93" s="135" t="s">
        <v>204</v>
      </c>
      <c r="Z93" s="135"/>
      <c r="AA93" s="135"/>
      <c r="AB93" s="135"/>
      <c r="AC93" s="135"/>
      <c r="AD93" s="132">
        <v>275</v>
      </c>
      <c r="AE93" s="132">
        <v>92</v>
      </c>
      <c r="AF93" s="140" t="str">
        <f t="shared" ca="1" si="12"/>
        <v>92-ALL</v>
      </c>
      <c r="AG93" s="140">
        <f t="shared" ca="1" si="13"/>
        <v>200</v>
      </c>
      <c r="AH93" s="140">
        <f t="shared" ca="1" si="14"/>
        <v>15616</v>
      </c>
      <c r="AI93" s="141">
        <f t="shared" ca="1" si="15"/>
        <v>-1.0338E-5</v>
      </c>
      <c r="AJ93" s="141">
        <f t="shared" ca="1" si="16"/>
        <v>-8.6720000000000004E-7</v>
      </c>
      <c r="AK93" s="141">
        <f ca="1">AVERAGE(INDIRECT("K"&amp;AD93):INDIRECT("K"&amp;AD94-1))</f>
        <v>3.3300000000000001E-3</v>
      </c>
      <c r="AL93" s="141">
        <f ca="1">AVERAGE(INDIRECT("L"&amp;AD93):INDIRECT("L"&amp;AD94-1))</f>
        <v>1.8363333333333334E-4</v>
      </c>
      <c r="AM93" s="137">
        <f t="shared" ca="1" si="17"/>
        <v>3.3350593999374452E-3</v>
      </c>
      <c r="AN93" s="135"/>
      <c r="AO93" s="137">
        <f ca="1">STDEV(INDIRECT("K"&amp;AD93):INDIRECT("K"&amp;AD94-1))</f>
        <v>0</v>
      </c>
    </row>
    <row r="94" spans="1:41" ht="14.25" customHeight="1">
      <c r="A94" s="135" t="s">
        <v>923</v>
      </c>
      <c r="B94" s="135" t="s">
        <v>200</v>
      </c>
      <c r="C94" s="132">
        <v>0</v>
      </c>
      <c r="D94" s="132">
        <v>200</v>
      </c>
      <c r="E94" s="132">
        <v>15616</v>
      </c>
      <c r="F94" s="135" t="s">
        <v>201</v>
      </c>
      <c r="G94" s="137">
        <v>1.89E-3</v>
      </c>
      <c r="H94" s="137">
        <v>1.131E-4</v>
      </c>
      <c r="I94" s="137">
        <v>-1.0338E-5</v>
      </c>
      <c r="J94" s="137">
        <v>-8.6720000000000004E-7</v>
      </c>
      <c r="K94" s="137">
        <v>1.9E-3</v>
      </c>
      <c r="L94" s="137">
        <v>1.1400000000000001E-4</v>
      </c>
      <c r="M94" s="132">
        <v>3.43</v>
      </c>
      <c r="N94" s="132">
        <v>0</v>
      </c>
      <c r="O94" s="132">
        <v>0</v>
      </c>
      <c r="P94" s="132">
        <v>0</v>
      </c>
      <c r="Q94" s="132">
        <v>1</v>
      </c>
      <c r="R94" s="137">
        <v>1.9020000000000001E-5</v>
      </c>
      <c r="S94" s="137">
        <v>1.1400000000000001E-6</v>
      </c>
      <c r="T94" s="132">
        <v>4</v>
      </c>
      <c r="U94" s="132">
        <v>0</v>
      </c>
      <c r="V94" s="132">
        <v>0</v>
      </c>
      <c r="W94" s="138" t="s">
        <v>2607</v>
      </c>
      <c r="X94" s="139">
        <v>45215</v>
      </c>
      <c r="Y94" s="135" t="s">
        <v>204</v>
      </c>
      <c r="Z94" s="135"/>
      <c r="AA94" s="135"/>
      <c r="AB94" s="135"/>
      <c r="AC94" s="135"/>
      <c r="AD94" s="132">
        <v>278</v>
      </c>
      <c r="AE94" s="132">
        <v>93</v>
      </c>
      <c r="AF94" s="140" t="str">
        <f t="shared" ca="1" si="12"/>
        <v>93-ALL</v>
      </c>
      <c r="AG94" s="140">
        <f t="shared" ca="1" si="13"/>
        <v>200</v>
      </c>
      <c r="AH94" s="140">
        <f t="shared" ca="1" si="14"/>
        <v>15616</v>
      </c>
      <c r="AI94" s="141">
        <f t="shared" ca="1" si="15"/>
        <v>-1.0338E-5</v>
      </c>
      <c r="AJ94" s="141">
        <f t="shared" ca="1" si="16"/>
        <v>-8.6720000000000004E-7</v>
      </c>
      <c r="AK94" s="141">
        <f ca="1">AVERAGE(INDIRECT("K"&amp;AD94):INDIRECT("K"&amp;AD95-1))</f>
        <v>3.4699999999999996E-3</v>
      </c>
      <c r="AL94" s="141">
        <f ca="1">AVERAGE(INDIRECT("L"&amp;AD94):INDIRECT("L"&amp;AD95-1))</f>
        <v>1.9166666666666667E-4</v>
      </c>
      <c r="AM94" s="137">
        <f t="shared" ca="1" si="17"/>
        <v>3.475289356458122E-3</v>
      </c>
      <c r="AN94" s="135"/>
      <c r="AO94" s="137">
        <f ca="1">STDEV(INDIRECT("K"&amp;AD94):INDIRECT("K"&amp;AD95-1))</f>
        <v>5.3114842012129618E-19</v>
      </c>
    </row>
    <row r="95" spans="1:41" ht="14.25" customHeight="1">
      <c r="A95" s="135" t="s">
        <v>948</v>
      </c>
      <c r="B95" s="135" t="s">
        <v>200</v>
      </c>
      <c r="C95" s="132">
        <v>0</v>
      </c>
      <c r="D95" s="132">
        <v>200</v>
      </c>
      <c r="E95" s="132">
        <v>15616</v>
      </c>
      <c r="F95" s="135" t="s">
        <v>201</v>
      </c>
      <c r="G95" s="137">
        <v>1.4300000000000001E-3</v>
      </c>
      <c r="H95" s="137">
        <v>9.5000000000000005E-5</v>
      </c>
      <c r="I95" s="137">
        <v>-1.0338E-5</v>
      </c>
      <c r="J95" s="137">
        <v>-8.6720000000000004E-7</v>
      </c>
      <c r="K95" s="137">
        <v>1.4400000000000001E-3</v>
      </c>
      <c r="L95" s="137">
        <v>9.5799999999999998E-5</v>
      </c>
      <c r="M95" s="132">
        <v>3.82</v>
      </c>
      <c r="N95" s="132">
        <v>0</v>
      </c>
      <c r="O95" s="132">
        <v>0</v>
      </c>
      <c r="P95" s="132">
        <v>0</v>
      </c>
      <c r="Q95" s="132">
        <v>1</v>
      </c>
      <c r="R95" s="137">
        <v>1.437E-5</v>
      </c>
      <c r="S95" s="137">
        <v>9.5819999999999999E-7</v>
      </c>
      <c r="T95" s="132">
        <v>4</v>
      </c>
      <c r="U95" s="132">
        <v>0</v>
      </c>
      <c r="V95" s="132">
        <v>0</v>
      </c>
      <c r="W95" s="138" t="s">
        <v>2608</v>
      </c>
      <c r="X95" s="139">
        <v>45215</v>
      </c>
      <c r="Y95" s="135" t="s">
        <v>204</v>
      </c>
      <c r="Z95" s="135"/>
      <c r="AA95" s="135"/>
      <c r="AB95" s="135"/>
      <c r="AC95" s="135"/>
      <c r="AD95" s="132">
        <v>281</v>
      </c>
      <c r="AE95" s="132">
        <v>94</v>
      </c>
      <c r="AF95" s="140" t="str">
        <f t="shared" ca="1" si="12"/>
        <v>94-ALL</v>
      </c>
      <c r="AG95" s="140">
        <f t="shared" ca="1" si="13"/>
        <v>200</v>
      </c>
      <c r="AH95" s="140">
        <f t="shared" ca="1" si="14"/>
        <v>15616</v>
      </c>
      <c r="AI95" s="141">
        <f t="shared" ca="1" si="15"/>
        <v>-1.0338E-5</v>
      </c>
      <c r="AJ95" s="141">
        <f t="shared" ca="1" si="16"/>
        <v>-8.6720000000000004E-7</v>
      </c>
      <c r="AK95" s="141">
        <f ca="1">AVERAGE(INDIRECT("K"&amp;AD95):INDIRECT("K"&amp;AD96-1))</f>
        <v>1.99E-3</v>
      </c>
      <c r="AL95" s="141">
        <f ca="1">AVERAGE(INDIRECT("L"&amp;AD95):INDIRECT("L"&amp;AD96-1))</f>
        <v>1.3576666666666667E-4</v>
      </c>
      <c r="AM95" s="137">
        <f t="shared" ca="1" si="17"/>
        <v>1.9946259267786975E-3</v>
      </c>
      <c r="AN95" s="135"/>
      <c r="AO95" s="137">
        <f ca="1">STDEV(INDIRECT("K"&amp;AD95):INDIRECT("K"&amp;AD96-1))</f>
        <v>0</v>
      </c>
    </row>
    <row r="96" spans="1:41" ht="14.25" customHeight="1">
      <c r="A96" s="135" t="s">
        <v>948</v>
      </c>
      <c r="B96" s="135" t="s">
        <v>200</v>
      </c>
      <c r="C96" s="132">
        <v>0</v>
      </c>
      <c r="D96" s="132">
        <v>200</v>
      </c>
      <c r="E96" s="132">
        <v>15616</v>
      </c>
      <c r="F96" s="135" t="s">
        <v>201</v>
      </c>
      <c r="G96" s="137">
        <v>1.4300000000000001E-3</v>
      </c>
      <c r="H96" s="137">
        <v>9.5000000000000005E-5</v>
      </c>
      <c r="I96" s="137">
        <v>-1.0338E-5</v>
      </c>
      <c r="J96" s="137">
        <v>-8.6720000000000004E-7</v>
      </c>
      <c r="K96" s="137">
        <v>1.4400000000000001E-3</v>
      </c>
      <c r="L96" s="137">
        <v>9.59E-5</v>
      </c>
      <c r="M96" s="132">
        <v>3.82</v>
      </c>
      <c r="N96" s="132">
        <v>0</v>
      </c>
      <c r="O96" s="132">
        <v>0</v>
      </c>
      <c r="P96" s="132">
        <v>0</v>
      </c>
      <c r="Q96" s="132">
        <v>1</v>
      </c>
      <c r="R96" s="137">
        <v>1.436E-5</v>
      </c>
      <c r="S96" s="137">
        <v>9.5860000000000002E-7</v>
      </c>
      <c r="T96" s="132">
        <v>4</v>
      </c>
      <c r="U96" s="132">
        <v>0</v>
      </c>
      <c r="V96" s="132">
        <v>0</v>
      </c>
      <c r="W96" s="138" t="s">
        <v>2609</v>
      </c>
      <c r="X96" s="139">
        <v>45215</v>
      </c>
      <c r="Y96" s="135" t="s">
        <v>204</v>
      </c>
      <c r="Z96" s="135"/>
      <c r="AA96" s="135"/>
      <c r="AB96" s="135"/>
      <c r="AC96" s="135"/>
      <c r="AD96" s="132">
        <v>284</v>
      </c>
      <c r="AE96" s="132">
        <v>95</v>
      </c>
      <c r="AF96" s="140" t="str">
        <f t="shared" ca="1" si="12"/>
        <v>95-ALL</v>
      </c>
      <c r="AG96" s="140">
        <f t="shared" ca="1" si="13"/>
        <v>200</v>
      </c>
      <c r="AH96" s="140">
        <f t="shared" ca="1" si="14"/>
        <v>15616</v>
      </c>
      <c r="AI96" s="141">
        <f t="shared" ca="1" si="15"/>
        <v>-1.0338E-5</v>
      </c>
      <c r="AJ96" s="141">
        <f t="shared" ca="1" si="16"/>
        <v>-8.6720000000000004E-7</v>
      </c>
      <c r="AK96" s="141">
        <f ca="1">AVERAGE(INDIRECT("K"&amp;AD96):INDIRECT("K"&amp;AD97-1))</f>
        <v>1.4400000000000001E-3</v>
      </c>
      <c r="AL96" s="141">
        <f ca="1">AVERAGE(INDIRECT("L"&amp;AD96):INDIRECT("L"&amp;AD97-1))</f>
        <v>9.2200000000000005E-5</v>
      </c>
      <c r="AM96" s="137">
        <f t="shared" ca="1" si="17"/>
        <v>1.4429486615954153E-3</v>
      </c>
      <c r="AN96" s="135"/>
      <c r="AO96" s="137">
        <f ca="1">STDEV(INDIRECT("K"&amp;AD96):INDIRECT("K"&amp;AD97-1))</f>
        <v>0</v>
      </c>
    </row>
    <row r="97" spans="1:41" ht="14.25" customHeight="1">
      <c r="A97" s="135" t="s">
        <v>948</v>
      </c>
      <c r="B97" s="135" t="s">
        <v>200</v>
      </c>
      <c r="C97" s="132">
        <v>0</v>
      </c>
      <c r="D97" s="132">
        <v>200</v>
      </c>
      <c r="E97" s="132">
        <v>15616</v>
      </c>
      <c r="F97" s="135" t="s">
        <v>201</v>
      </c>
      <c r="G97" s="137">
        <v>1.4300000000000001E-3</v>
      </c>
      <c r="H97" s="137">
        <v>9.5299999999999999E-5</v>
      </c>
      <c r="I97" s="137">
        <v>-1.0338E-5</v>
      </c>
      <c r="J97" s="137">
        <v>-8.6720000000000004E-7</v>
      </c>
      <c r="K97" s="137">
        <v>1.4400000000000001E-3</v>
      </c>
      <c r="L97" s="137">
        <v>9.6199999999999994E-5</v>
      </c>
      <c r="M97" s="132">
        <v>3.83</v>
      </c>
      <c r="N97" s="132">
        <v>0</v>
      </c>
      <c r="O97" s="132">
        <v>0</v>
      </c>
      <c r="P97" s="132">
        <v>0</v>
      </c>
      <c r="Q97" s="132">
        <v>1</v>
      </c>
      <c r="R97" s="137">
        <v>1.436E-5</v>
      </c>
      <c r="S97" s="137">
        <v>9.6160000000000003E-7</v>
      </c>
      <c r="T97" s="132">
        <v>4</v>
      </c>
      <c r="U97" s="132">
        <v>0</v>
      </c>
      <c r="V97" s="132">
        <v>0</v>
      </c>
      <c r="W97" s="138" t="s">
        <v>730</v>
      </c>
      <c r="X97" s="139">
        <v>45215</v>
      </c>
      <c r="Y97" s="135" t="s">
        <v>204</v>
      </c>
      <c r="Z97" s="135"/>
      <c r="AA97" s="135"/>
      <c r="AB97" s="135"/>
      <c r="AC97" s="135"/>
      <c r="AD97" s="132">
        <v>287</v>
      </c>
      <c r="AE97" s="132">
        <v>96</v>
      </c>
      <c r="AF97" s="140" t="str">
        <f t="shared" ca="1" si="12"/>
        <v>96-ALL</v>
      </c>
      <c r="AG97" s="140">
        <f t="shared" ca="1" si="13"/>
        <v>200</v>
      </c>
      <c r="AH97" s="140">
        <f t="shared" ca="1" si="14"/>
        <v>15616</v>
      </c>
      <c r="AI97" s="141">
        <f t="shared" ca="1" si="15"/>
        <v>-1.0338E-5</v>
      </c>
      <c r="AJ97" s="141">
        <f t="shared" ca="1" si="16"/>
        <v>-8.6720000000000004E-7</v>
      </c>
      <c r="AK97" s="141">
        <f ca="1">AVERAGE(INDIRECT("K"&amp;AD97):INDIRECT("K"&amp;AD98-1))</f>
        <v>2.1700000000000001E-3</v>
      </c>
      <c r="AL97" s="141">
        <f ca="1">AVERAGE(INDIRECT("L"&amp;AD97):INDIRECT("L"&amp;AD98-1))</f>
        <v>1.3889999999999999E-4</v>
      </c>
      <c r="AM97" s="137">
        <f t="shared" ca="1" si="17"/>
        <v>2.1744408959546357E-3</v>
      </c>
      <c r="AN97" s="135"/>
      <c r="AO97" s="137">
        <f ca="1">STDEV(INDIRECT("K"&amp;AD97):INDIRECT("K"&amp;AD98-1))</f>
        <v>0</v>
      </c>
    </row>
    <row r="98" spans="1:41" ht="14.25" customHeight="1">
      <c r="A98" s="135" t="s">
        <v>972</v>
      </c>
      <c r="B98" s="135" t="s">
        <v>200</v>
      </c>
      <c r="C98" s="132">
        <v>0</v>
      </c>
      <c r="D98" s="132">
        <v>200</v>
      </c>
      <c r="E98" s="132">
        <v>15616</v>
      </c>
      <c r="F98" s="135" t="s">
        <v>201</v>
      </c>
      <c r="G98" s="137">
        <v>3.13E-3</v>
      </c>
      <c r="H98" s="137">
        <v>1.6229999999999999E-4</v>
      </c>
      <c r="I98" s="137">
        <v>-1.0338E-5</v>
      </c>
      <c r="J98" s="137">
        <v>-8.6720000000000004E-7</v>
      </c>
      <c r="K98" s="137">
        <v>3.14E-3</v>
      </c>
      <c r="L98" s="137">
        <v>1.6320000000000001E-4</v>
      </c>
      <c r="M98" s="132">
        <v>2.97</v>
      </c>
      <c r="N98" s="132">
        <v>0</v>
      </c>
      <c r="O98" s="132">
        <v>0</v>
      </c>
      <c r="P98" s="132">
        <v>0</v>
      </c>
      <c r="Q98" s="132">
        <v>1</v>
      </c>
      <c r="R98" s="137">
        <v>3.1439999999999997E-5</v>
      </c>
      <c r="S98" s="137">
        <v>1.6300000000000001E-6</v>
      </c>
      <c r="T98" s="132">
        <v>4</v>
      </c>
      <c r="U98" s="132">
        <v>0</v>
      </c>
      <c r="V98" s="132">
        <v>0</v>
      </c>
      <c r="W98" s="138" t="s">
        <v>2610</v>
      </c>
      <c r="X98" s="139">
        <v>45215</v>
      </c>
      <c r="Y98" s="135" t="s">
        <v>204</v>
      </c>
      <c r="Z98" s="135"/>
      <c r="AA98" s="135"/>
      <c r="AB98" s="135"/>
      <c r="AC98" s="135"/>
      <c r="AD98" s="132">
        <v>290</v>
      </c>
      <c r="AE98" s="132">
        <v>97</v>
      </c>
      <c r="AF98" s="140" t="str">
        <f t="shared" ca="1" si="12"/>
        <v>97-ALL</v>
      </c>
      <c r="AG98" s="140">
        <f t="shared" ca="1" si="13"/>
        <v>200</v>
      </c>
      <c r="AH98" s="140">
        <f t="shared" ca="1" si="14"/>
        <v>15616</v>
      </c>
      <c r="AI98" s="141">
        <f t="shared" ca="1" si="15"/>
        <v>-1.0338E-5</v>
      </c>
      <c r="AJ98" s="141">
        <f t="shared" ca="1" si="16"/>
        <v>-8.6720000000000004E-7</v>
      </c>
      <c r="AK98" s="141">
        <f ca="1">AVERAGE(INDIRECT("K"&amp;AD98):INDIRECT("K"&amp;AD99-1))</f>
        <v>1.9499999999999997E-3</v>
      </c>
      <c r="AL98" s="141">
        <f ca="1">AVERAGE(INDIRECT("L"&amp;AD98):INDIRECT("L"&amp;AD99-1))</f>
        <v>1.238E-4</v>
      </c>
      <c r="AM98" s="137">
        <f t="shared" ref="AM98:AM129" ca="1" si="18">(ABS(AK98)/AK98*SQRT((AK98)^2+(AL98)^2))</f>
        <v>1.9539259044293361E-3</v>
      </c>
      <c r="AN98" s="135"/>
      <c r="AO98" s="137">
        <f ca="1">STDEV(INDIRECT("K"&amp;AD98):INDIRECT("K"&amp;AD99-1))</f>
        <v>2.6557421006064809E-19</v>
      </c>
    </row>
    <row r="99" spans="1:41" ht="14.25" customHeight="1">
      <c r="A99" s="135" t="s">
        <v>972</v>
      </c>
      <c r="B99" s="135" t="s">
        <v>200</v>
      </c>
      <c r="C99" s="132">
        <v>0</v>
      </c>
      <c r="D99" s="132">
        <v>200</v>
      </c>
      <c r="E99" s="132">
        <v>15616</v>
      </c>
      <c r="F99" s="135" t="s">
        <v>201</v>
      </c>
      <c r="G99" s="137">
        <v>3.13E-3</v>
      </c>
      <c r="H99" s="137">
        <v>1.6259999999999999E-4</v>
      </c>
      <c r="I99" s="137">
        <v>-1.0338E-5</v>
      </c>
      <c r="J99" s="137">
        <v>-8.6720000000000004E-7</v>
      </c>
      <c r="K99" s="137">
        <v>3.14E-3</v>
      </c>
      <c r="L99" s="137">
        <v>1.6339999999999999E-4</v>
      </c>
      <c r="M99" s="132">
        <v>2.98</v>
      </c>
      <c r="N99" s="132">
        <v>0</v>
      </c>
      <c r="O99" s="132">
        <v>0</v>
      </c>
      <c r="P99" s="132">
        <v>0</v>
      </c>
      <c r="Q99" s="132">
        <v>1</v>
      </c>
      <c r="R99" s="137">
        <v>3.1439999999999997E-5</v>
      </c>
      <c r="S99" s="137">
        <v>1.6300000000000001E-6</v>
      </c>
      <c r="T99" s="132">
        <v>4</v>
      </c>
      <c r="U99" s="132">
        <v>0</v>
      </c>
      <c r="V99" s="132">
        <v>0</v>
      </c>
      <c r="W99" s="138" t="s">
        <v>2611</v>
      </c>
      <c r="X99" s="139">
        <v>45215</v>
      </c>
      <c r="Y99" s="135" t="s">
        <v>204</v>
      </c>
      <c r="Z99" s="135"/>
      <c r="AA99" s="135"/>
      <c r="AB99" s="135"/>
      <c r="AC99" s="135"/>
      <c r="AD99" s="132">
        <v>293</v>
      </c>
      <c r="AE99" s="132">
        <v>98</v>
      </c>
      <c r="AF99" s="140" t="str">
        <f t="shared" ca="1" si="12"/>
        <v>98-ALL</v>
      </c>
      <c r="AG99" s="140">
        <f t="shared" ca="1" si="13"/>
        <v>200</v>
      </c>
      <c r="AH99" s="140">
        <f t="shared" ca="1" si="14"/>
        <v>15616</v>
      </c>
      <c r="AI99" s="141">
        <f t="shared" ca="1" si="15"/>
        <v>-1.0338E-5</v>
      </c>
      <c r="AJ99" s="141">
        <f t="shared" ca="1" si="16"/>
        <v>-8.6720000000000004E-7</v>
      </c>
      <c r="AK99" s="141">
        <f ca="1">AVERAGE(INDIRECT("K"&amp;AD99):INDIRECT("K"&amp;AD100-1))</f>
        <v>1.32E-3</v>
      </c>
      <c r="AL99" s="141">
        <f ca="1">AVERAGE(INDIRECT("L"&amp;AD99):INDIRECT("L"&amp;AD100-1))</f>
        <v>8.8000000000000011E-5</v>
      </c>
      <c r="AM99" s="137">
        <f t="shared" ca="1" si="18"/>
        <v>1.322930081296816E-3</v>
      </c>
      <c r="AN99" s="135"/>
      <c r="AO99" s="137">
        <f ca="1">STDEV(INDIRECT("K"&amp;AD99):INDIRECT("K"&amp;AD100-1))</f>
        <v>0</v>
      </c>
    </row>
    <row r="100" spans="1:41" ht="14.25" customHeight="1">
      <c r="A100" s="135" t="s">
        <v>972</v>
      </c>
      <c r="B100" s="135" t="s">
        <v>200</v>
      </c>
      <c r="C100" s="132">
        <v>0</v>
      </c>
      <c r="D100" s="132">
        <v>200</v>
      </c>
      <c r="E100" s="132">
        <v>15616</v>
      </c>
      <c r="F100" s="135" t="s">
        <v>201</v>
      </c>
      <c r="G100" s="137">
        <v>3.13E-3</v>
      </c>
      <c r="H100" s="137">
        <v>1.6229999999999999E-4</v>
      </c>
      <c r="I100" s="137">
        <v>-1.0338E-5</v>
      </c>
      <c r="J100" s="137">
        <v>-8.6720000000000004E-7</v>
      </c>
      <c r="K100" s="137">
        <v>3.14E-3</v>
      </c>
      <c r="L100" s="137">
        <v>1.6320000000000001E-4</v>
      </c>
      <c r="M100" s="132">
        <v>2.97</v>
      </c>
      <c r="N100" s="132">
        <v>0</v>
      </c>
      <c r="O100" s="132">
        <v>0</v>
      </c>
      <c r="P100" s="132">
        <v>0</v>
      </c>
      <c r="Q100" s="132">
        <v>1</v>
      </c>
      <c r="R100" s="137">
        <v>3.1439999999999997E-5</v>
      </c>
      <c r="S100" s="137">
        <v>1.6300000000000001E-6</v>
      </c>
      <c r="T100" s="132">
        <v>4</v>
      </c>
      <c r="U100" s="132">
        <v>0</v>
      </c>
      <c r="V100" s="132">
        <v>0</v>
      </c>
      <c r="W100" s="138" t="s">
        <v>2612</v>
      </c>
      <c r="X100" s="139">
        <v>45215</v>
      </c>
      <c r="Y100" s="135" t="s">
        <v>204</v>
      </c>
      <c r="Z100" s="135"/>
      <c r="AA100" s="135"/>
      <c r="AB100" s="135"/>
      <c r="AC100" s="135"/>
      <c r="AD100" s="132">
        <v>296</v>
      </c>
      <c r="AE100" s="132">
        <v>99</v>
      </c>
      <c r="AF100" s="140" t="str">
        <f t="shared" ca="1" si="12"/>
        <v>99-ALL</v>
      </c>
      <c r="AG100" s="140">
        <f t="shared" ca="1" si="13"/>
        <v>200</v>
      </c>
      <c r="AH100" s="140">
        <f t="shared" ca="1" si="14"/>
        <v>15616</v>
      </c>
      <c r="AI100" s="141">
        <f t="shared" ca="1" si="15"/>
        <v>-1.0338E-5</v>
      </c>
      <c r="AJ100" s="141">
        <f t="shared" ca="1" si="16"/>
        <v>-8.6720000000000004E-7</v>
      </c>
      <c r="AK100" s="141">
        <f ca="1">AVERAGE(INDIRECT("K"&amp;AD100):INDIRECT("K"&amp;AD101-1))</f>
        <v>1.92E-3</v>
      </c>
      <c r="AL100" s="141">
        <f ca="1">AVERAGE(INDIRECT("L"&amp;AD100):INDIRECT("L"&amp;AD101-1))</f>
        <v>1.3966666666666666E-4</v>
      </c>
      <c r="AM100" s="137">
        <f t="shared" ca="1" si="18"/>
        <v>1.9250731876419083E-3</v>
      </c>
      <c r="AN100" s="135"/>
      <c r="AO100" s="137">
        <f ca="1">STDEV(INDIRECT("K"&amp;AD100):INDIRECT("K"&amp;AD101-1))</f>
        <v>0</v>
      </c>
    </row>
    <row r="101" spans="1:41" ht="14.25" customHeight="1">
      <c r="A101" s="135" t="s">
        <v>996</v>
      </c>
      <c r="B101" s="135" t="s">
        <v>200</v>
      </c>
      <c r="C101" s="132">
        <v>0</v>
      </c>
      <c r="D101" s="132">
        <v>200</v>
      </c>
      <c r="E101" s="132">
        <v>15616</v>
      </c>
      <c r="F101" s="135" t="s">
        <v>201</v>
      </c>
      <c r="G101" s="137">
        <v>1.89E-3</v>
      </c>
      <c r="H101" s="137">
        <v>1.199E-4</v>
      </c>
      <c r="I101" s="137">
        <v>-1.0338E-5</v>
      </c>
      <c r="J101" s="137">
        <v>-8.6720000000000004E-7</v>
      </c>
      <c r="K101" s="137">
        <v>1.9E-3</v>
      </c>
      <c r="L101" s="137">
        <v>1.208E-4</v>
      </c>
      <c r="M101" s="132">
        <v>3.65</v>
      </c>
      <c r="N101" s="132">
        <v>0</v>
      </c>
      <c r="O101" s="132">
        <v>0</v>
      </c>
      <c r="P101" s="132">
        <v>0</v>
      </c>
      <c r="Q101" s="132">
        <v>1</v>
      </c>
      <c r="R101" s="137">
        <v>1.895E-5</v>
      </c>
      <c r="S101" s="137">
        <v>1.2100000000000001E-6</v>
      </c>
      <c r="T101" s="132">
        <v>4</v>
      </c>
      <c r="U101" s="132">
        <v>0</v>
      </c>
      <c r="V101" s="132">
        <v>0</v>
      </c>
      <c r="W101" s="138" t="s">
        <v>2613</v>
      </c>
      <c r="X101" s="139">
        <v>45215</v>
      </c>
      <c r="Y101" s="135" t="s">
        <v>204</v>
      </c>
      <c r="Z101" s="135"/>
      <c r="AA101" s="135"/>
      <c r="AB101" s="135"/>
      <c r="AC101" s="135"/>
      <c r="AD101" s="132">
        <v>299</v>
      </c>
      <c r="AE101" s="132">
        <v>100</v>
      </c>
      <c r="AF101" s="140" t="str">
        <f t="shared" ca="1" si="12"/>
        <v>100-ALL</v>
      </c>
      <c r="AG101" s="140">
        <f t="shared" ca="1" si="13"/>
        <v>200</v>
      </c>
      <c r="AH101" s="140">
        <f t="shared" ca="1" si="14"/>
        <v>15616</v>
      </c>
      <c r="AI101" s="141">
        <f t="shared" ca="1" si="15"/>
        <v>-1.0338E-5</v>
      </c>
      <c r="AJ101" s="141">
        <f t="shared" ca="1" si="16"/>
        <v>-8.6720000000000004E-7</v>
      </c>
      <c r="AK101" s="141">
        <f ca="1">AVERAGE(INDIRECT("K"&amp;AD101):INDIRECT("K"&amp;AD102-1))</f>
        <v>1.97E-3</v>
      </c>
      <c r="AL101" s="141">
        <f ca="1">AVERAGE(INDIRECT("L"&amp;AD101):INDIRECT("L"&amp;AD102-1))</f>
        <v>1.2793333333333334E-4</v>
      </c>
      <c r="AM101" s="137">
        <f t="shared" ca="1" si="18"/>
        <v>1.9741496746138011E-3</v>
      </c>
      <c r="AN101" s="135"/>
      <c r="AO101" s="137">
        <f ca="1">STDEV(INDIRECT("K"&amp;AD101):INDIRECT("K"&amp;AD102-1))</f>
        <v>0</v>
      </c>
    </row>
    <row r="102" spans="1:41" ht="14.25" customHeight="1">
      <c r="A102" s="135" t="s">
        <v>996</v>
      </c>
      <c r="B102" s="135" t="s">
        <v>200</v>
      </c>
      <c r="C102" s="132">
        <v>0</v>
      </c>
      <c r="D102" s="132">
        <v>200</v>
      </c>
      <c r="E102" s="132">
        <v>15616</v>
      </c>
      <c r="F102" s="135" t="s">
        <v>201</v>
      </c>
      <c r="G102" s="137">
        <v>1.89E-3</v>
      </c>
      <c r="H102" s="137">
        <v>1.215E-4</v>
      </c>
      <c r="I102" s="137">
        <v>-1.0338E-5</v>
      </c>
      <c r="J102" s="137">
        <v>-8.6720000000000004E-7</v>
      </c>
      <c r="K102" s="137">
        <v>1.9E-3</v>
      </c>
      <c r="L102" s="137">
        <v>1.2239999999999999E-4</v>
      </c>
      <c r="M102" s="132">
        <v>3.69</v>
      </c>
      <c r="N102" s="132">
        <v>0</v>
      </c>
      <c r="O102" s="132">
        <v>0</v>
      </c>
      <c r="P102" s="132">
        <v>0</v>
      </c>
      <c r="Q102" s="132">
        <v>1</v>
      </c>
      <c r="R102" s="137">
        <v>1.895E-5</v>
      </c>
      <c r="S102" s="137">
        <v>1.22E-6</v>
      </c>
      <c r="T102" s="132">
        <v>4</v>
      </c>
      <c r="U102" s="132">
        <v>0</v>
      </c>
      <c r="V102" s="132">
        <v>0</v>
      </c>
      <c r="W102" s="138" t="s">
        <v>2614</v>
      </c>
      <c r="X102" s="139">
        <v>45215</v>
      </c>
      <c r="Y102" s="135" t="s">
        <v>204</v>
      </c>
      <c r="Z102" s="135"/>
      <c r="AA102" s="135"/>
      <c r="AB102" s="135"/>
      <c r="AC102" s="135"/>
      <c r="AD102" s="132">
        <v>302</v>
      </c>
      <c r="AE102" s="132">
        <v>101</v>
      </c>
      <c r="AF102" s="132">
        <v>0</v>
      </c>
      <c r="AG102" s="132">
        <v>0</v>
      </c>
      <c r="AH102" s="132">
        <v>0</v>
      </c>
      <c r="AI102" s="137">
        <v>0</v>
      </c>
      <c r="AJ102" s="137">
        <v>0</v>
      </c>
      <c r="AK102" s="137" t="s">
        <v>2615</v>
      </c>
      <c r="AL102" s="137" t="s">
        <v>2615</v>
      </c>
      <c r="AM102" s="137" t="s">
        <v>2615</v>
      </c>
      <c r="AN102" s="135"/>
      <c r="AO102" s="137" t="s">
        <v>2615</v>
      </c>
    </row>
    <row r="103" spans="1:41" ht="14.25" customHeight="1">
      <c r="A103" s="135" t="s">
        <v>996</v>
      </c>
      <c r="B103" s="135" t="s">
        <v>200</v>
      </c>
      <c r="C103" s="132">
        <v>0</v>
      </c>
      <c r="D103" s="132">
        <v>200</v>
      </c>
      <c r="E103" s="132">
        <v>15616</v>
      </c>
      <c r="F103" s="135" t="s">
        <v>201</v>
      </c>
      <c r="G103" s="137">
        <v>1.8799999999999999E-3</v>
      </c>
      <c r="H103" s="137">
        <v>1.199E-4</v>
      </c>
      <c r="I103" s="137">
        <v>-1.0338E-5</v>
      </c>
      <c r="J103" s="137">
        <v>-8.6720000000000004E-7</v>
      </c>
      <c r="K103" s="137">
        <v>1.9E-3</v>
      </c>
      <c r="L103" s="137">
        <v>1.2070000000000001E-4</v>
      </c>
      <c r="M103" s="132">
        <v>3.65</v>
      </c>
      <c r="N103" s="132">
        <v>0</v>
      </c>
      <c r="O103" s="132">
        <v>0</v>
      </c>
      <c r="P103" s="132">
        <v>0</v>
      </c>
      <c r="Q103" s="132">
        <v>1</v>
      </c>
      <c r="R103" s="137">
        <v>1.895E-5</v>
      </c>
      <c r="S103" s="137">
        <v>1.2100000000000001E-6</v>
      </c>
      <c r="T103" s="132">
        <v>4</v>
      </c>
      <c r="U103" s="132">
        <v>0</v>
      </c>
      <c r="V103" s="132">
        <v>0</v>
      </c>
      <c r="W103" s="138" t="s">
        <v>2616</v>
      </c>
      <c r="X103" s="139">
        <v>45215</v>
      </c>
      <c r="Y103" s="135" t="s">
        <v>204</v>
      </c>
      <c r="Z103" s="135"/>
      <c r="AA103" s="135"/>
      <c r="AB103" s="135"/>
      <c r="AC103" s="135"/>
      <c r="AD103" s="132"/>
      <c r="AE103" s="132"/>
      <c r="AF103" s="132"/>
      <c r="AG103" s="132"/>
      <c r="AH103" s="132"/>
      <c r="AI103" s="137"/>
      <c r="AJ103" s="137"/>
      <c r="AK103" s="137"/>
      <c r="AL103" s="137"/>
      <c r="AM103" s="137"/>
      <c r="AN103" s="135"/>
      <c r="AO103" s="137"/>
    </row>
    <row r="104" spans="1:41" ht="14.25" customHeight="1">
      <c r="A104" s="135" t="s">
        <v>1020</v>
      </c>
      <c r="B104" s="135" t="s">
        <v>200</v>
      </c>
      <c r="C104" s="132">
        <v>0</v>
      </c>
      <c r="D104" s="132">
        <v>200</v>
      </c>
      <c r="E104" s="132">
        <v>15616</v>
      </c>
      <c r="F104" s="135" t="s">
        <v>201</v>
      </c>
      <c r="G104" s="137">
        <v>8.12E-4</v>
      </c>
      <c r="H104" s="137">
        <v>5.4299999999999998E-5</v>
      </c>
      <c r="I104" s="137">
        <v>-1.0338E-5</v>
      </c>
      <c r="J104" s="137">
        <v>-8.6720000000000004E-7</v>
      </c>
      <c r="K104" s="137">
        <v>8.2235000000000001E-4</v>
      </c>
      <c r="L104" s="137">
        <v>5.5170000000000002E-5</v>
      </c>
      <c r="M104" s="132">
        <v>3.84</v>
      </c>
      <c r="N104" s="132">
        <v>0</v>
      </c>
      <c r="O104" s="132">
        <v>0</v>
      </c>
      <c r="P104" s="132">
        <v>0</v>
      </c>
      <c r="Q104" s="132">
        <v>1</v>
      </c>
      <c r="R104" s="137">
        <v>8.2199999999999992E-6</v>
      </c>
      <c r="S104" s="137">
        <v>5.5170000000000005E-7</v>
      </c>
      <c r="T104" s="132">
        <v>4</v>
      </c>
      <c r="U104" s="132">
        <v>0</v>
      </c>
      <c r="V104" s="132">
        <v>0</v>
      </c>
      <c r="W104" s="138" t="s">
        <v>2617</v>
      </c>
      <c r="X104" s="139">
        <v>45215</v>
      </c>
      <c r="Y104" s="135" t="s">
        <v>204</v>
      </c>
      <c r="Z104" s="135"/>
      <c r="AA104" s="135"/>
      <c r="AB104" s="135"/>
      <c r="AC104" s="135"/>
      <c r="AD104" s="132"/>
      <c r="AE104" s="132"/>
      <c r="AF104" s="132"/>
      <c r="AG104" s="132"/>
      <c r="AH104" s="132"/>
      <c r="AI104" s="137"/>
      <c r="AJ104" s="137"/>
      <c r="AK104" s="137"/>
      <c r="AL104" s="137"/>
      <c r="AM104" s="137"/>
      <c r="AN104" s="135"/>
      <c r="AO104" s="137"/>
    </row>
    <row r="105" spans="1:41" ht="14.25" customHeight="1">
      <c r="A105" s="135" t="s">
        <v>1020</v>
      </c>
      <c r="B105" s="135" t="s">
        <v>200</v>
      </c>
      <c r="C105" s="132">
        <v>0</v>
      </c>
      <c r="D105" s="132">
        <v>200</v>
      </c>
      <c r="E105" s="132">
        <v>15616</v>
      </c>
      <c r="F105" s="135" t="s">
        <v>201</v>
      </c>
      <c r="G105" s="137">
        <v>8.1300000000000003E-4</v>
      </c>
      <c r="H105" s="137">
        <v>5.3690000000000003E-5</v>
      </c>
      <c r="I105" s="137">
        <v>-1.0338E-5</v>
      </c>
      <c r="J105" s="137">
        <v>-8.6720000000000004E-7</v>
      </c>
      <c r="K105" s="137">
        <v>8.2299999999999995E-4</v>
      </c>
      <c r="L105" s="137">
        <v>5.4559999999999999E-5</v>
      </c>
      <c r="M105" s="132">
        <v>3.79</v>
      </c>
      <c r="N105" s="132">
        <v>0</v>
      </c>
      <c r="O105" s="132">
        <v>0</v>
      </c>
      <c r="P105" s="132">
        <v>0</v>
      </c>
      <c r="Q105" s="132">
        <v>1</v>
      </c>
      <c r="R105" s="137">
        <v>8.2300000000000008E-6</v>
      </c>
      <c r="S105" s="137">
        <v>5.4560000000000002E-7</v>
      </c>
      <c r="T105" s="132">
        <v>4</v>
      </c>
      <c r="U105" s="132">
        <v>0</v>
      </c>
      <c r="V105" s="132">
        <v>0</v>
      </c>
      <c r="W105" s="138" t="s">
        <v>2618</v>
      </c>
      <c r="X105" s="139">
        <v>45215</v>
      </c>
      <c r="Y105" s="135" t="s">
        <v>204</v>
      </c>
      <c r="Z105" s="135"/>
      <c r="AA105" s="135"/>
      <c r="AB105" s="135"/>
      <c r="AC105" s="135"/>
      <c r="AD105" s="132"/>
      <c r="AE105" s="132"/>
      <c r="AF105" s="132"/>
      <c r="AG105" s="132"/>
      <c r="AH105" s="132"/>
      <c r="AI105" s="137"/>
      <c r="AJ105" s="137"/>
      <c r="AK105" s="137"/>
      <c r="AL105" s="137"/>
      <c r="AM105" s="137"/>
      <c r="AN105" s="135"/>
      <c r="AO105" s="137"/>
    </row>
    <row r="106" spans="1:41" ht="14.25" customHeight="1">
      <c r="A106" s="135" t="s">
        <v>1020</v>
      </c>
      <c r="B106" s="135" t="s">
        <v>200</v>
      </c>
      <c r="C106" s="132">
        <v>0</v>
      </c>
      <c r="D106" s="132">
        <v>200</v>
      </c>
      <c r="E106" s="132">
        <v>15616</v>
      </c>
      <c r="F106" s="135" t="s">
        <v>201</v>
      </c>
      <c r="G106" s="137">
        <v>8.12E-4</v>
      </c>
      <c r="H106" s="137">
        <v>5.4150000000000002E-5</v>
      </c>
      <c r="I106" s="137">
        <v>-1.0338E-5</v>
      </c>
      <c r="J106" s="137">
        <v>-8.6720000000000004E-7</v>
      </c>
      <c r="K106" s="137">
        <v>8.2271999999999998E-4</v>
      </c>
      <c r="L106" s="137">
        <v>5.5019999999999998E-5</v>
      </c>
      <c r="M106" s="132">
        <v>3.83</v>
      </c>
      <c r="N106" s="132">
        <v>0</v>
      </c>
      <c r="O106" s="132">
        <v>0</v>
      </c>
      <c r="P106" s="132">
        <v>0</v>
      </c>
      <c r="Q106" s="132">
        <v>1</v>
      </c>
      <c r="R106" s="137">
        <v>8.2300000000000008E-6</v>
      </c>
      <c r="S106" s="137">
        <v>5.5020000000000004E-7</v>
      </c>
      <c r="T106" s="132">
        <v>4</v>
      </c>
      <c r="U106" s="132">
        <v>0</v>
      </c>
      <c r="V106" s="132">
        <v>0</v>
      </c>
      <c r="W106" s="138" t="s">
        <v>2619</v>
      </c>
      <c r="X106" s="139">
        <v>45215</v>
      </c>
      <c r="Y106" s="135" t="s">
        <v>204</v>
      </c>
      <c r="Z106" s="135"/>
      <c r="AA106" s="135"/>
      <c r="AB106" s="135"/>
      <c r="AC106" s="135"/>
      <c r="AD106" s="132"/>
      <c r="AE106" s="132"/>
      <c r="AF106" s="132"/>
      <c r="AG106" s="132"/>
      <c r="AH106" s="132"/>
      <c r="AI106" s="137"/>
      <c r="AJ106" s="137"/>
      <c r="AK106" s="137"/>
      <c r="AL106" s="137"/>
      <c r="AM106" s="137"/>
      <c r="AN106" s="135"/>
      <c r="AO106" s="137"/>
    </row>
    <row r="107" spans="1:41" ht="14.25" customHeight="1">
      <c r="A107" s="135" t="s">
        <v>1044</v>
      </c>
      <c r="B107" s="135" t="s">
        <v>200</v>
      </c>
      <c r="C107" s="132">
        <v>0</v>
      </c>
      <c r="D107" s="132">
        <v>200</v>
      </c>
      <c r="E107" s="132">
        <v>15616</v>
      </c>
      <c r="F107" s="135" t="s">
        <v>201</v>
      </c>
      <c r="G107" s="137">
        <v>2.6199999999999999E-3</v>
      </c>
      <c r="H107" s="137">
        <v>1.4809999999999999E-4</v>
      </c>
      <c r="I107" s="137">
        <v>-1.0338E-5</v>
      </c>
      <c r="J107" s="137">
        <v>-8.6720000000000004E-7</v>
      </c>
      <c r="K107" s="137">
        <v>2.63E-3</v>
      </c>
      <c r="L107" s="137">
        <v>1.4889999999999999E-4</v>
      </c>
      <c r="M107" s="132">
        <v>3.25</v>
      </c>
      <c r="N107" s="132">
        <v>0</v>
      </c>
      <c r="O107" s="132">
        <v>0</v>
      </c>
      <c r="P107" s="132">
        <v>0</v>
      </c>
      <c r="Q107" s="132">
        <v>1</v>
      </c>
      <c r="R107" s="137">
        <v>2.6259999999999999E-5</v>
      </c>
      <c r="S107" s="137">
        <v>1.4899999999999999E-6</v>
      </c>
      <c r="T107" s="132">
        <v>4</v>
      </c>
      <c r="U107" s="132">
        <v>0</v>
      </c>
      <c r="V107" s="132">
        <v>0</v>
      </c>
      <c r="W107" s="138" t="s">
        <v>2620</v>
      </c>
      <c r="X107" s="139">
        <v>45215</v>
      </c>
      <c r="Y107" s="135" t="s">
        <v>204</v>
      </c>
      <c r="Z107" s="135"/>
      <c r="AA107" s="135"/>
      <c r="AB107" s="135"/>
      <c r="AC107" s="135"/>
      <c r="AD107" s="132"/>
      <c r="AE107" s="132"/>
      <c r="AF107" s="132"/>
      <c r="AG107" s="132"/>
      <c r="AH107" s="132"/>
      <c r="AI107" s="137"/>
      <c r="AJ107" s="137"/>
      <c r="AK107" s="137"/>
      <c r="AL107" s="137"/>
      <c r="AM107" s="137"/>
      <c r="AN107" s="135"/>
      <c r="AO107" s="137"/>
    </row>
    <row r="108" spans="1:41" ht="14.25" customHeight="1">
      <c r="A108" s="135" t="s">
        <v>1044</v>
      </c>
      <c r="B108" s="135" t="s">
        <v>200</v>
      </c>
      <c r="C108" s="132">
        <v>0</v>
      </c>
      <c r="D108" s="132">
        <v>200</v>
      </c>
      <c r="E108" s="132">
        <v>15616</v>
      </c>
      <c r="F108" s="135" t="s">
        <v>201</v>
      </c>
      <c r="G108" s="137">
        <v>2.6199999999999999E-3</v>
      </c>
      <c r="H108" s="137">
        <v>1.4760000000000001E-4</v>
      </c>
      <c r="I108" s="137">
        <v>-1.0338E-5</v>
      </c>
      <c r="J108" s="137">
        <v>-8.6720000000000004E-7</v>
      </c>
      <c r="K108" s="137">
        <v>2.63E-3</v>
      </c>
      <c r="L108" s="137">
        <v>1.485E-4</v>
      </c>
      <c r="M108" s="132">
        <v>3.24</v>
      </c>
      <c r="N108" s="132">
        <v>0</v>
      </c>
      <c r="O108" s="132">
        <v>0</v>
      </c>
      <c r="P108" s="132">
        <v>0</v>
      </c>
      <c r="Q108" s="132">
        <v>1</v>
      </c>
      <c r="R108" s="137">
        <v>2.6259999999999999E-5</v>
      </c>
      <c r="S108" s="137">
        <v>1.48E-6</v>
      </c>
      <c r="T108" s="132">
        <v>4</v>
      </c>
      <c r="U108" s="132">
        <v>0</v>
      </c>
      <c r="V108" s="132">
        <v>0</v>
      </c>
      <c r="W108" s="138" t="s">
        <v>2621</v>
      </c>
      <c r="X108" s="139">
        <v>45215</v>
      </c>
      <c r="Y108" s="135" t="s">
        <v>204</v>
      </c>
      <c r="Z108" s="135"/>
      <c r="AA108" s="135"/>
      <c r="AB108" s="135"/>
      <c r="AC108" s="135"/>
      <c r="AD108" s="132"/>
      <c r="AE108" s="132"/>
      <c r="AF108" s="132"/>
      <c r="AG108" s="132"/>
      <c r="AH108" s="132"/>
      <c r="AI108" s="137"/>
      <c r="AJ108" s="137"/>
      <c r="AK108" s="137"/>
      <c r="AL108" s="137"/>
      <c r="AM108" s="137"/>
      <c r="AN108" s="135"/>
      <c r="AO108" s="137"/>
    </row>
    <row r="109" spans="1:41" ht="14.25" customHeight="1">
      <c r="A109" s="135" t="s">
        <v>1044</v>
      </c>
      <c r="B109" s="135" t="s">
        <v>200</v>
      </c>
      <c r="C109" s="132">
        <v>0</v>
      </c>
      <c r="D109" s="132">
        <v>200</v>
      </c>
      <c r="E109" s="132">
        <v>15616</v>
      </c>
      <c r="F109" s="135" t="s">
        <v>201</v>
      </c>
      <c r="G109" s="137">
        <v>2.6199999999999999E-3</v>
      </c>
      <c r="H109" s="137">
        <v>1.47E-4</v>
      </c>
      <c r="I109" s="137">
        <v>-1.0338E-5</v>
      </c>
      <c r="J109" s="137">
        <v>-8.6720000000000004E-7</v>
      </c>
      <c r="K109" s="137">
        <v>2.63E-3</v>
      </c>
      <c r="L109" s="137">
        <v>1.4789999999999999E-4</v>
      </c>
      <c r="M109" s="132">
        <v>3.22</v>
      </c>
      <c r="N109" s="132">
        <v>0</v>
      </c>
      <c r="O109" s="132">
        <v>0</v>
      </c>
      <c r="P109" s="132">
        <v>0</v>
      </c>
      <c r="Q109" s="132">
        <v>1</v>
      </c>
      <c r="R109" s="137">
        <v>2.6259999999999999E-5</v>
      </c>
      <c r="S109" s="137">
        <v>1.48E-6</v>
      </c>
      <c r="T109" s="132">
        <v>4</v>
      </c>
      <c r="U109" s="132">
        <v>0</v>
      </c>
      <c r="V109" s="132">
        <v>0</v>
      </c>
      <c r="W109" s="138" t="s">
        <v>2622</v>
      </c>
      <c r="X109" s="139">
        <v>45215</v>
      </c>
      <c r="Y109" s="135" t="s">
        <v>204</v>
      </c>
      <c r="Z109" s="135"/>
      <c r="AA109" s="135"/>
      <c r="AB109" s="135"/>
      <c r="AC109" s="135"/>
      <c r="AD109" s="132"/>
      <c r="AE109" s="132"/>
      <c r="AF109" s="132"/>
      <c r="AG109" s="132"/>
      <c r="AH109" s="132"/>
      <c r="AI109" s="137"/>
      <c r="AJ109" s="137"/>
      <c r="AK109" s="137"/>
      <c r="AL109" s="137"/>
      <c r="AM109" s="137"/>
      <c r="AN109" s="135"/>
      <c r="AO109" s="137"/>
    </row>
    <row r="110" spans="1:41" ht="14.25" customHeight="1">
      <c r="A110" s="135" t="s">
        <v>1068</v>
      </c>
      <c r="B110" s="135" t="s">
        <v>200</v>
      </c>
      <c r="C110" s="132">
        <v>0</v>
      </c>
      <c r="D110" s="132">
        <v>200</v>
      </c>
      <c r="E110" s="132">
        <v>15616</v>
      </c>
      <c r="F110" s="135" t="s">
        <v>201</v>
      </c>
      <c r="G110" s="137">
        <v>1.66E-3</v>
      </c>
      <c r="H110" s="137">
        <v>1.014E-4</v>
      </c>
      <c r="I110" s="137">
        <v>-1.0338E-5</v>
      </c>
      <c r="J110" s="137">
        <v>-8.6720000000000004E-7</v>
      </c>
      <c r="K110" s="137">
        <v>1.67E-3</v>
      </c>
      <c r="L110" s="137">
        <v>1.0230000000000001E-4</v>
      </c>
      <c r="M110" s="132">
        <v>3.5</v>
      </c>
      <c r="N110" s="132">
        <v>0</v>
      </c>
      <c r="O110" s="132">
        <v>0</v>
      </c>
      <c r="P110" s="132">
        <v>0</v>
      </c>
      <c r="Q110" s="132">
        <v>1</v>
      </c>
      <c r="R110" s="137">
        <v>1.6739999999999999E-5</v>
      </c>
      <c r="S110" s="137">
        <v>1.02E-6</v>
      </c>
      <c r="T110" s="132">
        <v>4</v>
      </c>
      <c r="U110" s="132">
        <v>0</v>
      </c>
      <c r="V110" s="132">
        <v>0</v>
      </c>
      <c r="W110" s="138" t="s">
        <v>2623</v>
      </c>
      <c r="X110" s="139">
        <v>45215</v>
      </c>
      <c r="Y110" s="135" t="s">
        <v>204</v>
      </c>
      <c r="Z110" s="135"/>
      <c r="AA110" s="135"/>
      <c r="AB110" s="135"/>
      <c r="AC110" s="135"/>
      <c r="AD110" s="132"/>
      <c r="AE110" s="132"/>
      <c r="AF110" s="132"/>
      <c r="AG110" s="132"/>
      <c r="AH110" s="132"/>
      <c r="AI110" s="137"/>
      <c r="AJ110" s="137"/>
      <c r="AK110" s="137"/>
      <c r="AL110" s="137"/>
      <c r="AM110" s="137"/>
      <c r="AN110" s="135"/>
      <c r="AO110" s="137"/>
    </row>
    <row r="111" spans="1:41" ht="14.25" customHeight="1">
      <c r="A111" s="135" t="s">
        <v>1068</v>
      </c>
      <c r="B111" s="135" t="s">
        <v>200</v>
      </c>
      <c r="C111" s="132">
        <v>0</v>
      </c>
      <c r="D111" s="132">
        <v>200</v>
      </c>
      <c r="E111" s="132">
        <v>15616</v>
      </c>
      <c r="F111" s="135" t="s">
        <v>201</v>
      </c>
      <c r="G111" s="137">
        <v>1.66E-3</v>
      </c>
      <c r="H111" s="137">
        <v>1.024E-4</v>
      </c>
      <c r="I111" s="137">
        <v>-1.0338E-5</v>
      </c>
      <c r="J111" s="137">
        <v>-8.6720000000000004E-7</v>
      </c>
      <c r="K111" s="137">
        <v>1.67E-3</v>
      </c>
      <c r="L111" s="137">
        <v>1.033E-4</v>
      </c>
      <c r="M111" s="132">
        <v>3.53</v>
      </c>
      <c r="N111" s="132">
        <v>0</v>
      </c>
      <c r="O111" s="132">
        <v>0</v>
      </c>
      <c r="P111" s="132">
        <v>0</v>
      </c>
      <c r="Q111" s="132">
        <v>1</v>
      </c>
      <c r="R111" s="137">
        <v>1.6739999999999999E-5</v>
      </c>
      <c r="S111" s="137">
        <v>1.0300000000000001E-6</v>
      </c>
      <c r="T111" s="132">
        <v>4</v>
      </c>
      <c r="U111" s="132">
        <v>0</v>
      </c>
      <c r="V111" s="132">
        <v>0</v>
      </c>
      <c r="W111" s="138" t="s">
        <v>2624</v>
      </c>
      <c r="X111" s="139">
        <v>45215</v>
      </c>
      <c r="Y111" s="135" t="s">
        <v>204</v>
      </c>
      <c r="Z111" s="135"/>
      <c r="AA111" s="135"/>
      <c r="AB111" s="135"/>
      <c r="AC111" s="135"/>
      <c r="AD111" s="132"/>
      <c r="AE111" s="132"/>
      <c r="AF111" s="132"/>
      <c r="AG111" s="132"/>
      <c r="AH111" s="132"/>
      <c r="AI111" s="137"/>
      <c r="AJ111" s="137"/>
      <c r="AK111" s="137"/>
      <c r="AL111" s="137"/>
      <c r="AM111" s="137"/>
      <c r="AN111" s="135"/>
      <c r="AO111" s="137"/>
    </row>
    <row r="112" spans="1:41" ht="14.25" customHeight="1">
      <c r="A112" s="135" t="s">
        <v>1068</v>
      </c>
      <c r="B112" s="135" t="s">
        <v>200</v>
      </c>
      <c r="C112" s="132">
        <v>0</v>
      </c>
      <c r="D112" s="132">
        <v>200</v>
      </c>
      <c r="E112" s="132">
        <v>15616</v>
      </c>
      <c r="F112" s="135" t="s">
        <v>201</v>
      </c>
      <c r="G112" s="137">
        <v>1.66E-3</v>
      </c>
      <c r="H112" s="137">
        <v>1.015E-4</v>
      </c>
      <c r="I112" s="137">
        <v>-1.0338E-5</v>
      </c>
      <c r="J112" s="137">
        <v>-8.6720000000000004E-7</v>
      </c>
      <c r="K112" s="137">
        <v>1.67E-3</v>
      </c>
      <c r="L112" s="137">
        <v>1.024E-4</v>
      </c>
      <c r="M112" s="132">
        <v>3.5</v>
      </c>
      <c r="N112" s="132">
        <v>0</v>
      </c>
      <c r="O112" s="132">
        <v>0</v>
      </c>
      <c r="P112" s="132">
        <v>0</v>
      </c>
      <c r="Q112" s="132">
        <v>1</v>
      </c>
      <c r="R112" s="137">
        <v>1.6739999999999999E-5</v>
      </c>
      <c r="S112" s="137">
        <v>1.02E-6</v>
      </c>
      <c r="T112" s="132">
        <v>4</v>
      </c>
      <c r="U112" s="132">
        <v>0</v>
      </c>
      <c r="V112" s="132">
        <v>0</v>
      </c>
      <c r="W112" s="138" t="s">
        <v>2625</v>
      </c>
      <c r="X112" s="139">
        <v>45215</v>
      </c>
      <c r="Y112" s="135" t="s">
        <v>204</v>
      </c>
      <c r="Z112" s="135"/>
      <c r="AA112" s="135"/>
      <c r="AB112" s="135"/>
      <c r="AC112" s="135"/>
      <c r="AD112" s="132"/>
      <c r="AE112" s="132"/>
      <c r="AF112" s="132"/>
      <c r="AG112" s="132"/>
      <c r="AH112" s="132"/>
      <c r="AI112" s="137"/>
      <c r="AJ112" s="137"/>
      <c r="AK112" s="137"/>
      <c r="AL112" s="137"/>
      <c r="AM112" s="137"/>
      <c r="AN112" s="135"/>
      <c r="AO112" s="137"/>
    </row>
    <row r="113" spans="1:41" ht="14.25" customHeight="1">
      <c r="A113" s="135" t="s">
        <v>1092</v>
      </c>
      <c r="B113" s="135" t="s">
        <v>200</v>
      </c>
      <c r="C113" s="132">
        <v>0</v>
      </c>
      <c r="D113" s="132">
        <v>200</v>
      </c>
      <c r="E113" s="132">
        <v>15616</v>
      </c>
      <c r="F113" s="135" t="s">
        <v>201</v>
      </c>
      <c r="G113" s="137">
        <v>1.3500000000000001E-3</v>
      </c>
      <c r="H113" s="137">
        <v>8.81E-5</v>
      </c>
      <c r="I113" s="137">
        <v>-1.0338E-5</v>
      </c>
      <c r="J113" s="137">
        <v>-8.6720000000000004E-7</v>
      </c>
      <c r="K113" s="137">
        <v>1.3600000000000001E-3</v>
      </c>
      <c r="L113" s="137">
        <v>8.8999999999999995E-5</v>
      </c>
      <c r="M113" s="132">
        <v>3.75</v>
      </c>
      <c r="N113" s="132">
        <v>0</v>
      </c>
      <c r="O113" s="132">
        <v>0</v>
      </c>
      <c r="P113" s="132">
        <v>0</v>
      </c>
      <c r="Q113" s="132">
        <v>1</v>
      </c>
      <c r="R113" s="137">
        <v>1.359E-5</v>
      </c>
      <c r="S113" s="137">
        <v>8.8990000000000005E-7</v>
      </c>
      <c r="T113" s="132">
        <v>4</v>
      </c>
      <c r="U113" s="132">
        <v>0</v>
      </c>
      <c r="V113" s="132">
        <v>0</v>
      </c>
      <c r="W113" s="138" t="s">
        <v>2626</v>
      </c>
      <c r="X113" s="139">
        <v>45215</v>
      </c>
      <c r="Y113" s="135" t="s">
        <v>204</v>
      </c>
      <c r="Z113" s="135"/>
      <c r="AA113" s="135"/>
      <c r="AB113" s="135"/>
      <c r="AC113" s="135"/>
      <c r="AD113" s="132"/>
      <c r="AE113" s="132"/>
      <c r="AF113" s="132"/>
      <c r="AG113" s="132"/>
      <c r="AH113" s="132"/>
      <c r="AI113" s="137"/>
      <c r="AJ113" s="137"/>
      <c r="AK113" s="137"/>
      <c r="AL113" s="137"/>
      <c r="AM113" s="137"/>
      <c r="AN113" s="135"/>
      <c r="AO113" s="137"/>
    </row>
    <row r="114" spans="1:41" ht="14.25" customHeight="1">
      <c r="A114" s="135" t="s">
        <v>1092</v>
      </c>
      <c r="B114" s="135" t="s">
        <v>200</v>
      </c>
      <c r="C114" s="132">
        <v>0</v>
      </c>
      <c r="D114" s="132">
        <v>200</v>
      </c>
      <c r="E114" s="132">
        <v>15616</v>
      </c>
      <c r="F114" s="135" t="s">
        <v>201</v>
      </c>
      <c r="G114" s="137">
        <v>1.3500000000000001E-3</v>
      </c>
      <c r="H114" s="137">
        <v>8.7899999999999995E-5</v>
      </c>
      <c r="I114" s="137">
        <v>-1.0338E-5</v>
      </c>
      <c r="J114" s="137">
        <v>-8.6720000000000004E-7</v>
      </c>
      <c r="K114" s="137">
        <v>1.3600000000000001E-3</v>
      </c>
      <c r="L114" s="137">
        <v>8.8800000000000004E-5</v>
      </c>
      <c r="M114" s="132">
        <v>3.74</v>
      </c>
      <c r="N114" s="132">
        <v>0</v>
      </c>
      <c r="O114" s="132">
        <v>0</v>
      </c>
      <c r="P114" s="132">
        <v>0</v>
      </c>
      <c r="Q114" s="132">
        <v>1</v>
      </c>
      <c r="R114" s="137">
        <v>1.358E-5</v>
      </c>
      <c r="S114" s="137">
        <v>8.8769999999999999E-7</v>
      </c>
      <c r="T114" s="132">
        <v>4</v>
      </c>
      <c r="U114" s="132">
        <v>0</v>
      </c>
      <c r="V114" s="132">
        <v>0</v>
      </c>
      <c r="W114" s="138" t="s">
        <v>2627</v>
      </c>
      <c r="X114" s="139">
        <v>45215</v>
      </c>
      <c r="Y114" s="135" t="s">
        <v>204</v>
      </c>
      <c r="Z114" s="135"/>
      <c r="AA114" s="135"/>
      <c r="AB114" s="135"/>
      <c r="AC114" s="135"/>
      <c r="AD114" s="132"/>
      <c r="AE114" s="132"/>
      <c r="AF114" s="132"/>
      <c r="AG114" s="132"/>
      <c r="AH114" s="132"/>
      <c r="AI114" s="137"/>
      <c r="AJ114" s="137"/>
      <c r="AK114" s="137"/>
      <c r="AL114" s="137"/>
      <c r="AM114" s="137"/>
      <c r="AN114" s="135"/>
      <c r="AO114" s="137"/>
    </row>
    <row r="115" spans="1:41" ht="14.25" customHeight="1">
      <c r="A115" s="135" t="s">
        <v>1092</v>
      </c>
      <c r="B115" s="135" t="s">
        <v>200</v>
      </c>
      <c r="C115" s="132">
        <v>0</v>
      </c>
      <c r="D115" s="132">
        <v>200</v>
      </c>
      <c r="E115" s="132">
        <v>15616</v>
      </c>
      <c r="F115" s="135" t="s">
        <v>201</v>
      </c>
      <c r="G115" s="137">
        <v>1.3500000000000001E-3</v>
      </c>
      <c r="H115" s="137">
        <v>8.8399999999999994E-5</v>
      </c>
      <c r="I115" s="137">
        <v>-1.0338E-5</v>
      </c>
      <c r="J115" s="137">
        <v>-8.6720000000000004E-7</v>
      </c>
      <c r="K115" s="137">
        <v>1.3600000000000001E-3</v>
      </c>
      <c r="L115" s="137">
        <v>8.9300000000000002E-5</v>
      </c>
      <c r="M115" s="132">
        <v>3.76</v>
      </c>
      <c r="N115" s="132">
        <v>0</v>
      </c>
      <c r="O115" s="132">
        <v>0</v>
      </c>
      <c r="P115" s="132">
        <v>0</v>
      </c>
      <c r="Q115" s="132">
        <v>1</v>
      </c>
      <c r="R115" s="137">
        <v>1.359E-5</v>
      </c>
      <c r="S115" s="137">
        <v>8.9279999999999995E-7</v>
      </c>
      <c r="T115" s="132">
        <v>4</v>
      </c>
      <c r="U115" s="132">
        <v>0</v>
      </c>
      <c r="V115" s="132">
        <v>0</v>
      </c>
      <c r="W115" s="138" t="s">
        <v>757</v>
      </c>
      <c r="X115" s="139">
        <v>45215</v>
      </c>
      <c r="Y115" s="135" t="s">
        <v>204</v>
      </c>
      <c r="Z115" s="135"/>
      <c r="AA115" s="135"/>
      <c r="AB115" s="135"/>
      <c r="AC115" s="135"/>
      <c r="AD115" s="132"/>
      <c r="AE115" s="132"/>
      <c r="AF115" s="132"/>
      <c r="AG115" s="132"/>
      <c r="AH115" s="132"/>
      <c r="AI115" s="137"/>
      <c r="AJ115" s="137"/>
      <c r="AK115" s="137"/>
      <c r="AL115" s="137"/>
      <c r="AM115" s="137"/>
      <c r="AN115" s="135"/>
      <c r="AO115" s="137"/>
    </row>
    <row r="116" spans="1:41" ht="14.25" customHeight="1">
      <c r="A116" s="135" t="s">
        <v>1116</v>
      </c>
      <c r="B116" s="135" t="s">
        <v>200</v>
      </c>
      <c r="C116" s="132">
        <v>0</v>
      </c>
      <c r="D116" s="132">
        <v>200</v>
      </c>
      <c r="E116" s="132">
        <v>15616</v>
      </c>
      <c r="F116" s="135" t="s">
        <v>201</v>
      </c>
      <c r="G116" s="137">
        <v>2.2499999999999998E-3</v>
      </c>
      <c r="H116" s="137">
        <v>1.326E-4</v>
      </c>
      <c r="I116" s="137">
        <v>-1.0338E-5</v>
      </c>
      <c r="J116" s="137">
        <v>-8.6720000000000004E-7</v>
      </c>
      <c r="K116" s="137">
        <v>2.2599999999999999E-3</v>
      </c>
      <c r="L116" s="137">
        <v>1.3349999999999999E-4</v>
      </c>
      <c r="M116" s="132">
        <v>3.38</v>
      </c>
      <c r="N116" s="132">
        <v>0</v>
      </c>
      <c r="O116" s="132">
        <v>0</v>
      </c>
      <c r="P116" s="132">
        <v>0</v>
      </c>
      <c r="Q116" s="132">
        <v>1</v>
      </c>
      <c r="R116" s="137">
        <v>2.2589999999999999E-5</v>
      </c>
      <c r="S116" s="137">
        <v>1.3400000000000001E-6</v>
      </c>
      <c r="T116" s="132">
        <v>4</v>
      </c>
      <c r="U116" s="132">
        <v>0</v>
      </c>
      <c r="V116" s="132">
        <v>0</v>
      </c>
      <c r="W116" s="138" t="s">
        <v>2628</v>
      </c>
      <c r="X116" s="139">
        <v>45215</v>
      </c>
      <c r="Y116" s="135" t="s">
        <v>204</v>
      </c>
      <c r="Z116" s="135"/>
      <c r="AA116" s="135"/>
      <c r="AB116" s="135"/>
      <c r="AC116" s="135"/>
      <c r="AD116" s="132"/>
      <c r="AE116" s="132"/>
      <c r="AF116" s="132"/>
      <c r="AG116" s="132"/>
      <c r="AH116" s="132"/>
      <c r="AI116" s="137"/>
      <c r="AJ116" s="137"/>
      <c r="AK116" s="137"/>
      <c r="AL116" s="137"/>
      <c r="AM116" s="137"/>
      <c r="AN116" s="135"/>
      <c r="AO116" s="137"/>
    </row>
    <row r="117" spans="1:41" ht="14.25" customHeight="1">
      <c r="A117" s="135" t="s">
        <v>1116</v>
      </c>
      <c r="B117" s="135" t="s">
        <v>200</v>
      </c>
      <c r="C117" s="132">
        <v>0</v>
      </c>
      <c r="D117" s="132">
        <v>200</v>
      </c>
      <c r="E117" s="132">
        <v>15616</v>
      </c>
      <c r="F117" s="135" t="s">
        <v>201</v>
      </c>
      <c r="G117" s="137">
        <v>2.2499999999999998E-3</v>
      </c>
      <c r="H117" s="137">
        <v>1.3190000000000001E-4</v>
      </c>
      <c r="I117" s="137">
        <v>-1.0338E-5</v>
      </c>
      <c r="J117" s="137">
        <v>-8.6720000000000004E-7</v>
      </c>
      <c r="K117" s="137">
        <v>2.2599999999999999E-3</v>
      </c>
      <c r="L117" s="137">
        <v>1.328E-4</v>
      </c>
      <c r="M117" s="132">
        <v>3.36</v>
      </c>
      <c r="N117" s="132">
        <v>0</v>
      </c>
      <c r="O117" s="132">
        <v>0</v>
      </c>
      <c r="P117" s="132">
        <v>0</v>
      </c>
      <c r="Q117" s="132">
        <v>1</v>
      </c>
      <c r="R117" s="137">
        <v>2.26E-5</v>
      </c>
      <c r="S117" s="137">
        <v>1.33E-6</v>
      </c>
      <c r="T117" s="132">
        <v>4</v>
      </c>
      <c r="U117" s="132">
        <v>0</v>
      </c>
      <c r="V117" s="132">
        <v>0</v>
      </c>
      <c r="W117" s="138" t="s">
        <v>2629</v>
      </c>
      <c r="X117" s="139">
        <v>45215</v>
      </c>
      <c r="Y117" s="135" t="s">
        <v>204</v>
      </c>
      <c r="Z117" s="135"/>
      <c r="AA117" s="135"/>
      <c r="AB117" s="135"/>
      <c r="AC117" s="135"/>
      <c r="AD117" s="132"/>
      <c r="AE117" s="132"/>
      <c r="AF117" s="132"/>
      <c r="AG117" s="132"/>
      <c r="AH117" s="132"/>
      <c r="AI117" s="137"/>
      <c r="AJ117" s="137"/>
      <c r="AK117" s="137"/>
      <c r="AL117" s="137"/>
      <c r="AM117" s="137"/>
      <c r="AN117" s="135"/>
      <c r="AO117" s="137"/>
    </row>
    <row r="118" spans="1:41" ht="14.25" customHeight="1">
      <c r="A118" s="135" t="s">
        <v>1116</v>
      </c>
      <c r="B118" s="135" t="s">
        <v>200</v>
      </c>
      <c r="C118" s="132">
        <v>0</v>
      </c>
      <c r="D118" s="132">
        <v>200</v>
      </c>
      <c r="E118" s="132">
        <v>15616</v>
      </c>
      <c r="F118" s="135" t="s">
        <v>201</v>
      </c>
      <c r="G118" s="137">
        <v>2.2499999999999998E-3</v>
      </c>
      <c r="H118" s="137">
        <v>1.3200000000000001E-4</v>
      </c>
      <c r="I118" s="137">
        <v>-1.0338E-5</v>
      </c>
      <c r="J118" s="137">
        <v>-8.6720000000000004E-7</v>
      </c>
      <c r="K118" s="137">
        <v>2.2599999999999999E-3</v>
      </c>
      <c r="L118" s="137">
        <v>1.329E-4</v>
      </c>
      <c r="M118" s="132">
        <v>3.37</v>
      </c>
      <c r="N118" s="132">
        <v>0</v>
      </c>
      <c r="O118" s="132">
        <v>0</v>
      </c>
      <c r="P118" s="132">
        <v>0</v>
      </c>
      <c r="Q118" s="132">
        <v>1</v>
      </c>
      <c r="R118" s="137">
        <v>2.26E-5</v>
      </c>
      <c r="S118" s="137">
        <v>1.33E-6</v>
      </c>
      <c r="T118" s="132">
        <v>4</v>
      </c>
      <c r="U118" s="132">
        <v>0</v>
      </c>
      <c r="V118" s="132">
        <v>0</v>
      </c>
      <c r="W118" s="138" t="s">
        <v>2630</v>
      </c>
      <c r="X118" s="139">
        <v>45215</v>
      </c>
      <c r="Y118" s="135" t="s">
        <v>204</v>
      </c>
      <c r="Z118" s="135"/>
      <c r="AA118" s="135"/>
      <c r="AB118" s="135"/>
      <c r="AC118" s="135"/>
      <c r="AD118" s="132"/>
      <c r="AE118" s="132"/>
      <c r="AF118" s="132"/>
      <c r="AG118" s="132"/>
      <c r="AH118" s="132"/>
      <c r="AI118" s="137"/>
      <c r="AJ118" s="137"/>
      <c r="AK118" s="137"/>
      <c r="AL118" s="137"/>
      <c r="AM118" s="137"/>
      <c r="AN118" s="135"/>
      <c r="AO118" s="137"/>
    </row>
    <row r="119" spans="1:41" ht="14.25" customHeight="1">
      <c r="A119" s="135" t="s">
        <v>1140</v>
      </c>
      <c r="B119" s="135" t="s">
        <v>200</v>
      </c>
      <c r="C119" s="132">
        <v>0</v>
      </c>
      <c r="D119" s="132">
        <v>200</v>
      </c>
      <c r="E119" s="132">
        <v>15616</v>
      </c>
      <c r="F119" s="135" t="s">
        <v>201</v>
      </c>
      <c r="G119" s="137">
        <v>1.83E-3</v>
      </c>
      <c r="H119" s="137">
        <v>1.1519999999999999E-4</v>
      </c>
      <c r="I119" s="137">
        <v>-1.0338E-5</v>
      </c>
      <c r="J119" s="137">
        <v>-8.6720000000000004E-7</v>
      </c>
      <c r="K119" s="137">
        <v>1.8400000000000001E-3</v>
      </c>
      <c r="L119" s="137">
        <v>1.161E-4</v>
      </c>
      <c r="M119" s="132">
        <v>3.6</v>
      </c>
      <c r="N119" s="132">
        <v>0</v>
      </c>
      <c r="O119" s="132">
        <v>0</v>
      </c>
      <c r="P119" s="132">
        <v>0</v>
      </c>
      <c r="Q119" s="132">
        <v>1</v>
      </c>
      <c r="R119" s="137">
        <v>1.842E-5</v>
      </c>
      <c r="S119" s="137">
        <v>1.1599999999999999E-6</v>
      </c>
      <c r="T119" s="132">
        <v>4</v>
      </c>
      <c r="U119" s="132">
        <v>0</v>
      </c>
      <c r="V119" s="132">
        <v>0</v>
      </c>
      <c r="W119" s="138" t="s">
        <v>2631</v>
      </c>
      <c r="X119" s="139">
        <v>45215</v>
      </c>
      <c r="Y119" s="135" t="s">
        <v>204</v>
      </c>
      <c r="Z119" s="135"/>
      <c r="AA119" s="135"/>
      <c r="AB119" s="135"/>
      <c r="AC119" s="135"/>
      <c r="AD119" s="132"/>
      <c r="AE119" s="132"/>
      <c r="AF119" s="132"/>
      <c r="AG119" s="132"/>
      <c r="AH119" s="132"/>
      <c r="AI119" s="137"/>
      <c r="AJ119" s="137"/>
      <c r="AK119" s="137"/>
      <c r="AL119" s="137"/>
      <c r="AM119" s="137"/>
      <c r="AN119" s="135"/>
      <c r="AO119" s="137"/>
    </row>
    <row r="120" spans="1:41" ht="14.25" customHeight="1">
      <c r="A120" s="135" t="s">
        <v>1140</v>
      </c>
      <c r="B120" s="135" t="s">
        <v>200</v>
      </c>
      <c r="C120" s="132">
        <v>0</v>
      </c>
      <c r="D120" s="132">
        <v>200</v>
      </c>
      <c r="E120" s="132">
        <v>15616</v>
      </c>
      <c r="F120" s="135" t="s">
        <v>201</v>
      </c>
      <c r="G120" s="137">
        <v>1.83E-3</v>
      </c>
      <c r="H120" s="137">
        <v>1.156E-4</v>
      </c>
      <c r="I120" s="137">
        <v>-1.0338E-5</v>
      </c>
      <c r="J120" s="137">
        <v>-8.6720000000000004E-7</v>
      </c>
      <c r="K120" s="137">
        <v>1.8400000000000001E-3</v>
      </c>
      <c r="L120" s="137">
        <v>1.165E-4</v>
      </c>
      <c r="M120" s="132">
        <v>3.62</v>
      </c>
      <c r="N120" s="132">
        <v>0</v>
      </c>
      <c r="O120" s="132">
        <v>0</v>
      </c>
      <c r="P120" s="132">
        <v>0</v>
      </c>
      <c r="Q120" s="132">
        <v>1</v>
      </c>
      <c r="R120" s="137">
        <v>1.842E-5</v>
      </c>
      <c r="S120" s="137">
        <v>1.1599999999999999E-6</v>
      </c>
      <c r="T120" s="132">
        <v>4</v>
      </c>
      <c r="U120" s="132">
        <v>0</v>
      </c>
      <c r="V120" s="132">
        <v>0</v>
      </c>
      <c r="W120" s="138" t="s">
        <v>2632</v>
      </c>
      <c r="X120" s="139">
        <v>45215</v>
      </c>
      <c r="Y120" s="135" t="s">
        <v>204</v>
      </c>
      <c r="Z120" s="135"/>
      <c r="AA120" s="135"/>
      <c r="AB120" s="135"/>
      <c r="AC120" s="135"/>
      <c r="AD120" s="132"/>
      <c r="AE120" s="132"/>
      <c r="AF120" s="132"/>
      <c r="AG120" s="132"/>
      <c r="AH120" s="132"/>
      <c r="AI120" s="137"/>
      <c r="AJ120" s="137"/>
      <c r="AK120" s="137"/>
      <c r="AL120" s="137"/>
      <c r="AM120" s="137"/>
      <c r="AN120" s="135"/>
      <c r="AO120" s="137"/>
    </row>
    <row r="121" spans="1:41" ht="14.25" customHeight="1">
      <c r="A121" s="135" t="s">
        <v>1140</v>
      </c>
      <c r="B121" s="135" t="s">
        <v>200</v>
      </c>
      <c r="C121" s="132">
        <v>0</v>
      </c>
      <c r="D121" s="132">
        <v>200</v>
      </c>
      <c r="E121" s="132">
        <v>15616</v>
      </c>
      <c r="F121" s="135" t="s">
        <v>201</v>
      </c>
      <c r="G121" s="137">
        <v>1.83E-3</v>
      </c>
      <c r="H121" s="137">
        <v>1.148E-4</v>
      </c>
      <c r="I121" s="137">
        <v>-1.0338E-5</v>
      </c>
      <c r="J121" s="137">
        <v>-8.6720000000000004E-7</v>
      </c>
      <c r="K121" s="137">
        <v>1.8400000000000001E-3</v>
      </c>
      <c r="L121" s="137">
        <v>1.1569999999999999E-4</v>
      </c>
      <c r="M121" s="132">
        <v>3.59</v>
      </c>
      <c r="N121" s="132">
        <v>0</v>
      </c>
      <c r="O121" s="132">
        <v>0</v>
      </c>
      <c r="P121" s="132">
        <v>0</v>
      </c>
      <c r="Q121" s="132">
        <v>1</v>
      </c>
      <c r="R121" s="137">
        <v>1.844E-5</v>
      </c>
      <c r="S121" s="137">
        <v>1.1599999999999999E-6</v>
      </c>
      <c r="T121" s="132">
        <v>4</v>
      </c>
      <c r="U121" s="132">
        <v>0</v>
      </c>
      <c r="V121" s="132">
        <v>0</v>
      </c>
      <c r="W121" s="138" t="s">
        <v>2633</v>
      </c>
      <c r="X121" s="139">
        <v>45215</v>
      </c>
      <c r="Y121" s="135" t="s">
        <v>204</v>
      </c>
      <c r="Z121" s="135"/>
      <c r="AA121" s="135"/>
      <c r="AB121" s="135"/>
      <c r="AC121" s="135"/>
      <c r="AD121" s="132"/>
      <c r="AE121" s="132"/>
      <c r="AF121" s="132"/>
      <c r="AG121" s="132"/>
      <c r="AH121" s="132"/>
      <c r="AI121" s="137"/>
      <c r="AJ121" s="137"/>
      <c r="AK121" s="137"/>
      <c r="AL121" s="137"/>
      <c r="AM121" s="137"/>
      <c r="AN121" s="135"/>
      <c r="AO121" s="137"/>
    </row>
    <row r="122" spans="1:41" ht="14.25" customHeight="1">
      <c r="A122" s="135" t="s">
        <v>1162</v>
      </c>
      <c r="B122" s="135" t="s">
        <v>200</v>
      </c>
      <c r="C122" s="132">
        <v>0</v>
      </c>
      <c r="D122" s="132">
        <v>200</v>
      </c>
      <c r="E122" s="132">
        <v>15616</v>
      </c>
      <c r="F122" s="135" t="s">
        <v>201</v>
      </c>
      <c r="G122" s="137">
        <v>9.7099999999999997E-4</v>
      </c>
      <c r="H122" s="137">
        <v>7.4569999999999999E-5</v>
      </c>
      <c r="I122" s="137">
        <v>-1.0338E-5</v>
      </c>
      <c r="J122" s="137">
        <v>-8.6720000000000004E-7</v>
      </c>
      <c r="K122" s="137">
        <v>9.8171E-4</v>
      </c>
      <c r="L122" s="137">
        <v>7.5439999999999996E-5</v>
      </c>
      <c r="M122" s="132">
        <v>4.3899999999999997</v>
      </c>
      <c r="N122" s="132">
        <v>0</v>
      </c>
      <c r="O122" s="132">
        <v>0</v>
      </c>
      <c r="P122" s="132">
        <v>0</v>
      </c>
      <c r="Q122" s="132">
        <v>1</v>
      </c>
      <c r="R122" s="137">
        <v>9.8200000000000008E-6</v>
      </c>
      <c r="S122" s="137">
        <v>7.5440000000000003E-7</v>
      </c>
      <c r="T122" s="132">
        <v>4</v>
      </c>
      <c r="U122" s="132">
        <v>0</v>
      </c>
      <c r="V122" s="132">
        <v>0</v>
      </c>
      <c r="W122" s="138" t="s">
        <v>2634</v>
      </c>
      <c r="X122" s="139">
        <v>45215</v>
      </c>
      <c r="Y122" s="135" t="s">
        <v>204</v>
      </c>
      <c r="Z122" s="135"/>
      <c r="AA122" s="135"/>
      <c r="AB122" s="135"/>
      <c r="AC122" s="135"/>
      <c r="AD122" s="132"/>
      <c r="AE122" s="132"/>
      <c r="AF122" s="132"/>
      <c r="AG122" s="132"/>
      <c r="AH122" s="132"/>
      <c r="AI122" s="137"/>
      <c r="AJ122" s="137"/>
      <c r="AK122" s="137"/>
      <c r="AL122" s="137"/>
      <c r="AM122" s="137"/>
      <c r="AN122" s="135"/>
      <c r="AO122" s="137"/>
    </row>
    <row r="123" spans="1:41" ht="14.25" customHeight="1">
      <c r="A123" s="135" t="s">
        <v>1162</v>
      </c>
      <c r="B123" s="135" t="s">
        <v>200</v>
      </c>
      <c r="C123" s="132">
        <v>0</v>
      </c>
      <c r="D123" s="132">
        <v>200</v>
      </c>
      <c r="E123" s="132">
        <v>15616</v>
      </c>
      <c r="F123" s="135" t="s">
        <v>201</v>
      </c>
      <c r="G123" s="137">
        <v>9.7199999999999999E-4</v>
      </c>
      <c r="H123" s="137">
        <v>7.4789999999999994E-5</v>
      </c>
      <c r="I123" s="137">
        <v>-1.0338E-5</v>
      </c>
      <c r="J123" s="137">
        <v>-8.6720000000000004E-7</v>
      </c>
      <c r="K123" s="137">
        <v>9.819500000000001E-4</v>
      </c>
      <c r="L123" s="137">
        <v>7.5660000000000004E-5</v>
      </c>
      <c r="M123" s="132">
        <v>4.41</v>
      </c>
      <c r="N123" s="132">
        <v>0</v>
      </c>
      <c r="O123" s="132">
        <v>0</v>
      </c>
      <c r="P123" s="132">
        <v>0</v>
      </c>
      <c r="Q123" s="132">
        <v>1</v>
      </c>
      <c r="R123" s="137">
        <v>9.8200000000000008E-6</v>
      </c>
      <c r="S123" s="137">
        <v>7.5649999999999998E-7</v>
      </c>
      <c r="T123" s="132">
        <v>4</v>
      </c>
      <c r="U123" s="132">
        <v>0</v>
      </c>
      <c r="V123" s="132">
        <v>0</v>
      </c>
      <c r="W123" s="138" t="s">
        <v>2635</v>
      </c>
      <c r="X123" s="139">
        <v>45215</v>
      </c>
      <c r="Y123" s="135" t="s">
        <v>204</v>
      </c>
      <c r="Z123" s="135"/>
      <c r="AA123" s="135"/>
      <c r="AB123" s="135"/>
      <c r="AC123" s="135"/>
      <c r="AD123" s="132"/>
      <c r="AE123" s="132"/>
      <c r="AF123" s="132"/>
      <c r="AG123" s="132"/>
      <c r="AH123" s="132"/>
      <c r="AI123" s="137"/>
      <c r="AJ123" s="137"/>
      <c r="AK123" s="137"/>
      <c r="AL123" s="137"/>
      <c r="AM123" s="137"/>
      <c r="AN123" s="135"/>
      <c r="AO123" s="137"/>
    </row>
    <row r="124" spans="1:41" ht="14.25" customHeight="1">
      <c r="A124" s="135" t="s">
        <v>1162</v>
      </c>
      <c r="B124" s="135" t="s">
        <v>200</v>
      </c>
      <c r="C124" s="132">
        <v>0</v>
      </c>
      <c r="D124" s="132">
        <v>200</v>
      </c>
      <c r="E124" s="132">
        <v>15616</v>
      </c>
      <c r="F124" s="135" t="s">
        <v>201</v>
      </c>
      <c r="G124" s="137">
        <v>9.7099999999999997E-4</v>
      </c>
      <c r="H124" s="137">
        <v>7.4770000000000004E-5</v>
      </c>
      <c r="I124" s="137">
        <v>-1.0338E-5</v>
      </c>
      <c r="J124" s="137">
        <v>-8.6720000000000004E-7</v>
      </c>
      <c r="K124" s="137">
        <v>9.8178999999999996E-4</v>
      </c>
      <c r="L124" s="137">
        <v>7.5640000000000001E-5</v>
      </c>
      <c r="M124" s="132">
        <v>4.41</v>
      </c>
      <c r="N124" s="132">
        <v>0</v>
      </c>
      <c r="O124" s="132">
        <v>0</v>
      </c>
      <c r="P124" s="132">
        <v>0</v>
      </c>
      <c r="Q124" s="132">
        <v>1</v>
      </c>
      <c r="R124" s="137">
        <v>9.8200000000000008E-6</v>
      </c>
      <c r="S124" s="137">
        <v>7.5639999999999997E-7</v>
      </c>
      <c r="T124" s="132">
        <v>4</v>
      </c>
      <c r="U124" s="132">
        <v>0</v>
      </c>
      <c r="V124" s="132">
        <v>0</v>
      </c>
      <c r="W124" s="138" t="s">
        <v>2636</v>
      </c>
      <c r="X124" s="139">
        <v>45215</v>
      </c>
      <c r="Y124" s="135" t="s">
        <v>204</v>
      </c>
      <c r="Z124" s="135"/>
      <c r="AA124" s="135"/>
      <c r="AB124" s="135"/>
      <c r="AC124" s="135"/>
      <c r="AD124" s="132"/>
      <c r="AE124" s="132"/>
      <c r="AF124" s="132"/>
      <c r="AG124" s="132"/>
      <c r="AH124" s="132"/>
      <c r="AI124" s="137"/>
      <c r="AJ124" s="137"/>
      <c r="AK124" s="137"/>
      <c r="AL124" s="137"/>
      <c r="AM124" s="137"/>
      <c r="AN124" s="135"/>
      <c r="AO124" s="137"/>
    </row>
    <row r="125" spans="1:41" ht="14.25" customHeight="1">
      <c r="A125" s="135" t="s">
        <v>1184</v>
      </c>
      <c r="B125" s="135" t="s">
        <v>200</v>
      </c>
      <c r="C125" s="132">
        <v>0</v>
      </c>
      <c r="D125" s="132">
        <v>200</v>
      </c>
      <c r="E125" s="132">
        <v>15616</v>
      </c>
      <c r="F125" s="135" t="s">
        <v>201</v>
      </c>
      <c r="G125" s="137">
        <v>1.4599999999999999E-3</v>
      </c>
      <c r="H125" s="137">
        <v>9.6500000000000001E-5</v>
      </c>
      <c r="I125" s="137">
        <v>-1.0338E-5</v>
      </c>
      <c r="J125" s="137">
        <v>-8.6720000000000004E-7</v>
      </c>
      <c r="K125" s="137">
        <v>1.47E-3</v>
      </c>
      <c r="L125" s="137">
        <v>9.7399999999999996E-5</v>
      </c>
      <c r="M125" s="132">
        <v>3.79</v>
      </c>
      <c r="N125" s="132">
        <v>0</v>
      </c>
      <c r="O125" s="132">
        <v>0</v>
      </c>
      <c r="P125" s="132">
        <v>0</v>
      </c>
      <c r="Q125" s="132">
        <v>1</v>
      </c>
      <c r="R125" s="137">
        <v>1.47E-5</v>
      </c>
      <c r="S125" s="137">
        <v>9.7409999999999991E-7</v>
      </c>
      <c r="T125" s="132">
        <v>4</v>
      </c>
      <c r="U125" s="132">
        <v>0</v>
      </c>
      <c r="V125" s="132">
        <v>0</v>
      </c>
      <c r="W125" s="138" t="s">
        <v>2637</v>
      </c>
      <c r="X125" s="139">
        <v>45215</v>
      </c>
      <c r="Y125" s="135" t="s">
        <v>204</v>
      </c>
      <c r="Z125" s="135"/>
      <c r="AA125" s="135"/>
      <c r="AB125" s="135"/>
      <c r="AC125" s="135"/>
      <c r="AD125" s="132"/>
      <c r="AE125" s="132"/>
      <c r="AF125" s="132"/>
      <c r="AG125" s="132"/>
      <c r="AH125" s="132"/>
      <c r="AI125" s="137"/>
      <c r="AJ125" s="137"/>
      <c r="AK125" s="137"/>
      <c r="AL125" s="137"/>
      <c r="AM125" s="137"/>
      <c r="AN125" s="135"/>
      <c r="AO125" s="137"/>
    </row>
    <row r="126" spans="1:41" ht="14.25" customHeight="1">
      <c r="A126" s="135" t="s">
        <v>1184</v>
      </c>
      <c r="B126" s="135" t="s">
        <v>200</v>
      </c>
      <c r="C126" s="132">
        <v>0</v>
      </c>
      <c r="D126" s="132">
        <v>200</v>
      </c>
      <c r="E126" s="132">
        <v>15616</v>
      </c>
      <c r="F126" s="135" t="s">
        <v>201</v>
      </c>
      <c r="G126" s="137">
        <v>1.4599999999999999E-3</v>
      </c>
      <c r="H126" s="137">
        <v>9.6700000000000006E-5</v>
      </c>
      <c r="I126" s="137">
        <v>-1.0338E-5</v>
      </c>
      <c r="J126" s="137">
        <v>-8.6720000000000004E-7</v>
      </c>
      <c r="K126" s="137">
        <v>1.47E-3</v>
      </c>
      <c r="L126" s="137">
        <v>9.7600000000000001E-5</v>
      </c>
      <c r="M126" s="132">
        <v>3.8</v>
      </c>
      <c r="N126" s="132">
        <v>0</v>
      </c>
      <c r="O126" s="132">
        <v>0</v>
      </c>
      <c r="P126" s="132">
        <v>0</v>
      </c>
      <c r="Q126" s="132">
        <v>1</v>
      </c>
      <c r="R126" s="137">
        <v>1.471E-5</v>
      </c>
      <c r="S126" s="137">
        <v>9.7590000000000005E-7</v>
      </c>
      <c r="T126" s="132">
        <v>4</v>
      </c>
      <c r="U126" s="132">
        <v>0</v>
      </c>
      <c r="V126" s="132">
        <v>0</v>
      </c>
      <c r="W126" s="138" t="s">
        <v>2638</v>
      </c>
      <c r="X126" s="139">
        <v>45215</v>
      </c>
      <c r="Y126" s="135" t="s">
        <v>204</v>
      </c>
      <c r="Z126" s="135"/>
      <c r="AA126" s="135"/>
      <c r="AB126" s="135"/>
      <c r="AC126" s="135"/>
      <c r="AD126" s="132"/>
      <c r="AE126" s="132"/>
      <c r="AF126" s="132"/>
      <c r="AG126" s="132"/>
      <c r="AH126" s="132"/>
      <c r="AI126" s="137"/>
      <c r="AJ126" s="137"/>
      <c r="AK126" s="137"/>
      <c r="AL126" s="137"/>
      <c r="AM126" s="137"/>
      <c r="AN126" s="135"/>
      <c r="AO126" s="137"/>
    </row>
    <row r="127" spans="1:41" ht="14.25" customHeight="1">
      <c r="A127" s="135" t="s">
        <v>1184</v>
      </c>
      <c r="B127" s="135" t="s">
        <v>200</v>
      </c>
      <c r="C127" s="132">
        <v>0</v>
      </c>
      <c r="D127" s="132">
        <v>200</v>
      </c>
      <c r="E127" s="132">
        <v>15616</v>
      </c>
      <c r="F127" s="135" t="s">
        <v>201</v>
      </c>
      <c r="G127" s="137">
        <v>1.4599999999999999E-3</v>
      </c>
      <c r="H127" s="137">
        <v>9.6199999999999994E-5</v>
      </c>
      <c r="I127" s="137">
        <v>-1.0338E-5</v>
      </c>
      <c r="J127" s="137">
        <v>-8.6720000000000004E-7</v>
      </c>
      <c r="K127" s="137">
        <v>1.47E-3</v>
      </c>
      <c r="L127" s="137">
        <v>9.7100000000000002E-5</v>
      </c>
      <c r="M127" s="132">
        <v>3.78</v>
      </c>
      <c r="N127" s="132">
        <v>0</v>
      </c>
      <c r="O127" s="132">
        <v>0</v>
      </c>
      <c r="P127" s="132">
        <v>0</v>
      </c>
      <c r="Q127" s="132">
        <v>1</v>
      </c>
      <c r="R127" s="137">
        <v>1.47E-5</v>
      </c>
      <c r="S127" s="137">
        <v>9.7100000000000011E-7</v>
      </c>
      <c r="T127" s="132">
        <v>4</v>
      </c>
      <c r="U127" s="132">
        <v>0</v>
      </c>
      <c r="V127" s="132">
        <v>0</v>
      </c>
      <c r="W127" s="138" t="s">
        <v>2639</v>
      </c>
      <c r="X127" s="139">
        <v>45215</v>
      </c>
      <c r="Y127" s="135" t="s">
        <v>204</v>
      </c>
      <c r="Z127" s="135"/>
      <c r="AA127" s="135"/>
      <c r="AB127" s="135"/>
      <c r="AC127" s="135"/>
      <c r="AD127" s="132"/>
      <c r="AE127" s="132"/>
      <c r="AF127" s="132"/>
      <c r="AG127" s="132"/>
      <c r="AH127" s="132"/>
      <c r="AI127" s="137"/>
      <c r="AJ127" s="137"/>
      <c r="AK127" s="137"/>
      <c r="AL127" s="137"/>
      <c r="AM127" s="137"/>
      <c r="AN127" s="135"/>
      <c r="AO127" s="137"/>
    </row>
    <row r="128" spans="1:41" ht="14.25" customHeight="1">
      <c r="A128" s="135" t="s">
        <v>1208</v>
      </c>
      <c r="B128" s="135" t="s">
        <v>200</v>
      </c>
      <c r="C128" s="132">
        <v>0</v>
      </c>
      <c r="D128" s="132">
        <v>200</v>
      </c>
      <c r="E128" s="132">
        <v>15616</v>
      </c>
      <c r="F128" s="135" t="s">
        <v>201</v>
      </c>
      <c r="G128" s="137">
        <v>1.2899999999999999E-3</v>
      </c>
      <c r="H128" s="137">
        <v>8.6000000000000003E-5</v>
      </c>
      <c r="I128" s="137">
        <v>-1.0338E-5</v>
      </c>
      <c r="J128" s="137">
        <v>-8.6720000000000004E-7</v>
      </c>
      <c r="K128" s="137">
        <v>1.2999999999999999E-3</v>
      </c>
      <c r="L128" s="137">
        <v>8.6899999999999998E-5</v>
      </c>
      <c r="M128" s="132">
        <v>3.83</v>
      </c>
      <c r="N128" s="132">
        <v>0</v>
      </c>
      <c r="O128" s="132">
        <v>0</v>
      </c>
      <c r="P128" s="132">
        <v>0</v>
      </c>
      <c r="Q128" s="132">
        <v>1</v>
      </c>
      <c r="R128" s="137">
        <v>1.2979999999999999E-5</v>
      </c>
      <c r="S128" s="137">
        <v>8.6860000000000004E-7</v>
      </c>
      <c r="T128" s="132">
        <v>4</v>
      </c>
      <c r="U128" s="132">
        <v>0</v>
      </c>
      <c r="V128" s="132">
        <v>0</v>
      </c>
      <c r="W128" s="138" t="s">
        <v>2640</v>
      </c>
      <c r="X128" s="139">
        <v>45215</v>
      </c>
      <c r="Y128" s="135" t="s">
        <v>204</v>
      </c>
      <c r="Z128" s="135"/>
      <c r="AA128" s="135"/>
      <c r="AB128" s="135"/>
      <c r="AC128" s="135"/>
      <c r="AD128" s="132"/>
      <c r="AE128" s="132"/>
      <c r="AF128" s="132"/>
      <c r="AG128" s="132"/>
      <c r="AH128" s="132"/>
      <c r="AI128" s="137"/>
      <c r="AJ128" s="137"/>
      <c r="AK128" s="137"/>
      <c r="AL128" s="137"/>
      <c r="AM128" s="137"/>
      <c r="AN128" s="135"/>
      <c r="AO128" s="137"/>
    </row>
    <row r="129" spans="1:41" ht="14.25" customHeight="1">
      <c r="A129" s="135" t="s">
        <v>1208</v>
      </c>
      <c r="B129" s="135" t="s">
        <v>200</v>
      </c>
      <c r="C129" s="132">
        <v>0</v>
      </c>
      <c r="D129" s="132">
        <v>200</v>
      </c>
      <c r="E129" s="132">
        <v>15616</v>
      </c>
      <c r="F129" s="135" t="s">
        <v>201</v>
      </c>
      <c r="G129" s="137">
        <v>1.2899999999999999E-3</v>
      </c>
      <c r="H129" s="137">
        <v>8.6899999999999998E-5</v>
      </c>
      <c r="I129" s="137">
        <v>-1.0338E-5</v>
      </c>
      <c r="J129" s="137">
        <v>-8.6720000000000004E-7</v>
      </c>
      <c r="K129" s="137">
        <v>1.2999999999999999E-3</v>
      </c>
      <c r="L129" s="137">
        <v>8.7800000000000006E-5</v>
      </c>
      <c r="M129" s="132">
        <v>3.87</v>
      </c>
      <c r="N129" s="132">
        <v>0</v>
      </c>
      <c r="O129" s="132">
        <v>0</v>
      </c>
      <c r="P129" s="132">
        <v>0</v>
      </c>
      <c r="Q129" s="132">
        <v>1</v>
      </c>
      <c r="R129" s="137">
        <v>1.2979999999999999E-5</v>
      </c>
      <c r="S129" s="137">
        <v>8.7759999999999997E-7</v>
      </c>
      <c r="T129" s="132">
        <v>4</v>
      </c>
      <c r="U129" s="132">
        <v>0</v>
      </c>
      <c r="V129" s="132">
        <v>0</v>
      </c>
      <c r="W129" s="138" t="s">
        <v>2641</v>
      </c>
      <c r="X129" s="139">
        <v>45215</v>
      </c>
      <c r="Y129" s="135" t="s">
        <v>204</v>
      </c>
      <c r="Z129" s="135"/>
      <c r="AA129" s="135"/>
      <c r="AB129" s="135"/>
      <c r="AC129" s="135"/>
      <c r="AD129" s="132"/>
      <c r="AE129" s="132"/>
      <c r="AF129" s="132"/>
      <c r="AG129" s="132"/>
      <c r="AH129" s="132"/>
      <c r="AI129" s="137"/>
      <c r="AJ129" s="137"/>
      <c r="AK129" s="137"/>
      <c r="AL129" s="137"/>
      <c r="AM129" s="137"/>
      <c r="AN129" s="135"/>
      <c r="AO129" s="137"/>
    </row>
    <row r="130" spans="1:41" ht="14.25" customHeight="1">
      <c r="A130" s="135" t="s">
        <v>1208</v>
      </c>
      <c r="B130" s="135" t="s">
        <v>200</v>
      </c>
      <c r="C130" s="132">
        <v>0</v>
      </c>
      <c r="D130" s="132">
        <v>200</v>
      </c>
      <c r="E130" s="132">
        <v>15616</v>
      </c>
      <c r="F130" s="135" t="s">
        <v>201</v>
      </c>
      <c r="G130" s="137">
        <v>1.2899999999999999E-3</v>
      </c>
      <c r="H130" s="137">
        <v>8.6299999999999997E-5</v>
      </c>
      <c r="I130" s="137">
        <v>-1.0338E-5</v>
      </c>
      <c r="J130" s="137">
        <v>-8.6720000000000004E-7</v>
      </c>
      <c r="K130" s="137">
        <v>1.2999999999999999E-3</v>
      </c>
      <c r="L130" s="137">
        <v>8.7200000000000005E-5</v>
      </c>
      <c r="M130" s="132">
        <v>3.84</v>
      </c>
      <c r="N130" s="132">
        <v>0</v>
      </c>
      <c r="O130" s="132">
        <v>0</v>
      </c>
      <c r="P130" s="132">
        <v>0</v>
      </c>
      <c r="Q130" s="132">
        <v>1</v>
      </c>
      <c r="R130" s="137">
        <v>1.2979999999999999E-5</v>
      </c>
      <c r="S130" s="137">
        <v>8.7199999999999997E-7</v>
      </c>
      <c r="T130" s="132">
        <v>4</v>
      </c>
      <c r="U130" s="132">
        <v>0</v>
      </c>
      <c r="V130" s="132">
        <v>0</v>
      </c>
      <c r="W130" s="138" t="s">
        <v>2642</v>
      </c>
      <c r="X130" s="139">
        <v>45215</v>
      </c>
      <c r="Y130" s="135" t="s">
        <v>204</v>
      </c>
      <c r="Z130" s="135"/>
      <c r="AA130" s="135"/>
      <c r="AB130" s="135"/>
      <c r="AC130" s="135"/>
      <c r="AD130" s="132"/>
      <c r="AE130" s="132"/>
      <c r="AF130" s="132"/>
      <c r="AG130" s="132"/>
      <c r="AH130" s="132"/>
      <c r="AI130" s="137"/>
      <c r="AJ130" s="137"/>
      <c r="AK130" s="137"/>
      <c r="AL130" s="137"/>
      <c r="AM130" s="137"/>
      <c r="AN130" s="135"/>
      <c r="AO130" s="137"/>
    </row>
    <row r="131" spans="1:41" ht="14.25" customHeight="1">
      <c r="A131" s="135" t="s">
        <v>1232</v>
      </c>
      <c r="B131" s="135" t="s">
        <v>200</v>
      </c>
      <c r="C131" s="132">
        <v>0</v>
      </c>
      <c r="D131" s="132">
        <v>200</v>
      </c>
      <c r="E131" s="132">
        <v>15616</v>
      </c>
      <c r="F131" s="135" t="s">
        <v>201</v>
      </c>
      <c r="G131" s="137">
        <v>1.4599999999999999E-3</v>
      </c>
      <c r="H131" s="137">
        <v>1.098E-4</v>
      </c>
      <c r="I131" s="137">
        <v>-1.0338E-5</v>
      </c>
      <c r="J131" s="137">
        <v>-8.6720000000000004E-7</v>
      </c>
      <c r="K131" s="137">
        <v>1.47E-3</v>
      </c>
      <c r="L131" s="137">
        <v>1.106E-4</v>
      </c>
      <c r="M131" s="132">
        <v>4.3</v>
      </c>
      <c r="N131" s="132">
        <v>0</v>
      </c>
      <c r="O131" s="132">
        <v>0</v>
      </c>
      <c r="P131" s="132">
        <v>0</v>
      </c>
      <c r="Q131" s="132">
        <v>1</v>
      </c>
      <c r="R131" s="137">
        <v>1.471E-5</v>
      </c>
      <c r="S131" s="137">
        <v>1.11E-6</v>
      </c>
      <c r="T131" s="132">
        <v>4</v>
      </c>
      <c r="U131" s="132">
        <v>0</v>
      </c>
      <c r="V131" s="132">
        <v>0</v>
      </c>
      <c r="W131" s="138" t="s">
        <v>2643</v>
      </c>
      <c r="X131" s="139">
        <v>45215</v>
      </c>
      <c r="Y131" s="135" t="s">
        <v>204</v>
      </c>
      <c r="Z131" s="135"/>
      <c r="AA131" s="135"/>
      <c r="AB131" s="135"/>
      <c r="AC131" s="135"/>
      <c r="AD131" s="132"/>
      <c r="AE131" s="132"/>
      <c r="AF131" s="132"/>
      <c r="AG131" s="132"/>
      <c r="AH131" s="132"/>
      <c r="AI131" s="137"/>
      <c r="AJ131" s="137"/>
      <c r="AK131" s="137"/>
      <c r="AL131" s="137"/>
      <c r="AM131" s="137"/>
      <c r="AN131" s="135"/>
      <c r="AO131" s="137"/>
    </row>
    <row r="132" spans="1:41" ht="14.25" customHeight="1">
      <c r="A132" s="135" t="s">
        <v>1232</v>
      </c>
      <c r="B132" s="135" t="s">
        <v>200</v>
      </c>
      <c r="C132" s="132">
        <v>0</v>
      </c>
      <c r="D132" s="132">
        <v>200</v>
      </c>
      <c r="E132" s="132">
        <v>15616</v>
      </c>
      <c r="F132" s="135" t="s">
        <v>201</v>
      </c>
      <c r="G132" s="137">
        <v>1.4599999999999999E-3</v>
      </c>
      <c r="H132" s="137">
        <v>1.097E-4</v>
      </c>
      <c r="I132" s="137">
        <v>-1.0338E-5</v>
      </c>
      <c r="J132" s="137">
        <v>-8.6720000000000004E-7</v>
      </c>
      <c r="K132" s="137">
        <v>1.47E-3</v>
      </c>
      <c r="L132" s="137">
        <v>1.106E-4</v>
      </c>
      <c r="M132" s="132">
        <v>4.3</v>
      </c>
      <c r="N132" s="132">
        <v>0</v>
      </c>
      <c r="O132" s="132">
        <v>0</v>
      </c>
      <c r="P132" s="132">
        <v>0</v>
      </c>
      <c r="Q132" s="132">
        <v>1</v>
      </c>
      <c r="R132" s="137">
        <v>1.471E-5</v>
      </c>
      <c r="S132" s="137">
        <v>1.11E-6</v>
      </c>
      <c r="T132" s="132">
        <v>4</v>
      </c>
      <c r="U132" s="132">
        <v>0</v>
      </c>
      <c r="V132" s="132">
        <v>0</v>
      </c>
      <c r="W132" s="138" t="s">
        <v>2644</v>
      </c>
      <c r="X132" s="139">
        <v>45215</v>
      </c>
      <c r="Y132" s="135" t="s">
        <v>204</v>
      </c>
      <c r="Z132" s="135"/>
      <c r="AA132" s="135"/>
      <c r="AB132" s="135"/>
      <c r="AC132" s="135"/>
      <c r="AD132" s="132"/>
      <c r="AE132" s="132"/>
      <c r="AF132" s="132"/>
      <c r="AG132" s="132"/>
      <c r="AH132" s="132"/>
      <c r="AI132" s="137"/>
      <c r="AJ132" s="137"/>
      <c r="AK132" s="137"/>
      <c r="AL132" s="137"/>
      <c r="AM132" s="137"/>
      <c r="AN132" s="135"/>
      <c r="AO132" s="137"/>
    </row>
    <row r="133" spans="1:41" ht="14.25" customHeight="1">
      <c r="A133" s="135" t="s">
        <v>1232</v>
      </c>
      <c r="B133" s="135" t="s">
        <v>200</v>
      </c>
      <c r="C133" s="132">
        <v>0</v>
      </c>
      <c r="D133" s="132">
        <v>200</v>
      </c>
      <c r="E133" s="132">
        <v>15616</v>
      </c>
      <c r="F133" s="135" t="s">
        <v>201</v>
      </c>
      <c r="G133" s="137">
        <v>1.4599999999999999E-3</v>
      </c>
      <c r="H133" s="137">
        <v>1.0959999999999999E-4</v>
      </c>
      <c r="I133" s="137">
        <v>-1.0338E-5</v>
      </c>
      <c r="J133" s="137">
        <v>-8.6720000000000004E-7</v>
      </c>
      <c r="K133" s="137">
        <v>1.47E-3</v>
      </c>
      <c r="L133" s="137">
        <v>1.105E-4</v>
      </c>
      <c r="M133" s="132">
        <v>4.29</v>
      </c>
      <c r="N133" s="132">
        <v>0</v>
      </c>
      <c r="O133" s="132">
        <v>0</v>
      </c>
      <c r="P133" s="132">
        <v>0</v>
      </c>
      <c r="Q133" s="132">
        <v>1</v>
      </c>
      <c r="R133" s="137">
        <v>1.471E-5</v>
      </c>
      <c r="S133" s="137">
        <v>1.1000000000000001E-6</v>
      </c>
      <c r="T133" s="132">
        <v>4</v>
      </c>
      <c r="U133" s="132">
        <v>0</v>
      </c>
      <c r="V133" s="132">
        <v>0</v>
      </c>
      <c r="W133" s="138" t="s">
        <v>2645</v>
      </c>
      <c r="X133" s="139">
        <v>45215</v>
      </c>
      <c r="Y133" s="135" t="s">
        <v>204</v>
      </c>
      <c r="Z133" s="135"/>
      <c r="AA133" s="135"/>
      <c r="AB133" s="135"/>
      <c r="AC133" s="135"/>
      <c r="AD133" s="132"/>
      <c r="AE133" s="132"/>
      <c r="AF133" s="132"/>
      <c r="AG133" s="132"/>
      <c r="AH133" s="132"/>
      <c r="AI133" s="137"/>
      <c r="AJ133" s="137"/>
      <c r="AK133" s="137"/>
      <c r="AL133" s="137"/>
      <c r="AM133" s="137"/>
      <c r="AN133" s="135"/>
      <c r="AO133" s="137"/>
    </row>
    <row r="134" spans="1:41" ht="14.25" customHeight="1">
      <c r="A134" s="135" t="s">
        <v>1255</v>
      </c>
      <c r="B134" s="135" t="s">
        <v>200</v>
      </c>
      <c r="C134" s="132">
        <v>0</v>
      </c>
      <c r="D134" s="132">
        <v>200</v>
      </c>
      <c r="E134" s="132">
        <v>15616</v>
      </c>
      <c r="F134" s="135" t="s">
        <v>201</v>
      </c>
      <c r="G134" s="137">
        <v>2.81E-3</v>
      </c>
      <c r="H134" s="137">
        <v>1.738E-4</v>
      </c>
      <c r="I134" s="137">
        <v>-1.0338E-5</v>
      </c>
      <c r="J134" s="137">
        <v>-8.6720000000000004E-7</v>
      </c>
      <c r="K134" s="137">
        <v>2.82E-3</v>
      </c>
      <c r="L134" s="137">
        <v>1.7469999999999999E-4</v>
      </c>
      <c r="M134" s="132">
        <v>3.54</v>
      </c>
      <c r="N134" s="132">
        <v>0</v>
      </c>
      <c r="O134" s="132">
        <v>0</v>
      </c>
      <c r="P134" s="132">
        <v>0</v>
      </c>
      <c r="Q134" s="132">
        <v>1</v>
      </c>
      <c r="R134" s="137">
        <v>2.8200000000000001E-5</v>
      </c>
      <c r="S134" s="137">
        <v>1.75E-6</v>
      </c>
      <c r="T134" s="132">
        <v>4</v>
      </c>
      <c r="U134" s="132">
        <v>0</v>
      </c>
      <c r="V134" s="132">
        <v>0</v>
      </c>
      <c r="W134" s="138" t="s">
        <v>2646</v>
      </c>
      <c r="X134" s="139">
        <v>45215</v>
      </c>
      <c r="Y134" s="135" t="s">
        <v>204</v>
      </c>
      <c r="Z134" s="135"/>
      <c r="AA134" s="135"/>
      <c r="AB134" s="135"/>
      <c r="AC134" s="135"/>
      <c r="AD134" s="132"/>
      <c r="AE134" s="132"/>
      <c r="AF134" s="132"/>
      <c r="AG134" s="132"/>
      <c r="AH134" s="132"/>
      <c r="AI134" s="137"/>
      <c r="AJ134" s="137"/>
      <c r="AK134" s="137"/>
      <c r="AL134" s="137"/>
      <c r="AM134" s="137"/>
      <c r="AN134" s="135"/>
      <c r="AO134" s="137"/>
    </row>
    <row r="135" spans="1:41" ht="14.25" customHeight="1">
      <c r="A135" s="135" t="s">
        <v>1255</v>
      </c>
      <c r="B135" s="135" t="s">
        <v>200</v>
      </c>
      <c r="C135" s="132">
        <v>0</v>
      </c>
      <c r="D135" s="132">
        <v>200</v>
      </c>
      <c r="E135" s="132">
        <v>15616</v>
      </c>
      <c r="F135" s="135" t="s">
        <v>201</v>
      </c>
      <c r="G135" s="137">
        <v>2.81E-3</v>
      </c>
      <c r="H135" s="137">
        <v>1.739E-4</v>
      </c>
      <c r="I135" s="137">
        <v>-1.0338E-5</v>
      </c>
      <c r="J135" s="137">
        <v>-8.6720000000000004E-7</v>
      </c>
      <c r="K135" s="137">
        <v>2.82E-3</v>
      </c>
      <c r="L135" s="137">
        <v>1.7479999999999999E-4</v>
      </c>
      <c r="M135" s="132">
        <v>3.55</v>
      </c>
      <c r="N135" s="132">
        <v>0</v>
      </c>
      <c r="O135" s="132">
        <v>0</v>
      </c>
      <c r="P135" s="132">
        <v>0</v>
      </c>
      <c r="Q135" s="132">
        <v>1</v>
      </c>
      <c r="R135" s="137">
        <v>2.8200000000000001E-5</v>
      </c>
      <c r="S135" s="137">
        <v>1.75E-6</v>
      </c>
      <c r="T135" s="132">
        <v>4</v>
      </c>
      <c r="U135" s="132">
        <v>0</v>
      </c>
      <c r="V135" s="132">
        <v>0</v>
      </c>
      <c r="W135" s="138" t="s">
        <v>2647</v>
      </c>
      <c r="X135" s="139">
        <v>45215</v>
      </c>
      <c r="Y135" s="135" t="s">
        <v>204</v>
      </c>
      <c r="Z135" s="135"/>
      <c r="AA135" s="135"/>
      <c r="AB135" s="135"/>
      <c r="AC135" s="135"/>
      <c r="AD135" s="132"/>
      <c r="AE135" s="132"/>
      <c r="AF135" s="132"/>
      <c r="AG135" s="132"/>
      <c r="AH135" s="132"/>
      <c r="AI135" s="137"/>
      <c r="AJ135" s="137"/>
      <c r="AK135" s="137"/>
      <c r="AL135" s="137"/>
      <c r="AM135" s="137"/>
      <c r="AN135" s="135"/>
      <c r="AO135" s="137"/>
    </row>
    <row r="136" spans="1:41" ht="14.25" customHeight="1">
      <c r="A136" s="135" t="s">
        <v>1255</v>
      </c>
      <c r="B136" s="135" t="s">
        <v>200</v>
      </c>
      <c r="C136" s="132">
        <v>0</v>
      </c>
      <c r="D136" s="132">
        <v>200</v>
      </c>
      <c r="E136" s="132">
        <v>15616</v>
      </c>
      <c r="F136" s="135" t="s">
        <v>201</v>
      </c>
      <c r="G136" s="137">
        <v>2.81E-3</v>
      </c>
      <c r="H136" s="137">
        <v>1.738E-4</v>
      </c>
      <c r="I136" s="137">
        <v>-1.0338E-5</v>
      </c>
      <c r="J136" s="137">
        <v>-8.6720000000000004E-7</v>
      </c>
      <c r="K136" s="137">
        <v>2.82E-3</v>
      </c>
      <c r="L136" s="137">
        <v>1.7459999999999999E-4</v>
      </c>
      <c r="M136" s="132">
        <v>3.54</v>
      </c>
      <c r="N136" s="132">
        <v>0</v>
      </c>
      <c r="O136" s="132">
        <v>0</v>
      </c>
      <c r="P136" s="132">
        <v>0</v>
      </c>
      <c r="Q136" s="132">
        <v>1</v>
      </c>
      <c r="R136" s="137">
        <v>2.8200000000000001E-5</v>
      </c>
      <c r="S136" s="137">
        <v>1.75E-6</v>
      </c>
      <c r="T136" s="132">
        <v>4</v>
      </c>
      <c r="U136" s="132">
        <v>0</v>
      </c>
      <c r="V136" s="132">
        <v>0</v>
      </c>
      <c r="W136" s="138" t="s">
        <v>2648</v>
      </c>
      <c r="X136" s="139">
        <v>45215</v>
      </c>
      <c r="Y136" s="135" t="s">
        <v>204</v>
      </c>
      <c r="Z136" s="135"/>
      <c r="AA136" s="135"/>
      <c r="AB136" s="135"/>
      <c r="AC136" s="135"/>
      <c r="AD136" s="132"/>
      <c r="AE136" s="132"/>
      <c r="AF136" s="132"/>
      <c r="AG136" s="132"/>
      <c r="AH136" s="132"/>
      <c r="AI136" s="137"/>
      <c r="AJ136" s="137"/>
      <c r="AK136" s="137"/>
      <c r="AL136" s="137"/>
      <c r="AM136" s="137"/>
      <c r="AN136" s="135"/>
      <c r="AO136" s="137"/>
    </row>
    <row r="137" spans="1:41" ht="14.25" customHeight="1">
      <c r="A137" s="135" t="s">
        <v>1279</v>
      </c>
      <c r="B137" s="135" t="s">
        <v>200</v>
      </c>
      <c r="C137" s="132">
        <v>0</v>
      </c>
      <c r="D137" s="132">
        <v>200</v>
      </c>
      <c r="E137" s="132">
        <v>15616</v>
      </c>
      <c r="F137" s="135" t="s">
        <v>201</v>
      </c>
      <c r="G137" s="137">
        <v>2.5100000000000001E-3</v>
      </c>
      <c r="H137" s="137">
        <v>1.438E-4</v>
      </c>
      <c r="I137" s="137">
        <v>-1.0338E-5</v>
      </c>
      <c r="J137" s="137">
        <v>-8.6720000000000004E-7</v>
      </c>
      <c r="K137" s="137">
        <v>2.5200000000000001E-3</v>
      </c>
      <c r="L137" s="137">
        <v>1.4469999999999999E-4</v>
      </c>
      <c r="M137" s="132">
        <v>3.29</v>
      </c>
      <c r="N137" s="132">
        <v>0</v>
      </c>
      <c r="O137" s="132">
        <v>0</v>
      </c>
      <c r="P137" s="132">
        <v>0</v>
      </c>
      <c r="Q137" s="132">
        <v>1</v>
      </c>
      <c r="R137" s="137">
        <v>2.5170000000000001E-5</v>
      </c>
      <c r="S137" s="137">
        <v>1.4500000000000001E-6</v>
      </c>
      <c r="T137" s="132">
        <v>4</v>
      </c>
      <c r="U137" s="132">
        <v>0</v>
      </c>
      <c r="V137" s="132">
        <v>0</v>
      </c>
      <c r="W137" s="138" t="s">
        <v>2649</v>
      </c>
      <c r="X137" s="139">
        <v>45215</v>
      </c>
      <c r="Y137" s="135" t="s">
        <v>204</v>
      </c>
      <c r="Z137" s="135"/>
      <c r="AA137" s="135"/>
      <c r="AB137" s="135"/>
      <c r="AC137" s="135"/>
      <c r="AD137" s="132"/>
      <c r="AE137" s="132"/>
      <c r="AF137" s="132"/>
      <c r="AG137" s="132"/>
      <c r="AH137" s="132"/>
      <c r="AI137" s="137"/>
      <c r="AJ137" s="137"/>
      <c r="AK137" s="137"/>
      <c r="AL137" s="137"/>
      <c r="AM137" s="137"/>
      <c r="AN137" s="135"/>
      <c r="AO137" s="137"/>
    </row>
    <row r="138" spans="1:41" ht="14.25" customHeight="1">
      <c r="A138" s="135" t="s">
        <v>1279</v>
      </c>
      <c r="B138" s="135" t="s">
        <v>200</v>
      </c>
      <c r="C138" s="132">
        <v>0</v>
      </c>
      <c r="D138" s="132">
        <v>200</v>
      </c>
      <c r="E138" s="132">
        <v>15616</v>
      </c>
      <c r="F138" s="135" t="s">
        <v>201</v>
      </c>
      <c r="G138" s="137">
        <v>2.5100000000000001E-3</v>
      </c>
      <c r="H138" s="137">
        <v>1.4440000000000001E-4</v>
      </c>
      <c r="I138" s="137">
        <v>-1.0338E-5</v>
      </c>
      <c r="J138" s="137">
        <v>-8.6720000000000004E-7</v>
      </c>
      <c r="K138" s="137">
        <v>2.5200000000000001E-3</v>
      </c>
      <c r="L138" s="137">
        <v>1.4530000000000001E-4</v>
      </c>
      <c r="M138" s="132">
        <v>3.3</v>
      </c>
      <c r="N138" s="132">
        <v>0</v>
      </c>
      <c r="O138" s="132">
        <v>0</v>
      </c>
      <c r="P138" s="132">
        <v>0</v>
      </c>
      <c r="Q138" s="132">
        <v>1</v>
      </c>
      <c r="R138" s="137">
        <v>2.5170000000000001E-5</v>
      </c>
      <c r="S138" s="137">
        <v>1.4500000000000001E-6</v>
      </c>
      <c r="T138" s="132">
        <v>4</v>
      </c>
      <c r="U138" s="132">
        <v>0</v>
      </c>
      <c r="V138" s="132">
        <v>0</v>
      </c>
      <c r="W138" s="138" t="s">
        <v>2650</v>
      </c>
      <c r="X138" s="139">
        <v>45215</v>
      </c>
      <c r="Y138" s="135" t="s">
        <v>204</v>
      </c>
      <c r="Z138" s="135"/>
      <c r="AA138" s="135"/>
      <c r="AB138" s="135"/>
      <c r="AC138" s="135"/>
      <c r="AD138" s="132"/>
      <c r="AE138" s="132"/>
      <c r="AF138" s="132"/>
      <c r="AG138" s="132"/>
      <c r="AH138" s="132"/>
      <c r="AI138" s="137"/>
      <c r="AJ138" s="137"/>
      <c r="AK138" s="137"/>
      <c r="AL138" s="137"/>
      <c r="AM138" s="137"/>
      <c r="AN138" s="135"/>
      <c r="AO138" s="137"/>
    </row>
    <row r="139" spans="1:41" ht="14.25" customHeight="1">
      <c r="A139" s="135" t="s">
        <v>1279</v>
      </c>
      <c r="B139" s="135" t="s">
        <v>200</v>
      </c>
      <c r="C139" s="132">
        <v>0</v>
      </c>
      <c r="D139" s="132">
        <v>200</v>
      </c>
      <c r="E139" s="132">
        <v>15616</v>
      </c>
      <c r="F139" s="135" t="s">
        <v>201</v>
      </c>
      <c r="G139" s="137">
        <v>2.5100000000000001E-3</v>
      </c>
      <c r="H139" s="137">
        <v>1.4459999999999999E-4</v>
      </c>
      <c r="I139" s="137">
        <v>-1.0338E-5</v>
      </c>
      <c r="J139" s="137">
        <v>-8.6720000000000004E-7</v>
      </c>
      <c r="K139" s="137">
        <v>2.5200000000000001E-3</v>
      </c>
      <c r="L139" s="137">
        <v>1.4550000000000001E-4</v>
      </c>
      <c r="M139" s="132">
        <v>3.31</v>
      </c>
      <c r="N139" s="132">
        <v>0</v>
      </c>
      <c r="O139" s="132">
        <v>0</v>
      </c>
      <c r="P139" s="132">
        <v>0</v>
      </c>
      <c r="Q139" s="132">
        <v>1</v>
      </c>
      <c r="R139" s="137">
        <v>2.5170000000000001E-5</v>
      </c>
      <c r="S139" s="137">
        <v>1.4500000000000001E-6</v>
      </c>
      <c r="T139" s="132">
        <v>4</v>
      </c>
      <c r="U139" s="132">
        <v>0</v>
      </c>
      <c r="V139" s="132">
        <v>0</v>
      </c>
      <c r="W139" s="138" t="s">
        <v>2651</v>
      </c>
      <c r="X139" s="139">
        <v>45215</v>
      </c>
      <c r="Y139" s="135" t="s">
        <v>204</v>
      </c>
      <c r="Z139" s="135"/>
      <c r="AA139" s="135"/>
      <c r="AB139" s="135"/>
      <c r="AC139" s="135"/>
      <c r="AD139" s="132"/>
      <c r="AE139" s="132"/>
      <c r="AF139" s="132"/>
      <c r="AG139" s="132"/>
      <c r="AH139" s="132"/>
      <c r="AI139" s="137"/>
      <c r="AJ139" s="137"/>
      <c r="AK139" s="137"/>
      <c r="AL139" s="137"/>
      <c r="AM139" s="137"/>
      <c r="AN139" s="135"/>
      <c r="AO139" s="137"/>
    </row>
    <row r="140" spans="1:41" ht="14.25" customHeight="1">
      <c r="A140" s="135" t="s">
        <v>1303</v>
      </c>
      <c r="B140" s="135" t="s">
        <v>200</v>
      </c>
      <c r="C140" s="132">
        <v>0</v>
      </c>
      <c r="D140" s="132">
        <v>200</v>
      </c>
      <c r="E140" s="132">
        <v>15616</v>
      </c>
      <c r="F140" s="135" t="s">
        <v>201</v>
      </c>
      <c r="G140" s="137">
        <v>2.0799999999999998E-3</v>
      </c>
      <c r="H140" s="137">
        <v>1.3009999999999999E-4</v>
      </c>
      <c r="I140" s="137">
        <v>-1.0338E-5</v>
      </c>
      <c r="J140" s="137">
        <v>-8.6720000000000004E-7</v>
      </c>
      <c r="K140" s="137">
        <v>2.0899999999999998E-3</v>
      </c>
      <c r="L140" s="137">
        <v>1.3100000000000001E-4</v>
      </c>
      <c r="M140" s="132">
        <v>3.59</v>
      </c>
      <c r="N140" s="132">
        <v>0</v>
      </c>
      <c r="O140" s="132">
        <v>0</v>
      </c>
      <c r="P140" s="132">
        <v>0</v>
      </c>
      <c r="Q140" s="132">
        <v>1</v>
      </c>
      <c r="R140" s="137">
        <v>2.086E-5</v>
      </c>
      <c r="S140" s="137">
        <v>1.31E-6</v>
      </c>
      <c r="T140" s="132">
        <v>4</v>
      </c>
      <c r="U140" s="132">
        <v>0</v>
      </c>
      <c r="V140" s="132">
        <v>0</v>
      </c>
      <c r="W140" s="138" t="s">
        <v>2652</v>
      </c>
      <c r="X140" s="139">
        <v>45215</v>
      </c>
      <c r="Y140" s="135" t="s">
        <v>204</v>
      </c>
      <c r="Z140" s="135"/>
      <c r="AA140" s="135"/>
      <c r="AB140" s="135"/>
      <c r="AC140" s="135"/>
      <c r="AD140" s="132"/>
      <c r="AE140" s="132"/>
      <c r="AF140" s="132"/>
      <c r="AG140" s="132"/>
      <c r="AH140" s="132"/>
      <c r="AI140" s="137"/>
      <c r="AJ140" s="137"/>
      <c r="AK140" s="137"/>
      <c r="AL140" s="137"/>
      <c r="AM140" s="137"/>
      <c r="AN140" s="135"/>
      <c r="AO140" s="137"/>
    </row>
    <row r="141" spans="1:41" ht="14.25" customHeight="1">
      <c r="A141" s="135" t="s">
        <v>1303</v>
      </c>
      <c r="B141" s="135" t="s">
        <v>200</v>
      </c>
      <c r="C141" s="132">
        <v>0</v>
      </c>
      <c r="D141" s="132">
        <v>200</v>
      </c>
      <c r="E141" s="132">
        <v>15616</v>
      </c>
      <c r="F141" s="135" t="s">
        <v>201</v>
      </c>
      <c r="G141" s="137">
        <v>2.0799999999999998E-3</v>
      </c>
      <c r="H141" s="137">
        <v>1.306E-4</v>
      </c>
      <c r="I141" s="137">
        <v>-1.0338E-5</v>
      </c>
      <c r="J141" s="137">
        <v>-8.6720000000000004E-7</v>
      </c>
      <c r="K141" s="137">
        <v>2.0899999999999998E-3</v>
      </c>
      <c r="L141" s="137">
        <v>1.315E-4</v>
      </c>
      <c r="M141" s="132">
        <v>3.61</v>
      </c>
      <c r="N141" s="132">
        <v>0</v>
      </c>
      <c r="O141" s="132">
        <v>0</v>
      </c>
      <c r="P141" s="132">
        <v>0</v>
      </c>
      <c r="Q141" s="132">
        <v>1</v>
      </c>
      <c r="R141" s="137">
        <v>2.0869999999999998E-5</v>
      </c>
      <c r="S141" s="137">
        <v>1.31E-6</v>
      </c>
      <c r="T141" s="132">
        <v>4</v>
      </c>
      <c r="U141" s="132">
        <v>0</v>
      </c>
      <c r="V141" s="132">
        <v>0</v>
      </c>
      <c r="W141" s="138" t="s">
        <v>2653</v>
      </c>
      <c r="X141" s="139">
        <v>45215</v>
      </c>
      <c r="Y141" s="135" t="s">
        <v>204</v>
      </c>
      <c r="Z141" s="135"/>
      <c r="AA141" s="135"/>
      <c r="AB141" s="135"/>
      <c r="AC141" s="135"/>
      <c r="AD141" s="132"/>
      <c r="AE141" s="132"/>
      <c r="AF141" s="132"/>
      <c r="AG141" s="132"/>
      <c r="AH141" s="132"/>
      <c r="AI141" s="137"/>
      <c r="AJ141" s="137"/>
      <c r="AK141" s="137"/>
      <c r="AL141" s="137"/>
      <c r="AM141" s="137"/>
      <c r="AN141" s="135"/>
      <c r="AO141" s="137"/>
    </row>
    <row r="142" spans="1:41" ht="14.25" customHeight="1">
      <c r="A142" s="135" t="s">
        <v>1303</v>
      </c>
      <c r="B142" s="135" t="s">
        <v>200</v>
      </c>
      <c r="C142" s="132">
        <v>0</v>
      </c>
      <c r="D142" s="132">
        <v>200</v>
      </c>
      <c r="E142" s="132">
        <v>15616</v>
      </c>
      <c r="F142" s="135" t="s">
        <v>201</v>
      </c>
      <c r="G142" s="137">
        <v>2.0799999999999998E-3</v>
      </c>
      <c r="H142" s="137">
        <v>1.303E-4</v>
      </c>
      <c r="I142" s="137">
        <v>-1.0338E-5</v>
      </c>
      <c r="J142" s="137">
        <v>-8.6720000000000004E-7</v>
      </c>
      <c r="K142" s="137">
        <v>2.0899999999999998E-3</v>
      </c>
      <c r="L142" s="137">
        <v>1.3119999999999999E-4</v>
      </c>
      <c r="M142" s="132">
        <v>3.6</v>
      </c>
      <c r="N142" s="132">
        <v>0</v>
      </c>
      <c r="O142" s="132">
        <v>0</v>
      </c>
      <c r="P142" s="132">
        <v>0</v>
      </c>
      <c r="Q142" s="132">
        <v>1</v>
      </c>
      <c r="R142" s="137">
        <v>2.086E-5</v>
      </c>
      <c r="S142" s="137">
        <v>1.31E-6</v>
      </c>
      <c r="T142" s="132">
        <v>4</v>
      </c>
      <c r="U142" s="132">
        <v>0</v>
      </c>
      <c r="V142" s="132">
        <v>0</v>
      </c>
      <c r="W142" s="138" t="s">
        <v>2654</v>
      </c>
      <c r="X142" s="139">
        <v>45215</v>
      </c>
      <c r="Y142" s="135" t="s">
        <v>204</v>
      </c>
      <c r="Z142" s="135"/>
      <c r="AA142" s="135"/>
      <c r="AB142" s="135"/>
      <c r="AC142" s="135"/>
      <c r="AD142" s="132"/>
      <c r="AE142" s="132"/>
      <c r="AF142" s="132"/>
      <c r="AG142" s="132"/>
      <c r="AH142" s="132"/>
      <c r="AI142" s="137"/>
      <c r="AJ142" s="137"/>
      <c r="AK142" s="137"/>
      <c r="AL142" s="137"/>
      <c r="AM142" s="137"/>
      <c r="AN142" s="135"/>
      <c r="AO142" s="137"/>
    </row>
    <row r="143" spans="1:41" ht="14.25" customHeight="1">
      <c r="A143" s="135" t="s">
        <v>1322</v>
      </c>
      <c r="B143" s="135" t="s">
        <v>200</v>
      </c>
      <c r="C143" s="132">
        <v>0</v>
      </c>
      <c r="D143" s="132">
        <v>200</v>
      </c>
      <c r="E143" s="132">
        <v>15616</v>
      </c>
      <c r="F143" s="135" t="s">
        <v>201</v>
      </c>
      <c r="G143" s="137">
        <v>2.0600000000000002E-3</v>
      </c>
      <c r="H143" s="137">
        <v>1.2400000000000001E-4</v>
      </c>
      <c r="I143" s="137">
        <v>-1.0338E-5</v>
      </c>
      <c r="J143" s="137">
        <v>-8.6720000000000004E-7</v>
      </c>
      <c r="K143" s="137">
        <v>2.0699999999999998E-3</v>
      </c>
      <c r="L143" s="137">
        <v>1.248E-4</v>
      </c>
      <c r="M143" s="132">
        <v>3.45</v>
      </c>
      <c r="N143" s="132">
        <v>0</v>
      </c>
      <c r="O143" s="132">
        <v>0</v>
      </c>
      <c r="P143" s="132">
        <v>0</v>
      </c>
      <c r="Q143" s="132">
        <v>1</v>
      </c>
      <c r="R143" s="137">
        <v>2.0699999999999998E-5</v>
      </c>
      <c r="S143" s="137">
        <v>1.2500000000000001E-6</v>
      </c>
      <c r="T143" s="132">
        <v>4</v>
      </c>
      <c r="U143" s="132">
        <v>0</v>
      </c>
      <c r="V143" s="132">
        <v>0</v>
      </c>
      <c r="W143" s="138" t="s">
        <v>2655</v>
      </c>
      <c r="X143" s="139">
        <v>45215</v>
      </c>
      <c r="Y143" s="135" t="s">
        <v>204</v>
      </c>
      <c r="Z143" s="135"/>
      <c r="AA143" s="135"/>
      <c r="AB143" s="135"/>
      <c r="AC143" s="135"/>
      <c r="AD143" s="132"/>
      <c r="AE143" s="132"/>
      <c r="AF143" s="132"/>
      <c r="AG143" s="132"/>
      <c r="AH143" s="132"/>
      <c r="AI143" s="137"/>
      <c r="AJ143" s="137"/>
      <c r="AK143" s="137"/>
      <c r="AL143" s="137"/>
      <c r="AM143" s="137"/>
      <c r="AN143" s="135"/>
      <c r="AO143" s="137"/>
    </row>
    <row r="144" spans="1:41" ht="14.25" customHeight="1">
      <c r="A144" s="135" t="s">
        <v>1322</v>
      </c>
      <c r="B144" s="135" t="s">
        <v>200</v>
      </c>
      <c r="C144" s="132">
        <v>0</v>
      </c>
      <c r="D144" s="132">
        <v>200</v>
      </c>
      <c r="E144" s="132">
        <v>15616</v>
      </c>
      <c r="F144" s="135" t="s">
        <v>201</v>
      </c>
      <c r="G144" s="137">
        <v>2.0600000000000002E-3</v>
      </c>
      <c r="H144" s="137">
        <v>1.2420000000000001E-4</v>
      </c>
      <c r="I144" s="137">
        <v>-1.0338E-5</v>
      </c>
      <c r="J144" s="137">
        <v>-8.6720000000000004E-7</v>
      </c>
      <c r="K144" s="137">
        <v>2.0699999999999998E-3</v>
      </c>
      <c r="L144" s="137">
        <v>1.2510000000000001E-4</v>
      </c>
      <c r="M144" s="132">
        <v>3.46</v>
      </c>
      <c r="N144" s="132">
        <v>0</v>
      </c>
      <c r="O144" s="132">
        <v>0</v>
      </c>
      <c r="P144" s="132">
        <v>0</v>
      </c>
      <c r="Q144" s="132">
        <v>1</v>
      </c>
      <c r="R144" s="137">
        <v>2.069E-5</v>
      </c>
      <c r="S144" s="137">
        <v>1.2500000000000001E-6</v>
      </c>
      <c r="T144" s="132">
        <v>4</v>
      </c>
      <c r="U144" s="132">
        <v>0</v>
      </c>
      <c r="V144" s="132">
        <v>0</v>
      </c>
      <c r="W144" s="138" t="s">
        <v>2656</v>
      </c>
      <c r="X144" s="139">
        <v>45215</v>
      </c>
      <c r="Y144" s="135" t="s">
        <v>204</v>
      </c>
      <c r="Z144" s="135"/>
      <c r="AA144" s="135"/>
      <c r="AB144" s="135"/>
      <c r="AC144" s="135"/>
      <c r="AD144" s="132"/>
      <c r="AE144" s="132"/>
      <c r="AF144" s="132"/>
      <c r="AG144" s="132"/>
      <c r="AH144" s="132"/>
      <c r="AI144" s="137"/>
      <c r="AJ144" s="137"/>
      <c r="AK144" s="137"/>
      <c r="AL144" s="137"/>
      <c r="AM144" s="137"/>
      <c r="AN144" s="135"/>
      <c r="AO144" s="137"/>
    </row>
    <row r="145" spans="1:41" ht="14.25" customHeight="1">
      <c r="A145" s="135" t="s">
        <v>1322</v>
      </c>
      <c r="B145" s="135" t="s">
        <v>200</v>
      </c>
      <c r="C145" s="132">
        <v>0</v>
      </c>
      <c r="D145" s="132">
        <v>200</v>
      </c>
      <c r="E145" s="132">
        <v>15616</v>
      </c>
      <c r="F145" s="135" t="s">
        <v>201</v>
      </c>
      <c r="G145" s="137">
        <v>2.0600000000000002E-3</v>
      </c>
      <c r="H145" s="137">
        <v>1.2420000000000001E-4</v>
      </c>
      <c r="I145" s="137">
        <v>-1.0338E-5</v>
      </c>
      <c r="J145" s="137">
        <v>-8.6720000000000004E-7</v>
      </c>
      <c r="K145" s="137">
        <v>2.0699999999999998E-3</v>
      </c>
      <c r="L145" s="137">
        <v>1.25E-4</v>
      </c>
      <c r="M145" s="132">
        <v>3.46</v>
      </c>
      <c r="N145" s="132">
        <v>0</v>
      </c>
      <c r="O145" s="132">
        <v>0</v>
      </c>
      <c r="P145" s="132">
        <v>0</v>
      </c>
      <c r="Q145" s="132">
        <v>1</v>
      </c>
      <c r="R145" s="137">
        <v>2.0699999999999998E-5</v>
      </c>
      <c r="S145" s="137">
        <v>1.2500000000000001E-6</v>
      </c>
      <c r="T145" s="132">
        <v>4</v>
      </c>
      <c r="U145" s="132">
        <v>0</v>
      </c>
      <c r="V145" s="132">
        <v>0</v>
      </c>
      <c r="W145" s="138" t="s">
        <v>2657</v>
      </c>
      <c r="X145" s="139">
        <v>45215</v>
      </c>
      <c r="Y145" s="135" t="s">
        <v>204</v>
      </c>
      <c r="Z145" s="135"/>
      <c r="AA145" s="135"/>
      <c r="AB145" s="135"/>
      <c r="AC145" s="135"/>
      <c r="AD145" s="132"/>
      <c r="AE145" s="132"/>
      <c r="AF145" s="132"/>
      <c r="AG145" s="132"/>
      <c r="AH145" s="132"/>
      <c r="AI145" s="137"/>
      <c r="AJ145" s="137"/>
      <c r="AK145" s="137"/>
      <c r="AL145" s="137"/>
      <c r="AM145" s="137"/>
      <c r="AN145" s="135"/>
      <c r="AO145" s="137"/>
    </row>
    <row r="146" spans="1:41" ht="14.25" customHeight="1">
      <c r="A146" s="135" t="s">
        <v>1339</v>
      </c>
      <c r="B146" s="135" t="s">
        <v>200</v>
      </c>
      <c r="C146" s="132">
        <v>0</v>
      </c>
      <c r="D146" s="132">
        <v>200</v>
      </c>
      <c r="E146" s="132">
        <v>15616</v>
      </c>
      <c r="F146" s="135" t="s">
        <v>201</v>
      </c>
      <c r="G146" s="137">
        <v>1.83E-3</v>
      </c>
      <c r="H146" s="137">
        <v>1.177E-4</v>
      </c>
      <c r="I146" s="137">
        <v>-1.0338E-5</v>
      </c>
      <c r="J146" s="137">
        <v>-8.6720000000000004E-7</v>
      </c>
      <c r="K146" s="137">
        <v>1.8400000000000001E-3</v>
      </c>
      <c r="L146" s="137">
        <v>1.186E-4</v>
      </c>
      <c r="M146" s="132">
        <v>3.69</v>
      </c>
      <c r="N146" s="132">
        <v>0</v>
      </c>
      <c r="O146" s="132">
        <v>0</v>
      </c>
      <c r="P146" s="132">
        <v>0</v>
      </c>
      <c r="Q146" s="132">
        <v>1</v>
      </c>
      <c r="R146" s="137">
        <v>1.838E-5</v>
      </c>
      <c r="S146" s="137">
        <v>1.19E-6</v>
      </c>
      <c r="T146" s="132">
        <v>4</v>
      </c>
      <c r="U146" s="132">
        <v>0</v>
      </c>
      <c r="V146" s="132">
        <v>0</v>
      </c>
      <c r="W146" s="138" t="s">
        <v>2658</v>
      </c>
      <c r="X146" s="139">
        <v>45215</v>
      </c>
      <c r="Y146" s="135" t="s">
        <v>204</v>
      </c>
      <c r="Z146" s="135"/>
      <c r="AA146" s="135"/>
      <c r="AB146" s="135"/>
      <c r="AC146" s="135"/>
      <c r="AD146" s="132"/>
      <c r="AE146" s="132"/>
      <c r="AF146" s="132"/>
      <c r="AG146" s="132"/>
      <c r="AH146" s="132"/>
      <c r="AI146" s="137"/>
      <c r="AJ146" s="137"/>
      <c r="AK146" s="137"/>
      <c r="AL146" s="137"/>
      <c r="AM146" s="137"/>
      <c r="AN146" s="135"/>
      <c r="AO146" s="137"/>
    </row>
    <row r="147" spans="1:41" ht="14.25" customHeight="1">
      <c r="A147" s="135" t="s">
        <v>1339</v>
      </c>
      <c r="B147" s="135" t="s">
        <v>200</v>
      </c>
      <c r="C147" s="132">
        <v>0</v>
      </c>
      <c r="D147" s="132">
        <v>200</v>
      </c>
      <c r="E147" s="132">
        <v>15616</v>
      </c>
      <c r="F147" s="135" t="s">
        <v>201</v>
      </c>
      <c r="G147" s="137">
        <v>1.83E-3</v>
      </c>
      <c r="H147" s="137">
        <v>1.1849999999999999E-4</v>
      </c>
      <c r="I147" s="137">
        <v>-1.0338E-5</v>
      </c>
      <c r="J147" s="137">
        <v>-8.6720000000000004E-7</v>
      </c>
      <c r="K147" s="137">
        <v>1.8400000000000001E-3</v>
      </c>
      <c r="L147" s="137">
        <v>1.194E-4</v>
      </c>
      <c r="M147" s="132">
        <v>3.72</v>
      </c>
      <c r="N147" s="132">
        <v>0</v>
      </c>
      <c r="O147" s="132">
        <v>0</v>
      </c>
      <c r="P147" s="132">
        <v>0</v>
      </c>
      <c r="Q147" s="132">
        <v>1</v>
      </c>
      <c r="R147" s="137">
        <v>1.838E-5</v>
      </c>
      <c r="S147" s="137">
        <v>1.19E-6</v>
      </c>
      <c r="T147" s="132">
        <v>4</v>
      </c>
      <c r="U147" s="132">
        <v>0</v>
      </c>
      <c r="V147" s="132">
        <v>0</v>
      </c>
      <c r="W147" s="138" t="s">
        <v>2659</v>
      </c>
      <c r="X147" s="139">
        <v>45215</v>
      </c>
      <c r="Y147" s="135" t="s">
        <v>204</v>
      </c>
      <c r="Z147" s="135"/>
      <c r="AA147" s="135"/>
      <c r="AB147" s="135"/>
      <c r="AC147" s="135"/>
      <c r="AD147" s="132"/>
      <c r="AE147" s="132"/>
      <c r="AF147" s="132"/>
      <c r="AG147" s="132"/>
      <c r="AH147" s="132"/>
      <c r="AI147" s="137"/>
      <c r="AJ147" s="137"/>
      <c r="AK147" s="137"/>
      <c r="AL147" s="137"/>
      <c r="AM147" s="137"/>
      <c r="AN147" s="135"/>
      <c r="AO147" s="137"/>
    </row>
    <row r="148" spans="1:41" ht="14.25" customHeight="1">
      <c r="A148" s="135" t="s">
        <v>1339</v>
      </c>
      <c r="B148" s="135" t="s">
        <v>200</v>
      </c>
      <c r="C148" s="132">
        <v>0</v>
      </c>
      <c r="D148" s="132">
        <v>200</v>
      </c>
      <c r="E148" s="132">
        <v>15616</v>
      </c>
      <c r="F148" s="135" t="s">
        <v>201</v>
      </c>
      <c r="G148" s="137">
        <v>1.83E-3</v>
      </c>
      <c r="H148" s="137">
        <v>1.18E-4</v>
      </c>
      <c r="I148" s="137">
        <v>-1.0338E-5</v>
      </c>
      <c r="J148" s="137">
        <v>-8.6720000000000004E-7</v>
      </c>
      <c r="K148" s="137">
        <v>1.8400000000000001E-3</v>
      </c>
      <c r="L148" s="137">
        <v>1.189E-4</v>
      </c>
      <c r="M148" s="132">
        <v>3.7</v>
      </c>
      <c r="N148" s="132">
        <v>0</v>
      </c>
      <c r="O148" s="132">
        <v>0</v>
      </c>
      <c r="P148" s="132">
        <v>0</v>
      </c>
      <c r="Q148" s="132">
        <v>1</v>
      </c>
      <c r="R148" s="137">
        <v>1.8389999999999998E-5</v>
      </c>
      <c r="S148" s="137">
        <v>1.19E-6</v>
      </c>
      <c r="T148" s="132">
        <v>4</v>
      </c>
      <c r="U148" s="132">
        <v>0</v>
      </c>
      <c r="V148" s="132">
        <v>0</v>
      </c>
      <c r="W148" s="138" t="s">
        <v>2660</v>
      </c>
      <c r="X148" s="139">
        <v>45215</v>
      </c>
      <c r="Y148" s="135" t="s">
        <v>204</v>
      </c>
      <c r="Z148" s="135"/>
      <c r="AA148" s="135"/>
      <c r="AB148" s="135"/>
      <c r="AC148" s="135"/>
      <c r="AD148" s="132"/>
      <c r="AE148" s="132"/>
      <c r="AF148" s="132"/>
      <c r="AG148" s="132"/>
      <c r="AH148" s="132"/>
      <c r="AI148" s="137"/>
      <c r="AJ148" s="137"/>
      <c r="AK148" s="137"/>
      <c r="AL148" s="137"/>
      <c r="AM148" s="137"/>
      <c r="AN148" s="135"/>
      <c r="AO148" s="137"/>
    </row>
    <row r="149" spans="1:41" ht="14.25" customHeight="1">
      <c r="A149" s="135" t="s">
        <v>1363</v>
      </c>
      <c r="B149" s="135" t="s">
        <v>200</v>
      </c>
      <c r="C149" s="132">
        <v>0</v>
      </c>
      <c r="D149" s="132">
        <v>200</v>
      </c>
      <c r="E149" s="132">
        <v>15616</v>
      </c>
      <c r="F149" s="135" t="s">
        <v>201</v>
      </c>
      <c r="G149" s="137">
        <v>2.3999999999999998E-3</v>
      </c>
      <c r="H149" s="137">
        <v>1.428E-4</v>
      </c>
      <c r="I149" s="137">
        <v>-1.0338E-5</v>
      </c>
      <c r="J149" s="137">
        <v>-8.6720000000000004E-7</v>
      </c>
      <c r="K149" s="137">
        <v>2.4099999999999998E-3</v>
      </c>
      <c r="L149" s="137">
        <v>1.437E-4</v>
      </c>
      <c r="M149" s="132">
        <v>3.41</v>
      </c>
      <c r="N149" s="132">
        <v>0</v>
      </c>
      <c r="O149" s="132">
        <v>0</v>
      </c>
      <c r="P149" s="132">
        <v>0</v>
      </c>
      <c r="Q149" s="132">
        <v>1</v>
      </c>
      <c r="R149" s="137">
        <v>2.408E-5</v>
      </c>
      <c r="S149" s="137">
        <v>1.44E-6</v>
      </c>
      <c r="T149" s="132">
        <v>4</v>
      </c>
      <c r="U149" s="132">
        <v>0</v>
      </c>
      <c r="V149" s="132">
        <v>0</v>
      </c>
      <c r="W149" s="138" t="s">
        <v>2661</v>
      </c>
      <c r="X149" s="139">
        <v>45215</v>
      </c>
      <c r="Y149" s="135" t="s">
        <v>204</v>
      </c>
      <c r="Z149" s="135"/>
      <c r="AA149" s="135"/>
      <c r="AB149" s="135"/>
      <c r="AC149" s="135"/>
      <c r="AD149" s="132"/>
      <c r="AE149" s="132"/>
      <c r="AF149" s="132"/>
      <c r="AG149" s="132"/>
      <c r="AH149" s="132"/>
      <c r="AI149" s="137"/>
      <c r="AJ149" s="137"/>
      <c r="AK149" s="137"/>
      <c r="AL149" s="137"/>
      <c r="AM149" s="137"/>
      <c r="AN149" s="135"/>
      <c r="AO149" s="137"/>
    </row>
    <row r="150" spans="1:41" ht="14.25" customHeight="1">
      <c r="A150" s="135" t="s">
        <v>1363</v>
      </c>
      <c r="B150" s="135" t="s">
        <v>200</v>
      </c>
      <c r="C150" s="132">
        <v>0</v>
      </c>
      <c r="D150" s="132">
        <v>200</v>
      </c>
      <c r="E150" s="132">
        <v>15616</v>
      </c>
      <c r="F150" s="135" t="s">
        <v>201</v>
      </c>
      <c r="G150" s="137">
        <v>2.3999999999999998E-3</v>
      </c>
      <c r="H150" s="137">
        <v>1.429E-4</v>
      </c>
      <c r="I150" s="137">
        <v>-1.0338E-5</v>
      </c>
      <c r="J150" s="137">
        <v>-8.6720000000000004E-7</v>
      </c>
      <c r="K150" s="137">
        <v>2.4099999999999998E-3</v>
      </c>
      <c r="L150" s="137">
        <v>1.438E-4</v>
      </c>
      <c r="M150" s="132">
        <v>3.42</v>
      </c>
      <c r="N150" s="132">
        <v>0</v>
      </c>
      <c r="O150" s="132">
        <v>0</v>
      </c>
      <c r="P150" s="132">
        <v>0</v>
      </c>
      <c r="Q150" s="132">
        <v>1</v>
      </c>
      <c r="R150" s="137">
        <v>2.4090000000000001E-5</v>
      </c>
      <c r="S150" s="137">
        <v>1.44E-6</v>
      </c>
      <c r="T150" s="132">
        <v>4</v>
      </c>
      <c r="U150" s="132">
        <v>0</v>
      </c>
      <c r="V150" s="132">
        <v>0</v>
      </c>
      <c r="W150" s="138" t="s">
        <v>2662</v>
      </c>
      <c r="X150" s="139">
        <v>45215</v>
      </c>
      <c r="Y150" s="135" t="s">
        <v>204</v>
      </c>
      <c r="Z150" s="135"/>
      <c r="AA150" s="135"/>
      <c r="AB150" s="135"/>
      <c r="AC150" s="135"/>
      <c r="AD150" s="132"/>
      <c r="AE150" s="132"/>
      <c r="AF150" s="132"/>
      <c r="AG150" s="132"/>
      <c r="AH150" s="132"/>
      <c r="AI150" s="137"/>
      <c r="AJ150" s="137"/>
      <c r="AK150" s="137"/>
      <c r="AL150" s="137"/>
      <c r="AM150" s="137"/>
      <c r="AN150" s="135"/>
      <c r="AO150" s="137"/>
    </row>
    <row r="151" spans="1:41" ht="14.25" customHeight="1">
      <c r="A151" s="135" t="s">
        <v>1363</v>
      </c>
      <c r="B151" s="135" t="s">
        <v>200</v>
      </c>
      <c r="C151" s="132">
        <v>0</v>
      </c>
      <c r="D151" s="132">
        <v>200</v>
      </c>
      <c r="E151" s="132">
        <v>15616</v>
      </c>
      <c r="F151" s="135" t="s">
        <v>201</v>
      </c>
      <c r="G151" s="137">
        <v>2.3999999999999998E-3</v>
      </c>
      <c r="H151" s="137">
        <v>1.4300000000000001E-4</v>
      </c>
      <c r="I151" s="137">
        <v>-1.0338E-5</v>
      </c>
      <c r="J151" s="137">
        <v>-8.6720000000000004E-7</v>
      </c>
      <c r="K151" s="137">
        <v>2.4099999999999998E-3</v>
      </c>
      <c r="L151" s="137">
        <v>1.438E-4</v>
      </c>
      <c r="M151" s="132">
        <v>3.42</v>
      </c>
      <c r="N151" s="132">
        <v>0</v>
      </c>
      <c r="O151" s="132">
        <v>0</v>
      </c>
      <c r="P151" s="132">
        <v>0</v>
      </c>
      <c r="Q151" s="132">
        <v>1</v>
      </c>
      <c r="R151" s="137">
        <v>2.4090000000000001E-5</v>
      </c>
      <c r="S151" s="137">
        <v>1.44E-6</v>
      </c>
      <c r="T151" s="132">
        <v>4</v>
      </c>
      <c r="U151" s="132">
        <v>0</v>
      </c>
      <c r="V151" s="132">
        <v>0</v>
      </c>
      <c r="W151" s="138" t="s">
        <v>2663</v>
      </c>
      <c r="X151" s="139">
        <v>45215</v>
      </c>
      <c r="Y151" s="135" t="s">
        <v>204</v>
      </c>
      <c r="Z151" s="135"/>
      <c r="AA151" s="135"/>
      <c r="AB151" s="135"/>
      <c r="AC151" s="135"/>
      <c r="AD151" s="132"/>
      <c r="AE151" s="132"/>
      <c r="AF151" s="132"/>
      <c r="AG151" s="132"/>
      <c r="AH151" s="132"/>
      <c r="AI151" s="137"/>
      <c r="AJ151" s="137"/>
      <c r="AK151" s="137"/>
      <c r="AL151" s="137"/>
      <c r="AM151" s="137"/>
      <c r="AN151" s="135"/>
      <c r="AO151" s="137"/>
    </row>
    <row r="152" spans="1:41" ht="14.25" customHeight="1">
      <c r="A152" s="135" t="s">
        <v>1387</v>
      </c>
      <c r="B152" s="135" t="s">
        <v>200</v>
      </c>
      <c r="C152" s="132">
        <v>0</v>
      </c>
      <c r="D152" s="132">
        <v>200</v>
      </c>
      <c r="E152" s="132">
        <v>15616</v>
      </c>
      <c r="F152" s="135" t="s">
        <v>201</v>
      </c>
      <c r="G152" s="137">
        <v>1.5100000000000001E-3</v>
      </c>
      <c r="H152" s="137">
        <v>1.061E-4</v>
      </c>
      <c r="I152" s="137">
        <v>-1.0338E-5</v>
      </c>
      <c r="J152" s="137">
        <v>-8.6720000000000004E-7</v>
      </c>
      <c r="K152" s="137">
        <v>1.5200000000000001E-3</v>
      </c>
      <c r="L152" s="137">
        <v>1.07E-4</v>
      </c>
      <c r="M152" s="132">
        <v>4.04</v>
      </c>
      <c r="N152" s="132">
        <v>0</v>
      </c>
      <c r="O152" s="132">
        <v>0</v>
      </c>
      <c r="P152" s="132">
        <v>0</v>
      </c>
      <c r="Q152" s="132">
        <v>1</v>
      </c>
      <c r="R152" s="137">
        <v>1.5150000000000001E-5</v>
      </c>
      <c r="S152" s="137">
        <v>1.0699999999999999E-6</v>
      </c>
      <c r="T152" s="132">
        <v>4</v>
      </c>
      <c r="U152" s="132">
        <v>0</v>
      </c>
      <c r="V152" s="132">
        <v>0</v>
      </c>
      <c r="W152" s="138" t="s">
        <v>2664</v>
      </c>
      <c r="X152" s="139">
        <v>45215</v>
      </c>
      <c r="Y152" s="135" t="s">
        <v>204</v>
      </c>
      <c r="Z152" s="135"/>
      <c r="AA152" s="135"/>
      <c r="AB152" s="135"/>
      <c r="AC152" s="135"/>
      <c r="AD152" s="132"/>
      <c r="AE152" s="132"/>
      <c r="AF152" s="132"/>
      <c r="AG152" s="132"/>
      <c r="AH152" s="132"/>
      <c r="AI152" s="137"/>
      <c r="AJ152" s="137"/>
      <c r="AK152" s="137"/>
      <c r="AL152" s="137"/>
      <c r="AM152" s="137"/>
      <c r="AN152" s="135"/>
      <c r="AO152" s="137"/>
    </row>
    <row r="153" spans="1:41" ht="14.25" customHeight="1">
      <c r="A153" s="135" t="s">
        <v>1387</v>
      </c>
      <c r="B153" s="135" t="s">
        <v>200</v>
      </c>
      <c r="C153" s="132">
        <v>0</v>
      </c>
      <c r="D153" s="132">
        <v>200</v>
      </c>
      <c r="E153" s="132">
        <v>15616</v>
      </c>
      <c r="F153" s="135" t="s">
        <v>201</v>
      </c>
      <c r="G153" s="137">
        <v>1.5100000000000001E-3</v>
      </c>
      <c r="H153" s="137">
        <v>1.061E-4</v>
      </c>
      <c r="I153" s="137">
        <v>-1.0338E-5</v>
      </c>
      <c r="J153" s="137">
        <v>-8.6720000000000004E-7</v>
      </c>
      <c r="K153" s="137">
        <v>1.5200000000000001E-3</v>
      </c>
      <c r="L153" s="137">
        <v>1.07E-4</v>
      </c>
      <c r="M153" s="132">
        <v>4.04</v>
      </c>
      <c r="N153" s="132">
        <v>0</v>
      </c>
      <c r="O153" s="132">
        <v>0</v>
      </c>
      <c r="P153" s="132">
        <v>0</v>
      </c>
      <c r="Q153" s="132">
        <v>1</v>
      </c>
      <c r="R153" s="137">
        <v>1.5160000000000001E-5</v>
      </c>
      <c r="S153" s="137">
        <v>1.0699999999999999E-6</v>
      </c>
      <c r="T153" s="132">
        <v>4</v>
      </c>
      <c r="U153" s="132">
        <v>0</v>
      </c>
      <c r="V153" s="132">
        <v>0</v>
      </c>
      <c r="W153" s="138" t="s">
        <v>2665</v>
      </c>
      <c r="X153" s="139">
        <v>45215</v>
      </c>
      <c r="Y153" s="135" t="s">
        <v>204</v>
      </c>
      <c r="Z153" s="135"/>
      <c r="AA153" s="135"/>
      <c r="AB153" s="135"/>
      <c r="AC153" s="135"/>
      <c r="AD153" s="132"/>
      <c r="AE153" s="132"/>
      <c r="AF153" s="132"/>
      <c r="AG153" s="132"/>
      <c r="AH153" s="132"/>
      <c r="AI153" s="137"/>
      <c r="AJ153" s="137"/>
      <c r="AK153" s="137"/>
      <c r="AL153" s="137"/>
      <c r="AM153" s="137"/>
      <c r="AN153" s="135"/>
      <c r="AO153" s="137"/>
    </row>
    <row r="154" spans="1:41" ht="14.25" customHeight="1">
      <c r="A154" s="135" t="s">
        <v>1387</v>
      </c>
      <c r="B154" s="135" t="s">
        <v>200</v>
      </c>
      <c r="C154" s="132">
        <v>0</v>
      </c>
      <c r="D154" s="132">
        <v>200</v>
      </c>
      <c r="E154" s="132">
        <v>15616</v>
      </c>
      <c r="F154" s="135" t="s">
        <v>201</v>
      </c>
      <c r="G154" s="137">
        <v>1.5100000000000001E-3</v>
      </c>
      <c r="H154" s="137">
        <v>1.052E-4</v>
      </c>
      <c r="I154" s="137">
        <v>-1.0338E-5</v>
      </c>
      <c r="J154" s="137">
        <v>-8.6720000000000004E-7</v>
      </c>
      <c r="K154" s="137">
        <v>1.5200000000000001E-3</v>
      </c>
      <c r="L154" s="137">
        <v>1.061E-4</v>
      </c>
      <c r="M154" s="132">
        <v>4</v>
      </c>
      <c r="N154" s="132">
        <v>0</v>
      </c>
      <c r="O154" s="132">
        <v>0</v>
      </c>
      <c r="P154" s="132">
        <v>0</v>
      </c>
      <c r="Q154" s="132">
        <v>1</v>
      </c>
      <c r="R154" s="137">
        <v>1.5160000000000001E-5</v>
      </c>
      <c r="S154" s="137">
        <v>1.06E-6</v>
      </c>
      <c r="T154" s="132">
        <v>4</v>
      </c>
      <c r="U154" s="132">
        <v>0</v>
      </c>
      <c r="V154" s="132">
        <v>0</v>
      </c>
      <c r="W154" s="138" t="s">
        <v>2666</v>
      </c>
      <c r="X154" s="139">
        <v>45215</v>
      </c>
      <c r="Y154" s="135" t="s">
        <v>204</v>
      </c>
      <c r="Z154" s="135"/>
      <c r="AA154" s="135"/>
      <c r="AB154" s="135"/>
      <c r="AC154" s="135"/>
      <c r="AD154" s="132"/>
      <c r="AE154" s="132"/>
      <c r="AF154" s="132"/>
      <c r="AG154" s="132"/>
      <c r="AH154" s="132"/>
      <c r="AI154" s="137"/>
      <c r="AJ154" s="137"/>
      <c r="AK154" s="137"/>
      <c r="AL154" s="137"/>
      <c r="AM154" s="137"/>
      <c r="AN154" s="135"/>
      <c r="AO154" s="137"/>
    </row>
    <row r="155" spans="1:41" ht="14.25" customHeight="1">
      <c r="A155" s="135" t="s">
        <v>1411</v>
      </c>
      <c r="B155" s="135" t="s">
        <v>200</v>
      </c>
      <c r="C155" s="132">
        <v>0</v>
      </c>
      <c r="D155" s="132">
        <v>200</v>
      </c>
      <c r="E155" s="132">
        <v>15616</v>
      </c>
      <c r="F155" s="135" t="s">
        <v>201</v>
      </c>
      <c r="G155" s="137">
        <v>1.72E-3</v>
      </c>
      <c r="H155" s="137">
        <v>1.1340000000000001E-4</v>
      </c>
      <c r="I155" s="137">
        <v>-1.0338E-5</v>
      </c>
      <c r="J155" s="137">
        <v>-8.6720000000000004E-7</v>
      </c>
      <c r="K155" s="137">
        <v>1.73E-3</v>
      </c>
      <c r="L155" s="137">
        <v>1.143E-4</v>
      </c>
      <c r="M155" s="132">
        <v>3.77</v>
      </c>
      <c r="N155" s="132">
        <v>0</v>
      </c>
      <c r="O155" s="132">
        <v>0</v>
      </c>
      <c r="P155" s="132">
        <v>0</v>
      </c>
      <c r="Q155" s="132">
        <v>1</v>
      </c>
      <c r="R155" s="137">
        <v>1.734E-5</v>
      </c>
      <c r="S155" s="137">
        <v>1.1400000000000001E-6</v>
      </c>
      <c r="T155" s="132">
        <v>4</v>
      </c>
      <c r="U155" s="132">
        <v>0</v>
      </c>
      <c r="V155" s="132">
        <v>0</v>
      </c>
      <c r="W155" s="138" t="s">
        <v>2667</v>
      </c>
      <c r="X155" s="139">
        <v>45215</v>
      </c>
      <c r="Y155" s="135" t="s">
        <v>204</v>
      </c>
      <c r="Z155" s="135"/>
      <c r="AA155" s="135"/>
      <c r="AB155" s="135"/>
      <c r="AC155" s="135"/>
      <c r="AD155" s="132"/>
      <c r="AE155" s="132"/>
      <c r="AF155" s="132"/>
      <c r="AG155" s="132"/>
      <c r="AH155" s="132"/>
      <c r="AI155" s="137"/>
      <c r="AJ155" s="137"/>
      <c r="AK155" s="137"/>
      <c r="AL155" s="137"/>
      <c r="AM155" s="137"/>
      <c r="AN155" s="135"/>
      <c r="AO155" s="137"/>
    </row>
    <row r="156" spans="1:41" ht="14.25" customHeight="1">
      <c r="A156" s="135" t="s">
        <v>1411</v>
      </c>
      <c r="B156" s="135" t="s">
        <v>200</v>
      </c>
      <c r="C156" s="132">
        <v>0</v>
      </c>
      <c r="D156" s="132">
        <v>200</v>
      </c>
      <c r="E156" s="132">
        <v>15616</v>
      </c>
      <c r="F156" s="135" t="s">
        <v>201</v>
      </c>
      <c r="G156" s="137">
        <v>1.72E-3</v>
      </c>
      <c r="H156" s="137">
        <v>1.141E-4</v>
      </c>
      <c r="I156" s="137">
        <v>-1.0338E-5</v>
      </c>
      <c r="J156" s="137">
        <v>-8.6720000000000004E-7</v>
      </c>
      <c r="K156" s="137">
        <v>1.73E-3</v>
      </c>
      <c r="L156" s="137">
        <v>1.149E-4</v>
      </c>
      <c r="M156" s="132">
        <v>3.79</v>
      </c>
      <c r="N156" s="132">
        <v>0</v>
      </c>
      <c r="O156" s="132">
        <v>0</v>
      </c>
      <c r="P156" s="132">
        <v>0</v>
      </c>
      <c r="Q156" s="132">
        <v>1</v>
      </c>
      <c r="R156" s="137">
        <v>1.7329999999999998E-5</v>
      </c>
      <c r="S156" s="137">
        <v>1.15E-6</v>
      </c>
      <c r="T156" s="132">
        <v>4</v>
      </c>
      <c r="U156" s="132">
        <v>0</v>
      </c>
      <c r="V156" s="132">
        <v>0</v>
      </c>
      <c r="W156" s="138" t="s">
        <v>2668</v>
      </c>
      <c r="X156" s="139">
        <v>45215</v>
      </c>
      <c r="Y156" s="135" t="s">
        <v>204</v>
      </c>
      <c r="Z156" s="135"/>
      <c r="AA156" s="135"/>
      <c r="AB156" s="135"/>
      <c r="AC156" s="135"/>
      <c r="AD156" s="132"/>
      <c r="AE156" s="132"/>
      <c r="AF156" s="132"/>
      <c r="AG156" s="132"/>
      <c r="AH156" s="132"/>
      <c r="AI156" s="137"/>
      <c r="AJ156" s="137"/>
      <c r="AK156" s="137"/>
      <c r="AL156" s="137"/>
      <c r="AM156" s="137"/>
      <c r="AN156" s="135"/>
      <c r="AO156" s="137"/>
    </row>
    <row r="157" spans="1:41" ht="14.25" customHeight="1">
      <c r="A157" s="135" t="s">
        <v>1411</v>
      </c>
      <c r="B157" s="135" t="s">
        <v>200</v>
      </c>
      <c r="C157" s="132">
        <v>0</v>
      </c>
      <c r="D157" s="132">
        <v>200</v>
      </c>
      <c r="E157" s="132">
        <v>15616</v>
      </c>
      <c r="F157" s="135" t="s">
        <v>201</v>
      </c>
      <c r="G157" s="137">
        <v>1.72E-3</v>
      </c>
      <c r="H157" s="137">
        <v>1.142E-4</v>
      </c>
      <c r="I157" s="137">
        <v>-1.0338E-5</v>
      </c>
      <c r="J157" s="137">
        <v>-8.6720000000000004E-7</v>
      </c>
      <c r="K157" s="137">
        <v>1.73E-3</v>
      </c>
      <c r="L157" s="137">
        <v>1.1510000000000001E-4</v>
      </c>
      <c r="M157" s="132">
        <v>3.8</v>
      </c>
      <c r="N157" s="132">
        <v>0</v>
      </c>
      <c r="O157" s="132">
        <v>0</v>
      </c>
      <c r="P157" s="132">
        <v>0</v>
      </c>
      <c r="Q157" s="132">
        <v>1</v>
      </c>
      <c r="R157" s="137">
        <v>1.7329999999999998E-5</v>
      </c>
      <c r="S157" s="137">
        <v>1.15E-6</v>
      </c>
      <c r="T157" s="132">
        <v>4</v>
      </c>
      <c r="U157" s="132">
        <v>0</v>
      </c>
      <c r="V157" s="132">
        <v>0</v>
      </c>
      <c r="W157" s="138" t="s">
        <v>2669</v>
      </c>
      <c r="X157" s="139">
        <v>45215</v>
      </c>
      <c r="Y157" s="135" t="s">
        <v>204</v>
      </c>
      <c r="Z157" s="135"/>
      <c r="AA157" s="135"/>
      <c r="AB157" s="135"/>
      <c r="AC157" s="135"/>
      <c r="AD157" s="132"/>
      <c r="AE157" s="132"/>
      <c r="AF157" s="132"/>
      <c r="AG157" s="132"/>
      <c r="AH157" s="132"/>
      <c r="AI157" s="137"/>
      <c r="AJ157" s="137"/>
      <c r="AK157" s="137"/>
      <c r="AL157" s="137"/>
      <c r="AM157" s="137"/>
      <c r="AN157" s="135"/>
      <c r="AO157" s="137"/>
    </row>
    <row r="158" spans="1:41" ht="14.25" customHeight="1">
      <c r="A158" s="135" t="s">
        <v>1435</v>
      </c>
      <c r="B158" s="135" t="s">
        <v>200</v>
      </c>
      <c r="C158" s="132">
        <v>0</v>
      </c>
      <c r="D158" s="132">
        <v>200</v>
      </c>
      <c r="E158" s="132">
        <v>15616</v>
      </c>
      <c r="F158" s="135" t="s">
        <v>201</v>
      </c>
      <c r="G158" s="137">
        <v>1.6900000000000001E-3</v>
      </c>
      <c r="H158" s="137">
        <v>1.204E-4</v>
      </c>
      <c r="I158" s="137">
        <v>-1.0338E-5</v>
      </c>
      <c r="J158" s="137">
        <v>-8.6720000000000004E-7</v>
      </c>
      <c r="K158" s="137">
        <v>1.6999999999999999E-3</v>
      </c>
      <c r="L158" s="137">
        <v>1.2129999999999999E-4</v>
      </c>
      <c r="M158" s="132">
        <v>4.07</v>
      </c>
      <c r="N158" s="132">
        <v>0</v>
      </c>
      <c r="O158" s="132">
        <v>0</v>
      </c>
      <c r="P158" s="132">
        <v>0</v>
      </c>
      <c r="Q158" s="132">
        <v>1</v>
      </c>
      <c r="R158" s="137">
        <v>1.7039999999999999E-5</v>
      </c>
      <c r="S158" s="137">
        <v>1.2100000000000001E-6</v>
      </c>
      <c r="T158" s="132">
        <v>4</v>
      </c>
      <c r="U158" s="132">
        <v>0</v>
      </c>
      <c r="V158" s="132">
        <v>0</v>
      </c>
      <c r="W158" s="138" t="s">
        <v>2670</v>
      </c>
      <c r="X158" s="139">
        <v>45215</v>
      </c>
      <c r="Y158" s="135" t="s">
        <v>204</v>
      </c>
      <c r="Z158" s="135"/>
      <c r="AA158" s="135"/>
      <c r="AB158" s="135"/>
      <c r="AC158" s="135"/>
      <c r="AD158" s="132"/>
      <c r="AE158" s="132"/>
      <c r="AF158" s="132"/>
      <c r="AG158" s="132"/>
      <c r="AH158" s="132"/>
      <c r="AI158" s="137"/>
      <c r="AJ158" s="137"/>
      <c r="AK158" s="137"/>
      <c r="AL158" s="137"/>
      <c r="AM158" s="137"/>
      <c r="AN158" s="135"/>
      <c r="AO158" s="137"/>
    </row>
    <row r="159" spans="1:41" ht="14.25" customHeight="1">
      <c r="A159" s="135" t="s">
        <v>1435</v>
      </c>
      <c r="B159" s="135" t="s">
        <v>200</v>
      </c>
      <c r="C159" s="132">
        <v>0</v>
      </c>
      <c r="D159" s="132">
        <v>200</v>
      </c>
      <c r="E159" s="132">
        <v>15616</v>
      </c>
      <c r="F159" s="135" t="s">
        <v>201</v>
      </c>
      <c r="G159" s="137">
        <v>1.6900000000000001E-3</v>
      </c>
      <c r="H159" s="137">
        <v>1.198E-4</v>
      </c>
      <c r="I159" s="137">
        <v>-1.0338E-5</v>
      </c>
      <c r="J159" s="137">
        <v>-8.6720000000000004E-7</v>
      </c>
      <c r="K159" s="137">
        <v>1.6999999999999999E-3</v>
      </c>
      <c r="L159" s="137">
        <v>1.2070000000000001E-4</v>
      </c>
      <c r="M159" s="132">
        <v>4.05</v>
      </c>
      <c r="N159" s="132">
        <v>0</v>
      </c>
      <c r="O159" s="132">
        <v>0</v>
      </c>
      <c r="P159" s="132">
        <v>0</v>
      </c>
      <c r="Q159" s="132">
        <v>1</v>
      </c>
      <c r="R159" s="137">
        <v>1.7039999999999999E-5</v>
      </c>
      <c r="S159" s="137">
        <v>1.2100000000000001E-6</v>
      </c>
      <c r="T159" s="132">
        <v>4</v>
      </c>
      <c r="U159" s="132">
        <v>0</v>
      </c>
      <c r="V159" s="132">
        <v>0</v>
      </c>
      <c r="W159" s="138" t="s">
        <v>2671</v>
      </c>
      <c r="X159" s="139">
        <v>45215</v>
      </c>
      <c r="Y159" s="135" t="s">
        <v>204</v>
      </c>
      <c r="Z159" s="135"/>
      <c r="AA159" s="135"/>
      <c r="AB159" s="135"/>
      <c r="AC159" s="135"/>
      <c r="AD159" s="132"/>
      <c r="AE159" s="132"/>
      <c r="AF159" s="132"/>
      <c r="AG159" s="132"/>
      <c r="AH159" s="132"/>
      <c r="AI159" s="137"/>
      <c r="AJ159" s="137"/>
      <c r="AK159" s="137"/>
      <c r="AL159" s="137"/>
      <c r="AM159" s="137"/>
      <c r="AN159" s="135"/>
      <c r="AO159" s="137"/>
    </row>
    <row r="160" spans="1:41" ht="14.25" customHeight="1">
      <c r="A160" s="135" t="s">
        <v>1435</v>
      </c>
      <c r="B160" s="135" t="s">
        <v>200</v>
      </c>
      <c r="C160" s="132">
        <v>0</v>
      </c>
      <c r="D160" s="132">
        <v>200</v>
      </c>
      <c r="E160" s="132">
        <v>15616</v>
      </c>
      <c r="F160" s="135" t="s">
        <v>201</v>
      </c>
      <c r="G160" s="137">
        <v>1.6900000000000001E-3</v>
      </c>
      <c r="H160" s="137">
        <v>1.197E-4</v>
      </c>
      <c r="I160" s="137">
        <v>-1.0338E-5</v>
      </c>
      <c r="J160" s="137">
        <v>-8.6720000000000004E-7</v>
      </c>
      <c r="K160" s="137">
        <v>1.6999999999999999E-3</v>
      </c>
      <c r="L160" s="137">
        <v>1.205E-4</v>
      </c>
      <c r="M160" s="132">
        <v>4.05</v>
      </c>
      <c r="N160" s="132">
        <v>0</v>
      </c>
      <c r="O160" s="132">
        <v>0</v>
      </c>
      <c r="P160" s="132">
        <v>0</v>
      </c>
      <c r="Q160" s="132">
        <v>1</v>
      </c>
      <c r="R160" s="137">
        <v>1.7030000000000001E-5</v>
      </c>
      <c r="S160" s="137">
        <v>1.2100000000000001E-6</v>
      </c>
      <c r="T160" s="132">
        <v>4</v>
      </c>
      <c r="U160" s="132">
        <v>0</v>
      </c>
      <c r="V160" s="132">
        <v>0</v>
      </c>
      <c r="W160" s="138" t="s">
        <v>2672</v>
      </c>
      <c r="X160" s="139">
        <v>45215</v>
      </c>
      <c r="Y160" s="135" t="s">
        <v>204</v>
      </c>
      <c r="Z160" s="135"/>
      <c r="AA160" s="135"/>
      <c r="AB160" s="135"/>
      <c r="AC160" s="135"/>
      <c r="AD160" s="132"/>
      <c r="AE160" s="132"/>
      <c r="AF160" s="132"/>
      <c r="AG160" s="132"/>
      <c r="AH160" s="132"/>
      <c r="AI160" s="137"/>
      <c r="AJ160" s="137"/>
      <c r="AK160" s="137"/>
      <c r="AL160" s="137"/>
      <c r="AM160" s="137"/>
      <c r="AN160" s="135"/>
      <c r="AO160" s="137"/>
    </row>
    <row r="161" spans="1:41" ht="14.25" customHeight="1">
      <c r="A161" s="135" t="s">
        <v>1459</v>
      </c>
      <c r="B161" s="135" t="s">
        <v>200</v>
      </c>
      <c r="C161" s="132">
        <v>0</v>
      </c>
      <c r="D161" s="132">
        <v>200</v>
      </c>
      <c r="E161" s="132">
        <v>15616</v>
      </c>
      <c r="F161" s="135" t="s">
        <v>201</v>
      </c>
      <c r="G161" s="137">
        <v>1.2199999999999999E-3</v>
      </c>
      <c r="H161" s="137">
        <v>8.4300000000000003E-5</v>
      </c>
      <c r="I161" s="137">
        <v>-1.0338E-5</v>
      </c>
      <c r="J161" s="137">
        <v>-8.6720000000000004E-7</v>
      </c>
      <c r="K161" s="137">
        <v>1.23E-3</v>
      </c>
      <c r="L161" s="137">
        <v>8.5099999999999995E-5</v>
      </c>
      <c r="M161" s="132">
        <v>3.94</v>
      </c>
      <c r="N161" s="132">
        <v>0</v>
      </c>
      <c r="O161" s="132">
        <v>0</v>
      </c>
      <c r="P161" s="132">
        <v>0</v>
      </c>
      <c r="Q161" s="132">
        <v>1</v>
      </c>
      <c r="R161" s="137">
        <v>1.235E-5</v>
      </c>
      <c r="S161" s="137">
        <v>8.5140000000000001E-7</v>
      </c>
      <c r="T161" s="132">
        <v>4</v>
      </c>
      <c r="U161" s="132">
        <v>0</v>
      </c>
      <c r="V161" s="132">
        <v>0</v>
      </c>
      <c r="W161" s="138" t="s">
        <v>2673</v>
      </c>
      <c r="X161" s="139">
        <v>45215</v>
      </c>
      <c r="Y161" s="135" t="s">
        <v>204</v>
      </c>
      <c r="Z161" s="135"/>
      <c r="AA161" s="135"/>
      <c r="AB161" s="135"/>
      <c r="AC161" s="135"/>
      <c r="AD161" s="132"/>
      <c r="AE161" s="132"/>
      <c r="AF161" s="132"/>
      <c r="AG161" s="132"/>
      <c r="AH161" s="132"/>
      <c r="AI161" s="137"/>
      <c r="AJ161" s="137"/>
      <c r="AK161" s="137"/>
      <c r="AL161" s="137"/>
      <c r="AM161" s="137"/>
      <c r="AN161" s="135"/>
      <c r="AO161" s="137"/>
    </row>
    <row r="162" spans="1:41" ht="14.25" customHeight="1">
      <c r="A162" s="135" t="s">
        <v>1459</v>
      </c>
      <c r="B162" s="135" t="s">
        <v>200</v>
      </c>
      <c r="C162" s="132">
        <v>0</v>
      </c>
      <c r="D162" s="132">
        <v>200</v>
      </c>
      <c r="E162" s="132">
        <v>15616</v>
      </c>
      <c r="F162" s="135" t="s">
        <v>201</v>
      </c>
      <c r="G162" s="137">
        <v>1.2199999999999999E-3</v>
      </c>
      <c r="H162" s="137">
        <v>8.42E-5</v>
      </c>
      <c r="I162" s="137">
        <v>-1.0338E-5</v>
      </c>
      <c r="J162" s="137">
        <v>-8.6720000000000004E-7</v>
      </c>
      <c r="K162" s="137">
        <v>1.24E-3</v>
      </c>
      <c r="L162" s="137">
        <v>8.5000000000000006E-5</v>
      </c>
      <c r="M162" s="132">
        <v>3.94</v>
      </c>
      <c r="N162" s="132">
        <v>0</v>
      </c>
      <c r="O162" s="132">
        <v>0</v>
      </c>
      <c r="P162" s="132">
        <v>0</v>
      </c>
      <c r="Q162" s="132">
        <v>1</v>
      </c>
      <c r="R162" s="137">
        <v>1.235E-5</v>
      </c>
      <c r="S162" s="137">
        <v>8.5040000000000004E-7</v>
      </c>
      <c r="T162" s="132">
        <v>4</v>
      </c>
      <c r="U162" s="132">
        <v>0</v>
      </c>
      <c r="V162" s="132">
        <v>0</v>
      </c>
      <c r="W162" s="138" t="s">
        <v>808</v>
      </c>
      <c r="X162" s="139">
        <v>45215</v>
      </c>
      <c r="Y162" s="135" t="s">
        <v>204</v>
      </c>
      <c r="Z162" s="135"/>
      <c r="AA162" s="135"/>
      <c r="AB162" s="135"/>
      <c r="AC162" s="135"/>
      <c r="AD162" s="132"/>
      <c r="AE162" s="132"/>
      <c r="AF162" s="132"/>
      <c r="AG162" s="132"/>
      <c r="AH162" s="132"/>
      <c r="AI162" s="137"/>
      <c r="AJ162" s="137"/>
      <c r="AK162" s="137"/>
      <c r="AL162" s="137"/>
      <c r="AM162" s="137"/>
      <c r="AN162" s="135"/>
      <c r="AO162" s="137"/>
    </row>
    <row r="163" spans="1:41" ht="14.25" customHeight="1">
      <c r="A163" s="135" t="s">
        <v>1459</v>
      </c>
      <c r="B163" s="135" t="s">
        <v>200</v>
      </c>
      <c r="C163" s="132">
        <v>0</v>
      </c>
      <c r="D163" s="132">
        <v>200</v>
      </c>
      <c r="E163" s="132">
        <v>15616</v>
      </c>
      <c r="F163" s="135" t="s">
        <v>201</v>
      </c>
      <c r="G163" s="137">
        <v>1.2199999999999999E-3</v>
      </c>
      <c r="H163" s="137">
        <v>8.3900000000000006E-5</v>
      </c>
      <c r="I163" s="137">
        <v>-1.0338E-5</v>
      </c>
      <c r="J163" s="137">
        <v>-8.6720000000000004E-7</v>
      </c>
      <c r="K163" s="137">
        <v>1.24E-3</v>
      </c>
      <c r="L163" s="137">
        <v>8.4699999999999999E-5</v>
      </c>
      <c r="M163" s="132">
        <v>3.93</v>
      </c>
      <c r="N163" s="132">
        <v>0</v>
      </c>
      <c r="O163" s="132">
        <v>0</v>
      </c>
      <c r="P163" s="132">
        <v>0</v>
      </c>
      <c r="Q163" s="132">
        <v>1</v>
      </c>
      <c r="R163" s="137">
        <v>1.235E-5</v>
      </c>
      <c r="S163" s="137">
        <v>8.4740000000000003E-7</v>
      </c>
      <c r="T163" s="132">
        <v>4</v>
      </c>
      <c r="U163" s="132">
        <v>0</v>
      </c>
      <c r="V163" s="132">
        <v>0</v>
      </c>
      <c r="W163" s="138" t="s">
        <v>2674</v>
      </c>
      <c r="X163" s="139">
        <v>45215</v>
      </c>
      <c r="Y163" s="135" t="s">
        <v>204</v>
      </c>
      <c r="Z163" s="135"/>
      <c r="AA163" s="135"/>
      <c r="AB163" s="135"/>
      <c r="AC163" s="135"/>
      <c r="AD163" s="132"/>
      <c r="AE163" s="132"/>
      <c r="AF163" s="132"/>
      <c r="AG163" s="132"/>
      <c r="AH163" s="132"/>
      <c r="AI163" s="137"/>
      <c r="AJ163" s="137"/>
      <c r="AK163" s="137"/>
      <c r="AL163" s="137"/>
      <c r="AM163" s="137"/>
      <c r="AN163" s="135"/>
      <c r="AO163" s="137"/>
    </row>
    <row r="164" spans="1:41" ht="14.25" customHeight="1">
      <c r="A164" s="135" t="s">
        <v>1483</v>
      </c>
      <c r="B164" s="135" t="s">
        <v>200</v>
      </c>
      <c r="C164" s="132">
        <v>0</v>
      </c>
      <c r="D164" s="132">
        <v>200</v>
      </c>
      <c r="E164" s="132">
        <v>15616</v>
      </c>
      <c r="F164" s="135" t="s">
        <v>201</v>
      </c>
      <c r="G164" s="137">
        <v>2.8E-3</v>
      </c>
      <c r="H164" s="137">
        <v>1.5530000000000001E-4</v>
      </c>
      <c r="I164" s="137">
        <v>-1.0338E-5</v>
      </c>
      <c r="J164" s="137">
        <v>-8.6720000000000004E-7</v>
      </c>
      <c r="K164" s="137">
        <v>2.81E-3</v>
      </c>
      <c r="L164" s="137">
        <v>1.562E-4</v>
      </c>
      <c r="M164" s="132">
        <v>3.19</v>
      </c>
      <c r="N164" s="132">
        <v>0</v>
      </c>
      <c r="O164" s="132">
        <v>0</v>
      </c>
      <c r="P164" s="132">
        <v>0</v>
      </c>
      <c r="Q164" s="132">
        <v>1</v>
      </c>
      <c r="R164" s="137">
        <v>2.8059999999999999E-5</v>
      </c>
      <c r="S164" s="137">
        <v>1.5600000000000001E-6</v>
      </c>
      <c r="T164" s="132">
        <v>4</v>
      </c>
      <c r="U164" s="132">
        <v>0</v>
      </c>
      <c r="V164" s="132">
        <v>0</v>
      </c>
      <c r="W164" s="138" t="s">
        <v>2675</v>
      </c>
      <c r="X164" s="139">
        <v>45215</v>
      </c>
      <c r="Y164" s="135" t="s">
        <v>204</v>
      </c>
      <c r="Z164" s="135"/>
      <c r="AA164" s="135"/>
      <c r="AB164" s="135"/>
      <c r="AC164" s="135"/>
      <c r="AD164" s="132"/>
      <c r="AE164" s="132"/>
      <c r="AF164" s="132"/>
      <c r="AG164" s="132"/>
      <c r="AH164" s="132"/>
      <c r="AI164" s="137"/>
      <c r="AJ164" s="137"/>
      <c r="AK164" s="137"/>
      <c r="AL164" s="137"/>
      <c r="AM164" s="137"/>
      <c r="AN164" s="135"/>
      <c r="AO164" s="137"/>
    </row>
    <row r="165" spans="1:41" ht="14.25" customHeight="1">
      <c r="A165" s="135" t="s">
        <v>1483</v>
      </c>
      <c r="B165" s="135" t="s">
        <v>200</v>
      </c>
      <c r="C165" s="132">
        <v>0</v>
      </c>
      <c r="D165" s="132">
        <v>200</v>
      </c>
      <c r="E165" s="132">
        <v>15616</v>
      </c>
      <c r="F165" s="135" t="s">
        <v>201</v>
      </c>
      <c r="G165" s="137">
        <v>2.8E-3</v>
      </c>
      <c r="H165" s="137">
        <v>1.551E-4</v>
      </c>
      <c r="I165" s="137">
        <v>-1.0338E-5</v>
      </c>
      <c r="J165" s="137">
        <v>-8.6720000000000004E-7</v>
      </c>
      <c r="K165" s="137">
        <v>2.81E-3</v>
      </c>
      <c r="L165" s="137">
        <v>1.56E-4</v>
      </c>
      <c r="M165" s="132">
        <v>3.18</v>
      </c>
      <c r="N165" s="132">
        <v>0</v>
      </c>
      <c r="O165" s="132">
        <v>0</v>
      </c>
      <c r="P165" s="132">
        <v>0</v>
      </c>
      <c r="Q165" s="132">
        <v>1</v>
      </c>
      <c r="R165" s="137">
        <v>2.8059999999999999E-5</v>
      </c>
      <c r="S165" s="137">
        <v>1.5600000000000001E-6</v>
      </c>
      <c r="T165" s="132">
        <v>4</v>
      </c>
      <c r="U165" s="132">
        <v>0</v>
      </c>
      <c r="V165" s="132">
        <v>0</v>
      </c>
      <c r="W165" s="138" t="s">
        <v>2676</v>
      </c>
      <c r="X165" s="139">
        <v>45215</v>
      </c>
      <c r="Y165" s="135" t="s">
        <v>204</v>
      </c>
      <c r="Z165" s="135"/>
      <c r="AA165" s="135"/>
      <c r="AB165" s="135"/>
      <c r="AC165" s="135"/>
      <c r="AD165" s="132"/>
      <c r="AE165" s="132"/>
      <c r="AF165" s="132"/>
      <c r="AG165" s="132"/>
      <c r="AH165" s="132"/>
      <c r="AI165" s="137"/>
      <c r="AJ165" s="137"/>
      <c r="AK165" s="137"/>
      <c r="AL165" s="137"/>
      <c r="AM165" s="137"/>
      <c r="AN165" s="135"/>
      <c r="AO165" s="137"/>
    </row>
    <row r="166" spans="1:41" ht="14.25" customHeight="1">
      <c r="A166" s="135" t="s">
        <v>1483</v>
      </c>
      <c r="B166" s="135" t="s">
        <v>200</v>
      </c>
      <c r="C166" s="132">
        <v>0</v>
      </c>
      <c r="D166" s="132">
        <v>200</v>
      </c>
      <c r="E166" s="132">
        <v>15616</v>
      </c>
      <c r="F166" s="135" t="s">
        <v>201</v>
      </c>
      <c r="G166" s="137">
        <v>2.8E-3</v>
      </c>
      <c r="H166" s="137">
        <v>1.5530000000000001E-4</v>
      </c>
      <c r="I166" s="137">
        <v>-1.0338E-5</v>
      </c>
      <c r="J166" s="137">
        <v>-8.6720000000000004E-7</v>
      </c>
      <c r="K166" s="137">
        <v>2.81E-3</v>
      </c>
      <c r="L166" s="137">
        <v>1.562E-4</v>
      </c>
      <c r="M166" s="132">
        <v>3.19</v>
      </c>
      <c r="N166" s="132">
        <v>0</v>
      </c>
      <c r="O166" s="132">
        <v>0</v>
      </c>
      <c r="P166" s="132">
        <v>0</v>
      </c>
      <c r="Q166" s="132">
        <v>1</v>
      </c>
      <c r="R166" s="137">
        <v>2.8059999999999999E-5</v>
      </c>
      <c r="S166" s="137">
        <v>1.5600000000000001E-6</v>
      </c>
      <c r="T166" s="132">
        <v>4</v>
      </c>
      <c r="U166" s="132">
        <v>0</v>
      </c>
      <c r="V166" s="132">
        <v>0</v>
      </c>
      <c r="W166" s="138" t="s">
        <v>2677</v>
      </c>
      <c r="X166" s="139">
        <v>45215</v>
      </c>
      <c r="Y166" s="135" t="s">
        <v>204</v>
      </c>
      <c r="Z166" s="135"/>
      <c r="AA166" s="135"/>
      <c r="AB166" s="135"/>
      <c r="AC166" s="135"/>
      <c r="AD166" s="132"/>
      <c r="AE166" s="132"/>
      <c r="AF166" s="132"/>
      <c r="AG166" s="132"/>
      <c r="AH166" s="132"/>
      <c r="AI166" s="137"/>
      <c r="AJ166" s="137"/>
      <c r="AK166" s="137"/>
      <c r="AL166" s="137"/>
      <c r="AM166" s="137"/>
      <c r="AN166" s="135"/>
      <c r="AO166" s="137"/>
    </row>
    <row r="167" spans="1:41" ht="14.25" customHeight="1">
      <c r="A167" s="135" t="s">
        <v>1507</v>
      </c>
      <c r="B167" s="135" t="s">
        <v>200</v>
      </c>
      <c r="C167" s="132">
        <v>0</v>
      </c>
      <c r="D167" s="132">
        <v>200</v>
      </c>
      <c r="E167" s="132">
        <v>15616</v>
      </c>
      <c r="F167" s="135" t="s">
        <v>201</v>
      </c>
      <c r="G167" s="137">
        <v>1.5E-3</v>
      </c>
      <c r="H167" s="137">
        <v>1.033E-4</v>
      </c>
      <c r="I167" s="137">
        <v>-1.0338E-5</v>
      </c>
      <c r="J167" s="137">
        <v>-8.6720000000000004E-7</v>
      </c>
      <c r="K167" s="137">
        <v>1.5100000000000001E-3</v>
      </c>
      <c r="L167" s="137">
        <v>1.042E-4</v>
      </c>
      <c r="M167" s="132">
        <v>3.94</v>
      </c>
      <c r="N167" s="132">
        <v>0</v>
      </c>
      <c r="O167" s="132">
        <v>0</v>
      </c>
      <c r="P167" s="132">
        <v>0</v>
      </c>
      <c r="Q167" s="132">
        <v>1</v>
      </c>
      <c r="R167" s="137">
        <v>1.5099999999999999E-5</v>
      </c>
      <c r="S167" s="137">
        <v>1.04E-6</v>
      </c>
      <c r="T167" s="132">
        <v>4</v>
      </c>
      <c r="U167" s="132">
        <v>0</v>
      </c>
      <c r="V167" s="132">
        <v>0</v>
      </c>
      <c r="W167" s="138" t="s">
        <v>2678</v>
      </c>
      <c r="X167" s="139">
        <v>45215</v>
      </c>
      <c r="Y167" s="135" t="s">
        <v>204</v>
      </c>
      <c r="Z167" s="135"/>
      <c r="AA167" s="135"/>
      <c r="AB167" s="135"/>
      <c r="AC167" s="135"/>
      <c r="AD167" s="132"/>
      <c r="AE167" s="132"/>
      <c r="AF167" s="132"/>
      <c r="AG167" s="132"/>
      <c r="AH167" s="132"/>
      <c r="AI167" s="137"/>
      <c r="AJ167" s="137"/>
      <c r="AK167" s="137"/>
      <c r="AL167" s="137"/>
      <c r="AM167" s="137"/>
      <c r="AN167" s="135"/>
      <c r="AO167" s="137"/>
    </row>
    <row r="168" spans="1:41" ht="14.25" customHeight="1">
      <c r="A168" s="135" t="s">
        <v>1507</v>
      </c>
      <c r="B168" s="135" t="s">
        <v>200</v>
      </c>
      <c r="C168" s="132">
        <v>0</v>
      </c>
      <c r="D168" s="132">
        <v>200</v>
      </c>
      <c r="E168" s="132">
        <v>15616</v>
      </c>
      <c r="F168" s="135" t="s">
        <v>201</v>
      </c>
      <c r="G168" s="137">
        <v>1.5E-3</v>
      </c>
      <c r="H168" s="137">
        <v>1.033E-4</v>
      </c>
      <c r="I168" s="137">
        <v>-1.0338E-5</v>
      </c>
      <c r="J168" s="137">
        <v>-8.6720000000000004E-7</v>
      </c>
      <c r="K168" s="137">
        <v>1.5100000000000001E-3</v>
      </c>
      <c r="L168" s="137">
        <v>1.042E-4</v>
      </c>
      <c r="M168" s="132">
        <v>3.94</v>
      </c>
      <c r="N168" s="132">
        <v>0</v>
      </c>
      <c r="O168" s="132">
        <v>0</v>
      </c>
      <c r="P168" s="132">
        <v>0</v>
      </c>
      <c r="Q168" s="132">
        <v>1</v>
      </c>
      <c r="R168" s="137">
        <v>1.5109999999999999E-5</v>
      </c>
      <c r="S168" s="137">
        <v>1.04E-6</v>
      </c>
      <c r="T168" s="132">
        <v>4</v>
      </c>
      <c r="U168" s="132">
        <v>0</v>
      </c>
      <c r="V168" s="132">
        <v>0</v>
      </c>
      <c r="W168" s="138" t="s">
        <v>2679</v>
      </c>
      <c r="X168" s="139">
        <v>45215</v>
      </c>
      <c r="Y168" s="135" t="s">
        <v>204</v>
      </c>
      <c r="Z168" s="135"/>
      <c r="AA168" s="135"/>
      <c r="AB168" s="135"/>
      <c r="AC168" s="135"/>
      <c r="AD168" s="132"/>
      <c r="AE168" s="132"/>
      <c r="AF168" s="132"/>
      <c r="AG168" s="132"/>
      <c r="AH168" s="132"/>
      <c r="AI168" s="137"/>
      <c r="AJ168" s="137"/>
      <c r="AK168" s="137"/>
      <c r="AL168" s="137"/>
      <c r="AM168" s="137"/>
      <c r="AN168" s="135"/>
      <c r="AO168" s="137"/>
    </row>
    <row r="169" spans="1:41" ht="14.25" customHeight="1">
      <c r="A169" s="135" t="s">
        <v>1507</v>
      </c>
      <c r="B169" s="135" t="s">
        <v>200</v>
      </c>
      <c r="C169" s="132">
        <v>0</v>
      </c>
      <c r="D169" s="132">
        <v>200</v>
      </c>
      <c r="E169" s="132">
        <v>15616</v>
      </c>
      <c r="F169" s="135" t="s">
        <v>201</v>
      </c>
      <c r="G169" s="137">
        <v>1.5E-3</v>
      </c>
      <c r="H169" s="137">
        <v>1.033E-4</v>
      </c>
      <c r="I169" s="137">
        <v>-1.0338E-5</v>
      </c>
      <c r="J169" s="137">
        <v>-8.6720000000000004E-7</v>
      </c>
      <c r="K169" s="137">
        <v>1.5100000000000001E-3</v>
      </c>
      <c r="L169" s="137">
        <v>1.041E-4</v>
      </c>
      <c r="M169" s="132">
        <v>3.95</v>
      </c>
      <c r="N169" s="132">
        <v>0</v>
      </c>
      <c r="O169" s="132">
        <v>0</v>
      </c>
      <c r="P169" s="132">
        <v>0</v>
      </c>
      <c r="Q169" s="132">
        <v>1</v>
      </c>
      <c r="R169" s="137">
        <v>1.5099999999999999E-5</v>
      </c>
      <c r="S169" s="137">
        <v>1.04E-6</v>
      </c>
      <c r="T169" s="132">
        <v>4</v>
      </c>
      <c r="U169" s="132">
        <v>0</v>
      </c>
      <c r="V169" s="132">
        <v>0</v>
      </c>
      <c r="W169" s="138" t="s">
        <v>2680</v>
      </c>
      <c r="X169" s="139">
        <v>45215</v>
      </c>
      <c r="Y169" s="135" t="s">
        <v>204</v>
      </c>
      <c r="Z169" s="135"/>
      <c r="AA169" s="135"/>
      <c r="AB169" s="135"/>
      <c r="AC169" s="135"/>
      <c r="AD169" s="132"/>
      <c r="AE169" s="132"/>
      <c r="AF169" s="132"/>
      <c r="AG169" s="132"/>
      <c r="AH169" s="132"/>
      <c r="AI169" s="137"/>
      <c r="AJ169" s="137"/>
      <c r="AK169" s="137"/>
      <c r="AL169" s="137"/>
      <c r="AM169" s="137"/>
      <c r="AN169" s="135"/>
      <c r="AO169" s="137"/>
    </row>
    <row r="170" spans="1:41" ht="14.25" customHeight="1">
      <c r="A170" s="135" t="s">
        <v>1531</v>
      </c>
      <c r="B170" s="135" t="s">
        <v>200</v>
      </c>
      <c r="C170" s="132">
        <v>0</v>
      </c>
      <c r="D170" s="132">
        <v>200</v>
      </c>
      <c r="E170" s="132">
        <v>15616</v>
      </c>
      <c r="F170" s="135" t="s">
        <v>201</v>
      </c>
      <c r="G170" s="137">
        <v>1.65E-3</v>
      </c>
      <c r="H170" s="137">
        <v>1.2129999999999999E-4</v>
      </c>
      <c r="I170" s="137">
        <v>-1.0338E-5</v>
      </c>
      <c r="J170" s="137">
        <v>-8.6720000000000004E-7</v>
      </c>
      <c r="K170" s="137">
        <v>1.66E-3</v>
      </c>
      <c r="L170" s="137">
        <v>1.2219999999999999E-4</v>
      </c>
      <c r="M170" s="132">
        <v>4.21</v>
      </c>
      <c r="N170" s="132">
        <v>0</v>
      </c>
      <c r="O170" s="132">
        <v>0</v>
      </c>
      <c r="P170" s="132">
        <v>0</v>
      </c>
      <c r="Q170" s="132">
        <v>1</v>
      </c>
      <c r="R170" s="137">
        <v>1.6609999999999999E-5</v>
      </c>
      <c r="S170" s="137">
        <v>1.22E-6</v>
      </c>
      <c r="T170" s="132">
        <v>4</v>
      </c>
      <c r="U170" s="132">
        <v>0</v>
      </c>
      <c r="V170" s="132">
        <v>0</v>
      </c>
      <c r="W170" s="138" t="s">
        <v>2681</v>
      </c>
      <c r="X170" s="139">
        <v>45215</v>
      </c>
      <c r="Y170" s="135" t="s">
        <v>204</v>
      </c>
      <c r="Z170" s="135"/>
      <c r="AA170" s="135"/>
      <c r="AB170" s="135"/>
      <c r="AC170" s="135"/>
      <c r="AD170" s="132"/>
      <c r="AE170" s="132"/>
      <c r="AF170" s="132"/>
      <c r="AG170" s="132"/>
      <c r="AH170" s="132"/>
      <c r="AI170" s="137"/>
      <c r="AJ170" s="137"/>
      <c r="AK170" s="137"/>
      <c r="AL170" s="137"/>
      <c r="AM170" s="137"/>
      <c r="AN170" s="135"/>
      <c r="AO170" s="137"/>
    </row>
    <row r="171" spans="1:41" ht="14.25" customHeight="1">
      <c r="A171" s="135" t="s">
        <v>1531</v>
      </c>
      <c r="B171" s="135" t="s">
        <v>200</v>
      </c>
      <c r="C171" s="132">
        <v>0</v>
      </c>
      <c r="D171" s="132">
        <v>200</v>
      </c>
      <c r="E171" s="132">
        <v>15616</v>
      </c>
      <c r="F171" s="135" t="s">
        <v>201</v>
      </c>
      <c r="G171" s="137">
        <v>1.65E-3</v>
      </c>
      <c r="H171" s="137">
        <v>1.205E-4</v>
      </c>
      <c r="I171" s="137">
        <v>-1.0338E-5</v>
      </c>
      <c r="J171" s="137">
        <v>-8.6720000000000004E-7</v>
      </c>
      <c r="K171" s="137">
        <v>1.66E-3</v>
      </c>
      <c r="L171" s="137">
        <v>1.214E-4</v>
      </c>
      <c r="M171" s="132">
        <v>4.18</v>
      </c>
      <c r="N171" s="132">
        <v>0</v>
      </c>
      <c r="O171" s="132">
        <v>0</v>
      </c>
      <c r="P171" s="132">
        <v>0</v>
      </c>
      <c r="Q171" s="132">
        <v>1</v>
      </c>
      <c r="R171" s="137">
        <v>1.6609999999999999E-5</v>
      </c>
      <c r="S171" s="137">
        <v>1.2100000000000001E-6</v>
      </c>
      <c r="T171" s="132">
        <v>4</v>
      </c>
      <c r="U171" s="132">
        <v>0</v>
      </c>
      <c r="V171" s="132">
        <v>0</v>
      </c>
      <c r="W171" s="138" t="s">
        <v>2682</v>
      </c>
      <c r="X171" s="139">
        <v>45215</v>
      </c>
      <c r="Y171" s="135" t="s">
        <v>204</v>
      </c>
      <c r="Z171" s="135"/>
      <c r="AA171" s="135"/>
      <c r="AB171" s="135"/>
      <c r="AC171" s="135"/>
      <c r="AD171" s="132"/>
      <c r="AE171" s="132"/>
      <c r="AF171" s="132"/>
      <c r="AG171" s="132"/>
      <c r="AH171" s="132"/>
      <c r="AI171" s="137"/>
      <c r="AJ171" s="137"/>
      <c r="AK171" s="137"/>
      <c r="AL171" s="137"/>
      <c r="AM171" s="137"/>
      <c r="AN171" s="135"/>
      <c r="AO171" s="137"/>
    </row>
    <row r="172" spans="1:41" ht="14.25" customHeight="1">
      <c r="A172" s="135" t="s">
        <v>1531</v>
      </c>
      <c r="B172" s="135" t="s">
        <v>200</v>
      </c>
      <c r="C172" s="132">
        <v>0</v>
      </c>
      <c r="D172" s="132">
        <v>200</v>
      </c>
      <c r="E172" s="132">
        <v>15616</v>
      </c>
      <c r="F172" s="135" t="s">
        <v>201</v>
      </c>
      <c r="G172" s="137">
        <v>1.65E-3</v>
      </c>
      <c r="H172" s="137">
        <v>1.21E-4</v>
      </c>
      <c r="I172" s="137">
        <v>-1.0338E-5</v>
      </c>
      <c r="J172" s="137">
        <v>-8.6720000000000004E-7</v>
      </c>
      <c r="K172" s="137">
        <v>1.66E-3</v>
      </c>
      <c r="L172" s="137">
        <v>1.219E-4</v>
      </c>
      <c r="M172" s="132">
        <v>4.2</v>
      </c>
      <c r="N172" s="132">
        <v>0</v>
      </c>
      <c r="O172" s="132">
        <v>0</v>
      </c>
      <c r="P172" s="132">
        <v>0</v>
      </c>
      <c r="Q172" s="132">
        <v>1</v>
      </c>
      <c r="R172" s="137">
        <v>1.6609999999999999E-5</v>
      </c>
      <c r="S172" s="137">
        <v>1.22E-6</v>
      </c>
      <c r="T172" s="132">
        <v>4</v>
      </c>
      <c r="U172" s="132">
        <v>0</v>
      </c>
      <c r="V172" s="132">
        <v>0</v>
      </c>
      <c r="W172" s="138" t="s">
        <v>2683</v>
      </c>
      <c r="X172" s="139">
        <v>45215</v>
      </c>
      <c r="Y172" s="135" t="s">
        <v>204</v>
      </c>
      <c r="Z172" s="135"/>
      <c r="AA172" s="135"/>
      <c r="AB172" s="135"/>
      <c r="AC172" s="135"/>
      <c r="AD172" s="132"/>
      <c r="AE172" s="132"/>
      <c r="AF172" s="132"/>
      <c r="AG172" s="132"/>
      <c r="AH172" s="132"/>
      <c r="AI172" s="137"/>
      <c r="AJ172" s="137"/>
      <c r="AK172" s="137"/>
      <c r="AL172" s="137"/>
      <c r="AM172" s="137"/>
      <c r="AN172" s="135"/>
      <c r="AO172" s="137"/>
    </row>
    <row r="173" spans="1:41" ht="14.25" customHeight="1">
      <c r="A173" s="135" t="s">
        <v>1552</v>
      </c>
      <c r="B173" s="135" t="s">
        <v>200</v>
      </c>
      <c r="C173" s="132">
        <v>0</v>
      </c>
      <c r="D173" s="132">
        <v>200</v>
      </c>
      <c r="E173" s="132">
        <v>15616</v>
      </c>
      <c r="F173" s="135" t="s">
        <v>201</v>
      </c>
      <c r="G173" s="137">
        <v>2.3700000000000001E-3</v>
      </c>
      <c r="H173" s="137">
        <v>1.493E-4</v>
      </c>
      <c r="I173" s="137">
        <v>-1.0338E-5</v>
      </c>
      <c r="J173" s="137">
        <v>-8.6720000000000004E-7</v>
      </c>
      <c r="K173" s="137">
        <v>2.3800000000000002E-3</v>
      </c>
      <c r="L173" s="137">
        <v>1.5019999999999999E-4</v>
      </c>
      <c r="M173" s="132">
        <v>3.61</v>
      </c>
      <c r="N173" s="132">
        <v>0</v>
      </c>
      <c r="O173" s="132">
        <v>0</v>
      </c>
      <c r="P173" s="132">
        <v>0</v>
      </c>
      <c r="Q173" s="132">
        <v>1</v>
      </c>
      <c r="R173" s="137">
        <v>2.3799999999999999E-5</v>
      </c>
      <c r="S173" s="137">
        <v>1.5E-6</v>
      </c>
      <c r="T173" s="132">
        <v>4</v>
      </c>
      <c r="U173" s="132">
        <v>0</v>
      </c>
      <c r="V173" s="132">
        <v>0</v>
      </c>
      <c r="W173" s="138" t="s">
        <v>2684</v>
      </c>
      <c r="X173" s="139">
        <v>45215</v>
      </c>
      <c r="Y173" s="135" t="s">
        <v>204</v>
      </c>
      <c r="Z173" s="135"/>
      <c r="AA173" s="135"/>
      <c r="AB173" s="135"/>
      <c r="AC173" s="135"/>
      <c r="AD173" s="132"/>
      <c r="AE173" s="132"/>
      <c r="AF173" s="132"/>
      <c r="AG173" s="132"/>
      <c r="AH173" s="132"/>
      <c r="AI173" s="137"/>
      <c r="AJ173" s="137"/>
      <c r="AK173" s="137"/>
      <c r="AL173" s="137"/>
      <c r="AM173" s="137"/>
      <c r="AN173" s="135"/>
      <c r="AO173" s="137"/>
    </row>
    <row r="174" spans="1:41" ht="14.25" customHeight="1">
      <c r="A174" s="135" t="s">
        <v>1552</v>
      </c>
      <c r="B174" s="135" t="s">
        <v>200</v>
      </c>
      <c r="C174" s="132">
        <v>0</v>
      </c>
      <c r="D174" s="132">
        <v>200</v>
      </c>
      <c r="E174" s="132">
        <v>15616</v>
      </c>
      <c r="F174" s="135" t="s">
        <v>201</v>
      </c>
      <c r="G174" s="137">
        <v>2.3700000000000001E-3</v>
      </c>
      <c r="H174" s="137">
        <v>1.4880000000000001E-4</v>
      </c>
      <c r="I174" s="137">
        <v>-1.0338E-5</v>
      </c>
      <c r="J174" s="137">
        <v>-8.6720000000000004E-7</v>
      </c>
      <c r="K174" s="137">
        <v>2.3800000000000002E-3</v>
      </c>
      <c r="L174" s="137">
        <v>1.496E-4</v>
      </c>
      <c r="M174" s="132">
        <v>3.6</v>
      </c>
      <c r="N174" s="132">
        <v>0</v>
      </c>
      <c r="O174" s="132">
        <v>0</v>
      </c>
      <c r="P174" s="132">
        <v>0</v>
      </c>
      <c r="Q174" s="132">
        <v>1</v>
      </c>
      <c r="R174" s="137">
        <v>2.3810000000000001E-5</v>
      </c>
      <c r="S174" s="137">
        <v>1.5E-6</v>
      </c>
      <c r="T174" s="132">
        <v>4</v>
      </c>
      <c r="U174" s="132">
        <v>0</v>
      </c>
      <c r="V174" s="132">
        <v>0</v>
      </c>
      <c r="W174" s="138" t="s">
        <v>2685</v>
      </c>
      <c r="X174" s="139">
        <v>45215</v>
      </c>
      <c r="Y174" s="135" t="s">
        <v>204</v>
      </c>
      <c r="Z174" s="135"/>
      <c r="AA174" s="135"/>
      <c r="AB174" s="135"/>
      <c r="AC174" s="135"/>
      <c r="AD174" s="132"/>
      <c r="AE174" s="132"/>
      <c r="AF174" s="132"/>
      <c r="AG174" s="132"/>
      <c r="AH174" s="132"/>
      <c r="AI174" s="137"/>
      <c r="AJ174" s="137"/>
      <c r="AK174" s="137"/>
      <c r="AL174" s="137"/>
      <c r="AM174" s="137"/>
      <c r="AN174" s="135"/>
      <c r="AO174" s="137"/>
    </row>
    <row r="175" spans="1:41" ht="14.25" customHeight="1">
      <c r="A175" s="135" t="s">
        <v>1552</v>
      </c>
      <c r="B175" s="135" t="s">
        <v>200</v>
      </c>
      <c r="C175" s="132">
        <v>0</v>
      </c>
      <c r="D175" s="132">
        <v>200</v>
      </c>
      <c r="E175" s="132">
        <v>15616</v>
      </c>
      <c r="F175" s="135" t="s">
        <v>201</v>
      </c>
      <c r="G175" s="137">
        <v>2.3700000000000001E-3</v>
      </c>
      <c r="H175" s="137">
        <v>1.4899999999999999E-4</v>
      </c>
      <c r="I175" s="137">
        <v>-1.0338E-5</v>
      </c>
      <c r="J175" s="137">
        <v>-8.6720000000000004E-7</v>
      </c>
      <c r="K175" s="137">
        <v>2.3800000000000002E-3</v>
      </c>
      <c r="L175" s="137">
        <v>1.4980000000000001E-4</v>
      </c>
      <c r="M175" s="132">
        <v>3.6</v>
      </c>
      <c r="N175" s="132">
        <v>0</v>
      </c>
      <c r="O175" s="132">
        <v>0</v>
      </c>
      <c r="P175" s="132">
        <v>0</v>
      </c>
      <c r="Q175" s="132">
        <v>1</v>
      </c>
      <c r="R175" s="137">
        <v>2.3810000000000001E-5</v>
      </c>
      <c r="S175" s="137">
        <v>1.5E-6</v>
      </c>
      <c r="T175" s="132">
        <v>4</v>
      </c>
      <c r="U175" s="132">
        <v>0</v>
      </c>
      <c r="V175" s="132">
        <v>0</v>
      </c>
      <c r="W175" s="138" t="s">
        <v>2686</v>
      </c>
      <c r="X175" s="139">
        <v>45215</v>
      </c>
      <c r="Y175" s="135" t="s">
        <v>204</v>
      </c>
      <c r="Z175" s="135"/>
      <c r="AA175" s="135"/>
      <c r="AB175" s="135"/>
      <c r="AC175" s="135"/>
      <c r="AD175" s="132"/>
      <c r="AE175" s="132"/>
      <c r="AF175" s="132"/>
      <c r="AG175" s="132"/>
      <c r="AH175" s="132"/>
      <c r="AI175" s="137"/>
      <c r="AJ175" s="137"/>
      <c r="AK175" s="137"/>
      <c r="AL175" s="137"/>
      <c r="AM175" s="137"/>
      <c r="AN175" s="135"/>
      <c r="AO175" s="137"/>
    </row>
    <row r="176" spans="1:41" ht="14.25" customHeight="1">
      <c r="A176" s="135" t="s">
        <v>1575</v>
      </c>
      <c r="B176" s="135" t="s">
        <v>200</v>
      </c>
      <c r="C176" s="132">
        <v>0</v>
      </c>
      <c r="D176" s="132">
        <v>200</v>
      </c>
      <c r="E176" s="132">
        <v>15616</v>
      </c>
      <c r="F176" s="135" t="s">
        <v>201</v>
      </c>
      <c r="G176" s="137">
        <v>2.4499999999999999E-3</v>
      </c>
      <c r="H176" s="137">
        <v>1.4789999999999999E-4</v>
      </c>
      <c r="I176" s="137">
        <v>-1.0338E-5</v>
      </c>
      <c r="J176" s="137">
        <v>-8.6720000000000004E-7</v>
      </c>
      <c r="K176" s="137">
        <v>2.4599999999999999E-3</v>
      </c>
      <c r="L176" s="137">
        <v>1.4880000000000001E-4</v>
      </c>
      <c r="M176" s="132">
        <v>3.46</v>
      </c>
      <c r="N176" s="132">
        <v>0</v>
      </c>
      <c r="O176" s="132">
        <v>0</v>
      </c>
      <c r="P176" s="132">
        <v>0</v>
      </c>
      <c r="Q176" s="132">
        <v>1</v>
      </c>
      <c r="R176" s="137">
        <v>2.4579999999999998E-5</v>
      </c>
      <c r="S176" s="137">
        <v>1.4899999999999999E-6</v>
      </c>
      <c r="T176" s="132">
        <v>4</v>
      </c>
      <c r="U176" s="132">
        <v>0</v>
      </c>
      <c r="V176" s="132">
        <v>0</v>
      </c>
      <c r="W176" s="138" t="s">
        <v>2687</v>
      </c>
      <c r="X176" s="139">
        <v>45215</v>
      </c>
      <c r="Y176" s="135" t="s">
        <v>204</v>
      </c>
      <c r="Z176" s="135"/>
      <c r="AA176" s="135"/>
      <c r="AB176" s="135"/>
      <c r="AC176" s="135"/>
      <c r="AD176" s="132"/>
      <c r="AE176" s="132"/>
      <c r="AF176" s="132"/>
      <c r="AG176" s="132"/>
      <c r="AH176" s="132"/>
      <c r="AI176" s="137"/>
      <c r="AJ176" s="137"/>
      <c r="AK176" s="137"/>
      <c r="AL176" s="137"/>
      <c r="AM176" s="137"/>
      <c r="AN176" s="135"/>
      <c r="AO176" s="137"/>
    </row>
    <row r="177" spans="1:41" ht="14.25" customHeight="1">
      <c r="A177" s="135" t="s">
        <v>1575</v>
      </c>
      <c r="B177" s="135" t="s">
        <v>200</v>
      </c>
      <c r="C177" s="132">
        <v>0</v>
      </c>
      <c r="D177" s="132">
        <v>200</v>
      </c>
      <c r="E177" s="132">
        <v>15616</v>
      </c>
      <c r="F177" s="135" t="s">
        <v>201</v>
      </c>
      <c r="G177" s="137">
        <v>2.4499999999999999E-3</v>
      </c>
      <c r="H177" s="137">
        <v>1.4860000000000001E-4</v>
      </c>
      <c r="I177" s="137">
        <v>-1.0338E-5</v>
      </c>
      <c r="J177" s="137">
        <v>-8.6720000000000004E-7</v>
      </c>
      <c r="K177" s="137">
        <v>2.4599999999999999E-3</v>
      </c>
      <c r="L177" s="137">
        <v>1.495E-4</v>
      </c>
      <c r="M177" s="132">
        <v>3.48</v>
      </c>
      <c r="N177" s="132">
        <v>0</v>
      </c>
      <c r="O177" s="132">
        <v>0</v>
      </c>
      <c r="P177" s="132">
        <v>0</v>
      </c>
      <c r="Q177" s="132">
        <v>1</v>
      </c>
      <c r="R177" s="137">
        <v>2.4579999999999998E-5</v>
      </c>
      <c r="S177" s="137">
        <v>1.4899999999999999E-6</v>
      </c>
      <c r="T177" s="132">
        <v>4</v>
      </c>
      <c r="U177" s="132">
        <v>0</v>
      </c>
      <c r="V177" s="132">
        <v>0</v>
      </c>
      <c r="W177" s="138" t="s">
        <v>2688</v>
      </c>
      <c r="X177" s="139">
        <v>45215</v>
      </c>
      <c r="Y177" s="135" t="s">
        <v>204</v>
      </c>
      <c r="Z177" s="135"/>
      <c r="AA177" s="135"/>
      <c r="AB177" s="135"/>
      <c r="AC177" s="135"/>
      <c r="AD177" s="132"/>
      <c r="AE177" s="132"/>
      <c r="AF177" s="132"/>
      <c r="AG177" s="132"/>
      <c r="AH177" s="132"/>
      <c r="AI177" s="137"/>
      <c r="AJ177" s="137"/>
      <c r="AK177" s="137"/>
      <c r="AL177" s="137"/>
      <c r="AM177" s="137"/>
      <c r="AN177" s="135"/>
      <c r="AO177" s="137"/>
    </row>
    <row r="178" spans="1:41" ht="14.25" customHeight="1">
      <c r="A178" s="135" t="s">
        <v>1575</v>
      </c>
      <c r="B178" s="135" t="s">
        <v>200</v>
      </c>
      <c r="C178" s="132">
        <v>0</v>
      </c>
      <c r="D178" s="132">
        <v>200</v>
      </c>
      <c r="E178" s="132">
        <v>15616</v>
      </c>
      <c r="F178" s="135" t="s">
        <v>201</v>
      </c>
      <c r="G178" s="137">
        <v>2.4499999999999999E-3</v>
      </c>
      <c r="H178" s="137">
        <v>1.484E-4</v>
      </c>
      <c r="I178" s="137">
        <v>-1.0338E-5</v>
      </c>
      <c r="J178" s="137">
        <v>-8.6720000000000004E-7</v>
      </c>
      <c r="K178" s="137">
        <v>2.4599999999999999E-3</v>
      </c>
      <c r="L178" s="137">
        <v>1.493E-4</v>
      </c>
      <c r="M178" s="132">
        <v>3.47</v>
      </c>
      <c r="N178" s="132">
        <v>0</v>
      </c>
      <c r="O178" s="132">
        <v>0</v>
      </c>
      <c r="P178" s="132">
        <v>0</v>
      </c>
      <c r="Q178" s="132">
        <v>1</v>
      </c>
      <c r="R178" s="137">
        <v>2.4579999999999998E-5</v>
      </c>
      <c r="S178" s="137">
        <v>1.4899999999999999E-6</v>
      </c>
      <c r="T178" s="132">
        <v>4</v>
      </c>
      <c r="U178" s="132">
        <v>0</v>
      </c>
      <c r="V178" s="132">
        <v>0</v>
      </c>
      <c r="W178" s="138" t="s">
        <v>2689</v>
      </c>
      <c r="X178" s="139">
        <v>45215</v>
      </c>
      <c r="Y178" s="135" t="s">
        <v>204</v>
      </c>
      <c r="Z178" s="135"/>
      <c r="AA178" s="135"/>
      <c r="AB178" s="135"/>
      <c r="AC178" s="135"/>
      <c r="AD178" s="132"/>
      <c r="AE178" s="132"/>
      <c r="AF178" s="132"/>
      <c r="AG178" s="132"/>
      <c r="AH178" s="132"/>
      <c r="AI178" s="137"/>
      <c r="AJ178" s="137"/>
      <c r="AK178" s="137"/>
      <c r="AL178" s="137"/>
      <c r="AM178" s="137"/>
      <c r="AN178" s="135"/>
      <c r="AO178" s="137"/>
    </row>
    <row r="179" spans="1:41" ht="14.25" customHeight="1">
      <c r="A179" s="135" t="s">
        <v>1599</v>
      </c>
      <c r="B179" s="135" t="s">
        <v>200</v>
      </c>
      <c r="C179" s="132">
        <v>0</v>
      </c>
      <c r="D179" s="132">
        <v>200</v>
      </c>
      <c r="E179" s="132">
        <v>15616</v>
      </c>
      <c r="F179" s="135" t="s">
        <v>201</v>
      </c>
      <c r="G179" s="137">
        <v>1.9300000000000001E-3</v>
      </c>
      <c r="H179" s="137">
        <v>1.206E-4</v>
      </c>
      <c r="I179" s="137">
        <v>-1.0338E-5</v>
      </c>
      <c r="J179" s="137">
        <v>-8.6720000000000004E-7</v>
      </c>
      <c r="K179" s="137">
        <v>1.9400000000000001E-3</v>
      </c>
      <c r="L179" s="137">
        <v>1.215E-4</v>
      </c>
      <c r="M179" s="132">
        <v>3.59</v>
      </c>
      <c r="N179" s="132">
        <v>0</v>
      </c>
      <c r="O179" s="132">
        <v>0</v>
      </c>
      <c r="P179" s="132">
        <v>0</v>
      </c>
      <c r="Q179" s="132">
        <v>1</v>
      </c>
      <c r="R179" s="137">
        <v>1.9360000000000001E-5</v>
      </c>
      <c r="S179" s="137">
        <v>1.2100000000000001E-6</v>
      </c>
      <c r="T179" s="132">
        <v>4</v>
      </c>
      <c r="U179" s="132">
        <v>0</v>
      </c>
      <c r="V179" s="132">
        <v>0</v>
      </c>
      <c r="W179" s="138" t="s">
        <v>2690</v>
      </c>
      <c r="X179" s="139">
        <v>45215</v>
      </c>
      <c r="Y179" s="135" t="s">
        <v>204</v>
      </c>
      <c r="Z179" s="135"/>
      <c r="AA179" s="135"/>
      <c r="AB179" s="135"/>
      <c r="AC179" s="135"/>
      <c r="AD179" s="132"/>
      <c r="AE179" s="132"/>
      <c r="AF179" s="132"/>
      <c r="AG179" s="132"/>
      <c r="AH179" s="132"/>
      <c r="AI179" s="137"/>
      <c r="AJ179" s="137"/>
      <c r="AK179" s="137"/>
      <c r="AL179" s="137"/>
      <c r="AM179" s="137"/>
      <c r="AN179" s="135"/>
      <c r="AO179" s="137"/>
    </row>
    <row r="180" spans="1:41" ht="14.25" customHeight="1">
      <c r="A180" s="135" t="s">
        <v>1599</v>
      </c>
      <c r="B180" s="135" t="s">
        <v>200</v>
      </c>
      <c r="C180" s="132">
        <v>0</v>
      </c>
      <c r="D180" s="132">
        <v>200</v>
      </c>
      <c r="E180" s="132">
        <v>15616</v>
      </c>
      <c r="F180" s="135" t="s">
        <v>201</v>
      </c>
      <c r="G180" s="137">
        <v>1.9300000000000001E-3</v>
      </c>
      <c r="H180" s="137">
        <v>1.204E-4</v>
      </c>
      <c r="I180" s="137">
        <v>-1.0338E-5</v>
      </c>
      <c r="J180" s="137">
        <v>-8.6720000000000004E-7</v>
      </c>
      <c r="K180" s="137">
        <v>1.9400000000000001E-3</v>
      </c>
      <c r="L180" s="137">
        <v>1.2129999999999999E-4</v>
      </c>
      <c r="M180" s="132">
        <v>3.59</v>
      </c>
      <c r="N180" s="132">
        <v>0</v>
      </c>
      <c r="O180" s="132">
        <v>0</v>
      </c>
      <c r="P180" s="132">
        <v>0</v>
      </c>
      <c r="Q180" s="132">
        <v>1</v>
      </c>
      <c r="R180" s="137">
        <v>1.9360000000000001E-5</v>
      </c>
      <c r="S180" s="137">
        <v>1.2100000000000001E-6</v>
      </c>
      <c r="T180" s="132">
        <v>4</v>
      </c>
      <c r="U180" s="132">
        <v>0</v>
      </c>
      <c r="V180" s="132">
        <v>0</v>
      </c>
      <c r="W180" s="138" t="s">
        <v>2691</v>
      </c>
      <c r="X180" s="139">
        <v>45215</v>
      </c>
      <c r="Y180" s="135" t="s">
        <v>204</v>
      </c>
      <c r="Z180" s="135"/>
      <c r="AA180" s="135"/>
      <c r="AB180" s="135"/>
      <c r="AC180" s="135"/>
      <c r="AD180" s="132"/>
      <c r="AE180" s="132"/>
      <c r="AF180" s="132"/>
      <c r="AG180" s="132"/>
      <c r="AH180" s="132"/>
      <c r="AI180" s="137"/>
      <c r="AJ180" s="137"/>
      <c r="AK180" s="137"/>
      <c r="AL180" s="137"/>
      <c r="AM180" s="137"/>
      <c r="AN180" s="135"/>
      <c r="AO180" s="137"/>
    </row>
    <row r="181" spans="1:41" ht="14.25" customHeight="1">
      <c r="A181" s="135" t="s">
        <v>1599</v>
      </c>
      <c r="B181" s="135" t="s">
        <v>200</v>
      </c>
      <c r="C181" s="132">
        <v>0</v>
      </c>
      <c r="D181" s="132">
        <v>200</v>
      </c>
      <c r="E181" s="132">
        <v>15616</v>
      </c>
      <c r="F181" s="135" t="s">
        <v>201</v>
      </c>
      <c r="G181" s="137">
        <v>1.9300000000000001E-3</v>
      </c>
      <c r="H181" s="137">
        <v>1.208E-4</v>
      </c>
      <c r="I181" s="137">
        <v>-1.0338E-5</v>
      </c>
      <c r="J181" s="137">
        <v>-8.6720000000000004E-7</v>
      </c>
      <c r="K181" s="137">
        <v>1.9400000000000001E-3</v>
      </c>
      <c r="L181" s="137">
        <v>1.216E-4</v>
      </c>
      <c r="M181" s="132">
        <v>3.6</v>
      </c>
      <c r="N181" s="132">
        <v>0</v>
      </c>
      <c r="O181" s="132">
        <v>0</v>
      </c>
      <c r="P181" s="132">
        <v>0</v>
      </c>
      <c r="Q181" s="132">
        <v>1</v>
      </c>
      <c r="R181" s="137">
        <v>1.9360000000000001E-5</v>
      </c>
      <c r="S181" s="137">
        <v>1.22E-6</v>
      </c>
      <c r="T181" s="132">
        <v>4</v>
      </c>
      <c r="U181" s="132">
        <v>0</v>
      </c>
      <c r="V181" s="132">
        <v>0</v>
      </c>
      <c r="W181" s="138" t="s">
        <v>2692</v>
      </c>
      <c r="X181" s="139">
        <v>45215</v>
      </c>
      <c r="Y181" s="135" t="s">
        <v>204</v>
      </c>
      <c r="Z181" s="135"/>
      <c r="AA181" s="135"/>
      <c r="AB181" s="135"/>
      <c r="AC181" s="135"/>
      <c r="AD181" s="132"/>
      <c r="AE181" s="132"/>
      <c r="AF181" s="132"/>
      <c r="AG181" s="132"/>
      <c r="AH181" s="132"/>
      <c r="AI181" s="137"/>
      <c r="AJ181" s="137"/>
      <c r="AK181" s="137"/>
      <c r="AL181" s="137"/>
      <c r="AM181" s="137"/>
      <c r="AN181" s="135"/>
      <c r="AO181" s="137"/>
    </row>
    <row r="182" spans="1:41" ht="14.25" customHeight="1">
      <c r="A182" s="135" t="s">
        <v>1621</v>
      </c>
      <c r="B182" s="135" t="s">
        <v>200</v>
      </c>
      <c r="C182" s="132">
        <v>0</v>
      </c>
      <c r="D182" s="132">
        <v>200</v>
      </c>
      <c r="E182" s="132">
        <v>15616</v>
      </c>
      <c r="F182" s="135" t="s">
        <v>201</v>
      </c>
      <c r="G182" s="137">
        <v>3.1E-4</v>
      </c>
      <c r="H182" s="137">
        <v>1.7580000000000001E-5</v>
      </c>
      <c r="I182" s="137">
        <v>-1.0338E-5</v>
      </c>
      <c r="J182" s="137">
        <v>-8.6720000000000004E-7</v>
      </c>
      <c r="K182" s="137">
        <v>3.2067E-4</v>
      </c>
      <c r="L182" s="137">
        <v>1.844E-5</v>
      </c>
      <c r="M182" s="132">
        <v>3.29</v>
      </c>
      <c r="N182" s="132">
        <v>0</v>
      </c>
      <c r="O182" s="132">
        <v>0</v>
      </c>
      <c r="P182" s="132">
        <v>0</v>
      </c>
      <c r="Q182" s="132">
        <v>1</v>
      </c>
      <c r="R182" s="137">
        <v>3.2100000000000002E-6</v>
      </c>
      <c r="S182" s="137">
        <v>1.8440000000000001E-7</v>
      </c>
      <c r="T182" s="132">
        <v>3</v>
      </c>
      <c r="U182" s="132">
        <v>0</v>
      </c>
      <c r="V182" s="132">
        <v>0</v>
      </c>
      <c r="W182" s="138" t="s">
        <v>2693</v>
      </c>
      <c r="X182" s="139">
        <v>45215</v>
      </c>
      <c r="Y182" s="135" t="s">
        <v>204</v>
      </c>
      <c r="Z182" s="135"/>
      <c r="AA182" s="135"/>
      <c r="AB182" s="135"/>
      <c r="AC182" s="135"/>
      <c r="AD182" s="132"/>
      <c r="AE182" s="132"/>
      <c r="AF182" s="132"/>
      <c r="AG182" s="132"/>
      <c r="AH182" s="132"/>
      <c r="AI182" s="137"/>
      <c r="AJ182" s="137"/>
      <c r="AK182" s="137"/>
      <c r="AL182" s="137"/>
      <c r="AM182" s="137"/>
      <c r="AN182" s="135"/>
      <c r="AO182" s="137"/>
    </row>
    <row r="183" spans="1:41" ht="14.25" customHeight="1">
      <c r="A183" s="135" t="s">
        <v>1621</v>
      </c>
      <c r="B183" s="135" t="s">
        <v>200</v>
      </c>
      <c r="C183" s="132">
        <v>0</v>
      </c>
      <c r="D183" s="132">
        <v>200</v>
      </c>
      <c r="E183" s="132">
        <v>15616</v>
      </c>
      <c r="F183" s="135" t="s">
        <v>201</v>
      </c>
      <c r="G183" s="137">
        <v>3.1E-4</v>
      </c>
      <c r="H183" s="137">
        <v>1.747E-5</v>
      </c>
      <c r="I183" s="137">
        <v>-1.0338E-5</v>
      </c>
      <c r="J183" s="137">
        <v>-8.6720000000000004E-7</v>
      </c>
      <c r="K183" s="137">
        <v>3.2047999999999999E-4</v>
      </c>
      <c r="L183" s="137">
        <v>1.8340000000000001E-5</v>
      </c>
      <c r="M183" s="132">
        <v>3.28</v>
      </c>
      <c r="N183" s="132">
        <v>0</v>
      </c>
      <c r="O183" s="132">
        <v>0</v>
      </c>
      <c r="P183" s="132">
        <v>0</v>
      </c>
      <c r="Q183" s="132">
        <v>1</v>
      </c>
      <c r="R183" s="137">
        <v>3.1999999999999999E-6</v>
      </c>
      <c r="S183" s="137">
        <v>1.8339999999999999E-7</v>
      </c>
      <c r="T183" s="132">
        <v>3</v>
      </c>
      <c r="U183" s="132">
        <v>0</v>
      </c>
      <c r="V183" s="132">
        <v>0</v>
      </c>
      <c r="W183" s="138" t="s">
        <v>2694</v>
      </c>
      <c r="X183" s="139">
        <v>45215</v>
      </c>
      <c r="Y183" s="135" t="s">
        <v>204</v>
      </c>
      <c r="Z183" s="135"/>
      <c r="AA183" s="135"/>
      <c r="AB183" s="135"/>
      <c r="AC183" s="135"/>
      <c r="AD183" s="132"/>
      <c r="AE183" s="132"/>
      <c r="AF183" s="132"/>
      <c r="AG183" s="132"/>
      <c r="AH183" s="132"/>
      <c r="AI183" s="137"/>
      <c r="AJ183" s="137"/>
      <c r="AK183" s="137"/>
      <c r="AL183" s="137"/>
      <c r="AM183" s="137"/>
      <c r="AN183" s="135"/>
      <c r="AO183" s="137"/>
    </row>
    <row r="184" spans="1:41" ht="14.25" customHeight="1">
      <c r="A184" s="135" t="s">
        <v>1621</v>
      </c>
      <c r="B184" s="135" t="s">
        <v>200</v>
      </c>
      <c r="C184" s="132">
        <v>0</v>
      </c>
      <c r="D184" s="132">
        <v>200</v>
      </c>
      <c r="E184" s="132">
        <v>15616</v>
      </c>
      <c r="F184" s="135" t="s">
        <v>201</v>
      </c>
      <c r="G184" s="137">
        <v>3.1E-4</v>
      </c>
      <c r="H184" s="137">
        <v>1.7050000000000001E-5</v>
      </c>
      <c r="I184" s="137">
        <v>-1.0338E-5</v>
      </c>
      <c r="J184" s="137">
        <v>-8.6720000000000004E-7</v>
      </c>
      <c r="K184" s="137">
        <v>3.2056000000000001E-4</v>
      </c>
      <c r="L184" s="137">
        <v>1.7920000000000001E-5</v>
      </c>
      <c r="M184" s="132">
        <v>3.2</v>
      </c>
      <c r="N184" s="132">
        <v>0</v>
      </c>
      <c r="O184" s="132">
        <v>0</v>
      </c>
      <c r="P184" s="132">
        <v>0</v>
      </c>
      <c r="Q184" s="132">
        <v>1</v>
      </c>
      <c r="R184" s="137">
        <v>3.2100000000000002E-6</v>
      </c>
      <c r="S184" s="137">
        <v>1.7919999999999999E-7</v>
      </c>
      <c r="T184" s="132">
        <v>3</v>
      </c>
      <c r="U184" s="132">
        <v>0</v>
      </c>
      <c r="V184" s="132">
        <v>0</v>
      </c>
      <c r="W184" s="138" t="s">
        <v>2695</v>
      </c>
      <c r="X184" s="139">
        <v>45215</v>
      </c>
      <c r="Y184" s="135" t="s">
        <v>204</v>
      </c>
      <c r="Z184" s="135"/>
      <c r="AA184" s="135"/>
      <c r="AB184" s="135"/>
      <c r="AC184" s="135"/>
      <c r="AD184" s="132"/>
      <c r="AE184" s="132"/>
      <c r="AF184" s="132"/>
      <c r="AG184" s="132"/>
      <c r="AH184" s="132"/>
      <c r="AI184" s="137"/>
      <c r="AJ184" s="137"/>
      <c r="AK184" s="137"/>
      <c r="AL184" s="137"/>
      <c r="AM184" s="137"/>
      <c r="AN184" s="135"/>
      <c r="AO184" s="137"/>
    </row>
    <row r="185" spans="1:41" ht="14.25" customHeight="1">
      <c r="A185" s="135" t="s">
        <v>1645</v>
      </c>
      <c r="B185" s="135" t="s">
        <v>200</v>
      </c>
      <c r="C185" s="132">
        <v>0</v>
      </c>
      <c r="D185" s="132">
        <v>200</v>
      </c>
      <c r="E185" s="132">
        <v>15616</v>
      </c>
      <c r="F185" s="135" t="s">
        <v>201</v>
      </c>
      <c r="G185" s="137">
        <v>2.8300000000000001E-3</v>
      </c>
      <c r="H185" s="137">
        <v>1.751E-4</v>
      </c>
      <c r="I185" s="137">
        <v>-1.0338E-5</v>
      </c>
      <c r="J185" s="137">
        <v>-8.6720000000000004E-7</v>
      </c>
      <c r="K185" s="137">
        <v>2.8400000000000001E-3</v>
      </c>
      <c r="L185" s="137">
        <v>1.76E-4</v>
      </c>
      <c r="M185" s="132">
        <v>3.54</v>
      </c>
      <c r="N185" s="132">
        <v>0</v>
      </c>
      <c r="O185" s="132">
        <v>0</v>
      </c>
      <c r="P185" s="132">
        <v>0</v>
      </c>
      <c r="Q185" s="132">
        <v>1</v>
      </c>
      <c r="R185" s="137">
        <v>2.8430000000000001E-5</v>
      </c>
      <c r="S185" s="137">
        <v>1.7600000000000001E-6</v>
      </c>
      <c r="T185" s="132">
        <v>4</v>
      </c>
      <c r="U185" s="132">
        <v>0</v>
      </c>
      <c r="V185" s="132">
        <v>0</v>
      </c>
      <c r="W185" s="138" t="s">
        <v>2696</v>
      </c>
      <c r="X185" s="139">
        <v>45215</v>
      </c>
      <c r="Y185" s="135" t="s">
        <v>204</v>
      </c>
      <c r="Z185" s="135"/>
      <c r="AA185" s="135"/>
      <c r="AB185" s="135"/>
      <c r="AC185" s="135"/>
      <c r="AD185" s="132"/>
      <c r="AE185" s="132"/>
      <c r="AF185" s="132"/>
      <c r="AG185" s="132"/>
      <c r="AH185" s="132"/>
      <c r="AI185" s="137"/>
      <c r="AJ185" s="137"/>
      <c r="AK185" s="137"/>
      <c r="AL185" s="137"/>
      <c r="AM185" s="137"/>
      <c r="AN185" s="135"/>
      <c r="AO185" s="137"/>
    </row>
    <row r="186" spans="1:41" ht="14.25" customHeight="1">
      <c r="A186" s="135" t="s">
        <v>1645</v>
      </c>
      <c r="B186" s="135" t="s">
        <v>200</v>
      </c>
      <c r="C186" s="132">
        <v>0</v>
      </c>
      <c r="D186" s="132">
        <v>200</v>
      </c>
      <c r="E186" s="132">
        <v>15616</v>
      </c>
      <c r="F186" s="135" t="s">
        <v>201</v>
      </c>
      <c r="G186" s="137">
        <v>2.8300000000000001E-3</v>
      </c>
      <c r="H186" s="137">
        <v>1.7469999999999999E-4</v>
      </c>
      <c r="I186" s="137">
        <v>-1.0338E-5</v>
      </c>
      <c r="J186" s="137">
        <v>-8.6720000000000004E-7</v>
      </c>
      <c r="K186" s="137">
        <v>2.8400000000000001E-3</v>
      </c>
      <c r="L186" s="137">
        <v>1.7560000000000001E-4</v>
      </c>
      <c r="M186" s="132">
        <v>3.53</v>
      </c>
      <c r="N186" s="132">
        <v>0</v>
      </c>
      <c r="O186" s="132">
        <v>0</v>
      </c>
      <c r="P186" s="132">
        <v>0</v>
      </c>
      <c r="Q186" s="132">
        <v>1</v>
      </c>
      <c r="R186" s="137">
        <v>2.8439999999999999E-5</v>
      </c>
      <c r="S186" s="137">
        <v>1.7600000000000001E-6</v>
      </c>
      <c r="T186" s="132">
        <v>4</v>
      </c>
      <c r="U186" s="132">
        <v>0</v>
      </c>
      <c r="V186" s="132">
        <v>0</v>
      </c>
      <c r="W186" s="138" t="s">
        <v>2697</v>
      </c>
      <c r="X186" s="139">
        <v>45215</v>
      </c>
      <c r="Y186" s="135" t="s">
        <v>204</v>
      </c>
      <c r="Z186" s="135"/>
      <c r="AA186" s="135"/>
      <c r="AB186" s="135"/>
      <c r="AC186" s="135"/>
      <c r="AD186" s="132"/>
      <c r="AE186" s="132"/>
      <c r="AF186" s="132"/>
      <c r="AG186" s="132"/>
      <c r="AH186" s="132"/>
      <c r="AI186" s="137"/>
      <c r="AJ186" s="137"/>
      <c r="AK186" s="137"/>
      <c r="AL186" s="137"/>
      <c r="AM186" s="137"/>
      <c r="AN186" s="135"/>
      <c r="AO186" s="137"/>
    </row>
    <row r="187" spans="1:41" ht="14.25" customHeight="1">
      <c r="A187" s="135" t="s">
        <v>1645</v>
      </c>
      <c r="B187" s="135" t="s">
        <v>200</v>
      </c>
      <c r="C187" s="132">
        <v>0</v>
      </c>
      <c r="D187" s="132">
        <v>200</v>
      </c>
      <c r="E187" s="132">
        <v>15616</v>
      </c>
      <c r="F187" s="135" t="s">
        <v>201</v>
      </c>
      <c r="G187" s="137">
        <v>2.8300000000000001E-3</v>
      </c>
      <c r="H187" s="137">
        <v>1.7450000000000001E-4</v>
      </c>
      <c r="I187" s="137">
        <v>-1.0338E-5</v>
      </c>
      <c r="J187" s="137">
        <v>-8.6720000000000004E-7</v>
      </c>
      <c r="K187" s="137">
        <v>2.8400000000000001E-3</v>
      </c>
      <c r="L187" s="137">
        <v>1.7540000000000001E-4</v>
      </c>
      <c r="M187" s="132">
        <v>3.53</v>
      </c>
      <c r="N187" s="132">
        <v>0</v>
      </c>
      <c r="O187" s="132">
        <v>0</v>
      </c>
      <c r="P187" s="132">
        <v>0</v>
      </c>
      <c r="Q187" s="132">
        <v>1</v>
      </c>
      <c r="R187" s="137">
        <v>2.8439999999999999E-5</v>
      </c>
      <c r="S187" s="137">
        <v>1.75E-6</v>
      </c>
      <c r="T187" s="132">
        <v>4</v>
      </c>
      <c r="U187" s="132">
        <v>0</v>
      </c>
      <c r="V187" s="132">
        <v>0</v>
      </c>
      <c r="W187" s="138" t="s">
        <v>2698</v>
      </c>
      <c r="X187" s="139">
        <v>45215</v>
      </c>
      <c r="Y187" s="135" t="s">
        <v>204</v>
      </c>
      <c r="Z187" s="135"/>
      <c r="AA187" s="135"/>
      <c r="AB187" s="135"/>
      <c r="AC187" s="135"/>
      <c r="AD187" s="132"/>
      <c r="AE187" s="132"/>
      <c r="AF187" s="132"/>
      <c r="AG187" s="132"/>
      <c r="AH187" s="132"/>
      <c r="AI187" s="137"/>
      <c r="AJ187" s="137"/>
      <c r="AK187" s="137"/>
      <c r="AL187" s="137"/>
      <c r="AM187" s="137"/>
      <c r="AN187" s="135"/>
      <c r="AO187" s="137"/>
    </row>
    <row r="188" spans="1:41" ht="14.25" customHeight="1">
      <c r="A188" s="135" t="s">
        <v>1667</v>
      </c>
      <c r="B188" s="135" t="s">
        <v>200</v>
      </c>
      <c r="C188" s="132">
        <v>0</v>
      </c>
      <c r="D188" s="132">
        <v>200</v>
      </c>
      <c r="E188" s="132">
        <v>15616</v>
      </c>
      <c r="F188" s="135" t="s">
        <v>201</v>
      </c>
      <c r="G188" s="137">
        <v>2.7299999999999998E-3</v>
      </c>
      <c r="H188" s="137">
        <v>1.5860000000000001E-4</v>
      </c>
      <c r="I188" s="137">
        <v>-1.0338E-5</v>
      </c>
      <c r="J188" s="137">
        <v>-8.6720000000000004E-7</v>
      </c>
      <c r="K188" s="137">
        <v>2.7399999999999998E-3</v>
      </c>
      <c r="L188" s="137">
        <v>1.595E-4</v>
      </c>
      <c r="M188" s="132">
        <v>3.33</v>
      </c>
      <c r="N188" s="132">
        <v>0</v>
      </c>
      <c r="O188" s="132">
        <v>0</v>
      </c>
      <c r="P188" s="132">
        <v>0</v>
      </c>
      <c r="Q188" s="132">
        <v>1</v>
      </c>
      <c r="R188" s="137">
        <v>2.7370000000000001E-5</v>
      </c>
      <c r="S188" s="137">
        <v>1.59E-6</v>
      </c>
      <c r="T188" s="132">
        <v>4</v>
      </c>
      <c r="U188" s="132">
        <v>0</v>
      </c>
      <c r="V188" s="132">
        <v>0</v>
      </c>
      <c r="W188" s="138" t="s">
        <v>2699</v>
      </c>
      <c r="X188" s="139">
        <v>45215</v>
      </c>
      <c r="Y188" s="135" t="s">
        <v>204</v>
      </c>
      <c r="Z188" s="135"/>
      <c r="AA188" s="135"/>
      <c r="AB188" s="135"/>
      <c r="AC188" s="135"/>
      <c r="AD188" s="132"/>
      <c r="AE188" s="132"/>
      <c r="AF188" s="132"/>
      <c r="AG188" s="132"/>
      <c r="AH188" s="132"/>
      <c r="AI188" s="137"/>
      <c r="AJ188" s="137"/>
      <c r="AK188" s="137"/>
      <c r="AL188" s="137"/>
      <c r="AM188" s="137"/>
      <c r="AN188" s="135"/>
      <c r="AO188" s="137"/>
    </row>
    <row r="189" spans="1:41" ht="14.25" customHeight="1">
      <c r="A189" s="135" t="s">
        <v>1667</v>
      </c>
      <c r="B189" s="135" t="s">
        <v>200</v>
      </c>
      <c r="C189" s="132">
        <v>0</v>
      </c>
      <c r="D189" s="132">
        <v>200</v>
      </c>
      <c r="E189" s="132">
        <v>15616</v>
      </c>
      <c r="F189" s="135" t="s">
        <v>201</v>
      </c>
      <c r="G189" s="137">
        <v>2.7299999999999998E-3</v>
      </c>
      <c r="H189" s="137">
        <v>1.5919999999999999E-4</v>
      </c>
      <c r="I189" s="137">
        <v>-1.0338E-5</v>
      </c>
      <c r="J189" s="137">
        <v>-8.6720000000000004E-7</v>
      </c>
      <c r="K189" s="137">
        <v>2.7399999999999998E-3</v>
      </c>
      <c r="L189" s="137">
        <v>1.6009999999999999E-4</v>
      </c>
      <c r="M189" s="132">
        <v>3.35</v>
      </c>
      <c r="N189" s="132">
        <v>0</v>
      </c>
      <c r="O189" s="132">
        <v>0</v>
      </c>
      <c r="P189" s="132">
        <v>0</v>
      </c>
      <c r="Q189" s="132">
        <v>1</v>
      </c>
      <c r="R189" s="137">
        <v>2.7370000000000001E-5</v>
      </c>
      <c r="S189" s="137">
        <v>1.5999999999999999E-6</v>
      </c>
      <c r="T189" s="132">
        <v>4</v>
      </c>
      <c r="U189" s="132">
        <v>0</v>
      </c>
      <c r="V189" s="132">
        <v>0</v>
      </c>
      <c r="W189" s="138" t="s">
        <v>2700</v>
      </c>
      <c r="X189" s="139">
        <v>45215</v>
      </c>
      <c r="Y189" s="135" t="s">
        <v>204</v>
      </c>
      <c r="Z189" s="135"/>
      <c r="AA189" s="135"/>
      <c r="AB189" s="135"/>
      <c r="AC189" s="135"/>
      <c r="AD189" s="132"/>
      <c r="AE189" s="132"/>
      <c r="AF189" s="132"/>
      <c r="AG189" s="132"/>
      <c r="AH189" s="132"/>
      <c r="AI189" s="137"/>
      <c r="AJ189" s="137"/>
      <c r="AK189" s="137"/>
      <c r="AL189" s="137"/>
      <c r="AM189" s="137"/>
      <c r="AN189" s="135"/>
      <c r="AO189" s="137"/>
    </row>
    <row r="190" spans="1:41" ht="14.25" customHeight="1">
      <c r="A190" s="135" t="s">
        <v>1667</v>
      </c>
      <c r="B190" s="135" t="s">
        <v>200</v>
      </c>
      <c r="C190" s="132">
        <v>0</v>
      </c>
      <c r="D190" s="132">
        <v>200</v>
      </c>
      <c r="E190" s="132">
        <v>15616</v>
      </c>
      <c r="F190" s="135" t="s">
        <v>201</v>
      </c>
      <c r="G190" s="137">
        <v>2.7299999999999998E-3</v>
      </c>
      <c r="H190" s="137">
        <v>1.5899999999999999E-4</v>
      </c>
      <c r="I190" s="137">
        <v>-1.0338E-5</v>
      </c>
      <c r="J190" s="137">
        <v>-8.6720000000000004E-7</v>
      </c>
      <c r="K190" s="137">
        <v>2.7399999999999998E-3</v>
      </c>
      <c r="L190" s="137">
        <v>1.5980000000000001E-4</v>
      </c>
      <c r="M190" s="132">
        <v>3.34</v>
      </c>
      <c r="N190" s="132">
        <v>0</v>
      </c>
      <c r="O190" s="132">
        <v>0</v>
      </c>
      <c r="P190" s="132">
        <v>0</v>
      </c>
      <c r="Q190" s="132">
        <v>1</v>
      </c>
      <c r="R190" s="137">
        <v>2.7370000000000001E-5</v>
      </c>
      <c r="S190" s="137">
        <v>1.5999999999999999E-6</v>
      </c>
      <c r="T190" s="132">
        <v>4</v>
      </c>
      <c r="U190" s="132">
        <v>0</v>
      </c>
      <c r="V190" s="132">
        <v>0</v>
      </c>
      <c r="W190" s="138" t="s">
        <v>2701</v>
      </c>
      <c r="X190" s="139">
        <v>45215</v>
      </c>
      <c r="Y190" s="135" t="s">
        <v>204</v>
      </c>
      <c r="Z190" s="135"/>
      <c r="AA190" s="135"/>
      <c r="AB190" s="135"/>
      <c r="AC190" s="135"/>
      <c r="AD190" s="132"/>
      <c r="AE190" s="132"/>
      <c r="AF190" s="132"/>
      <c r="AG190" s="132"/>
      <c r="AH190" s="132"/>
      <c r="AI190" s="137"/>
      <c r="AJ190" s="137"/>
      <c r="AK190" s="137"/>
      <c r="AL190" s="137"/>
      <c r="AM190" s="137"/>
      <c r="AN190" s="135"/>
      <c r="AO190" s="137"/>
    </row>
    <row r="191" spans="1:41" ht="14.25" customHeight="1">
      <c r="A191" s="135" t="s">
        <v>1690</v>
      </c>
      <c r="B191" s="135" t="s">
        <v>200</v>
      </c>
      <c r="C191" s="132">
        <v>0</v>
      </c>
      <c r="D191" s="132">
        <v>200</v>
      </c>
      <c r="E191" s="132">
        <v>15616</v>
      </c>
      <c r="F191" s="135" t="s">
        <v>201</v>
      </c>
      <c r="G191" s="137">
        <v>1.6999999999999999E-3</v>
      </c>
      <c r="H191" s="137">
        <v>1.114E-4</v>
      </c>
      <c r="I191" s="137">
        <v>-1.0338E-5</v>
      </c>
      <c r="J191" s="137">
        <v>-8.6720000000000004E-7</v>
      </c>
      <c r="K191" s="137">
        <v>1.7099999999999999E-3</v>
      </c>
      <c r="L191" s="137">
        <v>1.1230000000000001E-4</v>
      </c>
      <c r="M191" s="132">
        <v>3.77</v>
      </c>
      <c r="N191" s="132">
        <v>0</v>
      </c>
      <c r="O191" s="132">
        <v>0</v>
      </c>
      <c r="P191" s="132">
        <v>0</v>
      </c>
      <c r="Q191" s="132">
        <v>1</v>
      </c>
      <c r="R191" s="137">
        <v>1.7059999999999999E-5</v>
      </c>
      <c r="S191" s="137">
        <v>1.1200000000000001E-6</v>
      </c>
      <c r="T191" s="132">
        <v>4</v>
      </c>
      <c r="U191" s="132">
        <v>0</v>
      </c>
      <c r="V191" s="132">
        <v>0</v>
      </c>
      <c r="W191" s="138" t="s">
        <v>2702</v>
      </c>
      <c r="X191" s="139">
        <v>45215</v>
      </c>
      <c r="Y191" s="135" t="s">
        <v>204</v>
      </c>
      <c r="Z191" s="135"/>
      <c r="AA191" s="135"/>
      <c r="AB191" s="135"/>
      <c r="AC191" s="135"/>
      <c r="AD191" s="132"/>
      <c r="AE191" s="132"/>
      <c r="AF191" s="132"/>
      <c r="AG191" s="132"/>
      <c r="AH191" s="132"/>
      <c r="AI191" s="137"/>
      <c r="AJ191" s="137"/>
      <c r="AK191" s="137"/>
      <c r="AL191" s="137"/>
      <c r="AM191" s="137"/>
      <c r="AN191" s="135"/>
      <c r="AO191" s="137"/>
    </row>
    <row r="192" spans="1:41" ht="14.25" customHeight="1">
      <c r="A192" s="135" t="s">
        <v>1690</v>
      </c>
      <c r="B192" s="135" t="s">
        <v>200</v>
      </c>
      <c r="C192" s="132">
        <v>0</v>
      </c>
      <c r="D192" s="132">
        <v>200</v>
      </c>
      <c r="E192" s="132">
        <v>15616</v>
      </c>
      <c r="F192" s="135" t="s">
        <v>201</v>
      </c>
      <c r="G192" s="137">
        <v>1.6999999999999999E-3</v>
      </c>
      <c r="H192" s="137">
        <v>1.11E-4</v>
      </c>
      <c r="I192" s="137">
        <v>-1.0338E-5</v>
      </c>
      <c r="J192" s="137">
        <v>-8.6720000000000004E-7</v>
      </c>
      <c r="K192" s="137">
        <v>1.7099999999999999E-3</v>
      </c>
      <c r="L192" s="137">
        <v>1.119E-4</v>
      </c>
      <c r="M192" s="132">
        <v>3.75</v>
      </c>
      <c r="N192" s="132">
        <v>0</v>
      </c>
      <c r="O192" s="132">
        <v>0</v>
      </c>
      <c r="P192" s="132">
        <v>0</v>
      </c>
      <c r="Q192" s="132">
        <v>1</v>
      </c>
      <c r="R192" s="137">
        <v>1.7070000000000001E-5</v>
      </c>
      <c r="S192" s="137">
        <v>1.1200000000000001E-6</v>
      </c>
      <c r="T192" s="132">
        <v>4</v>
      </c>
      <c r="U192" s="132">
        <v>0</v>
      </c>
      <c r="V192" s="132">
        <v>0</v>
      </c>
      <c r="W192" s="138" t="s">
        <v>2703</v>
      </c>
      <c r="X192" s="139">
        <v>45215</v>
      </c>
      <c r="Y192" s="135" t="s">
        <v>204</v>
      </c>
      <c r="Z192" s="135"/>
      <c r="AA192" s="135"/>
      <c r="AB192" s="135"/>
      <c r="AC192" s="135"/>
      <c r="AD192" s="132"/>
      <c r="AE192" s="132"/>
      <c r="AF192" s="132"/>
      <c r="AG192" s="132"/>
      <c r="AH192" s="132"/>
      <c r="AI192" s="137"/>
      <c r="AJ192" s="137"/>
      <c r="AK192" s="137"/>
      <c r="AL192" s="137"/>
      <c r="AM192" s="137"/>
      <c r="AN192" s="135"/>
      <c r="AO192" s="137"/>
    </row>
    <row r="193" spans="1:41" ht="14.25" customHeight="1">
      <c r="A193" s="135" t="s">
        <v>1690</v>
      </c>
      <c r="B193" s="135" t="s">
        <v>200</v>
      </c>
      <c r="C193" s="132">
        <v>0</v>
      </c>
      <c r="D193" s="132">
        <v>200</v>
      </c>
      <c r="E193" s="132">
        <v>15616</v>
      </c>
      <c r="F193" s="135" t="s">
        <v>201</v>
      </c>
      <c r="G193" s="137">
        <v>1.6999999999999999E-3</v>
      </c>
      <c r="H193" s="137">
        <v>1.114E-4</v>
      </c>
      <c r="I193" s="137">
        <v>-1.0338E-5</v>
      </c>
      <c r="J193" s="137">
        <v>-8.6720000000000004E-7</v>
      </c>
      <c r="K193" s="137">
        <v>1.7099999999999999E-3</v>
      </c>
      <c r="L193" s="137">
        <v>1.122E-4</v>
      </c>
      <c r="M193" s="132">
        <v>3.76</v>
      </c>
      <c r="N193" s="132">
        <v>0</v>
      </c>
      <c r="O193" s="132">
        <v>0</v>
      </c>
      <c r="P193" s="132">
        <v>0</v>
      </c>
      <c r="Q193" s="132">
        <v>1</v>
      </c>
      <c r="R193" s="137">
        <v>1.7059999999999999E-5</v>
      </c>
      <c r="S193" s="137">
        <v>1.1200000000000001E-6</v>
      </c>
      <c r="T193" s="132">
        <v>4</v>
      </c>
      <c r="U193" s="132">
        <v>0</v>
      </c>
      <c r="V193" s="132">
        <v>0</v>
      </c>
      <c r="W193" s="138" t="s">
        <v>849</v>
      </c>
      <c r="X193" s="139">
        <v>45215</v>
      </c>
      <c r="Y193" s="135" t="s">
        <v>204</v>
      </c>
      <c r="Z193" s="135"/>
      <c r="AA193" s="135"/>
      <c r="AB193" s="135"/>
      <c r="AC193" s="135"/>
      <c r="AD193" s="132"/>
      <c r="AE193" s="132"/>
      <c r="AF193" s="132"/>
      <c r="AG193" s="132"/>
      <c r="AH193" s="132"/>
      <c r="AI193" s="137"/>
      <c r="AJ193" s="137"/>
      <c r="AK193" s="137"/>
      <c r="AL193" s="137"/>
      <c r="AM193" s="137"/>
      <c r="AN193" s="135"/>
      <c r="AO193" s="137"/>
    </row>
    <row r="194" spans="1:41" ht="14.25" customHeight="1">
      <c r="A194" s="135" t="s">
        <v>1710</v>
      </c>
      <c r="B194" s="135" t="s">
        <v>200</v>
      </c>
      <c r="C194" s="132">
        <v>0</v>
      </c>
      <c r="D194" s="132">
        <v>200</v>
      </c>
      <c r="E194" s="132">
        <v>15616</v>
      </c>
      <c r="F194" s="135" t="s">
        <v>201</v>
      </c>
      <c r="G194" s="137">
        <v>2.2899999999999999E-3</v>
      </c>
      <c r="H194" s="137">
        <v>1.4669999999999999E-4</v>
      </c>
      <c r="I194" s="137">
        <v>-1.0338E-5</v>
      </c>
      <c r="J194" s="137">
        <v>-8.6720000000000004E-7</v>
      </c>
      <c r="K194" s="137">
        <v>2.3E-3</v>
      </c>
      <c r="L194" s="137">
        <v>1.4760000000000001E-4</v>
      </c>
      <c r="M194" s="132">
        <v>3.67</v>
      </c>
      <c r="N194" s="132">
        <v>0</v>
      </c>
      <c r="O194" s="132">
        <v>0</v>
      </c>
      <c r="P194" s="132">
        <v>0</v>
      </c>
      <c r="Q194" s="132">
        <v>1</v>
      </c>
      <c r="R194" s="137">
        <v>2.298E-5</v>
      </c>
      <c r="S194" s="137">
        <v>1.48E-6</v>
      </c>
      <c r="T194" s="132">
        <v>4</v>
      </c>
      <c r="U194" s="132">
        <v>0</v>
      </c>
      <c r="V194" s="132">
        <v>0</v>
      </c>
      <c r="W194" s="138" t="s">
        <v>2704</v>
      </c>
      <c r="X194" s="139">
        <v>45215</v>
      </c>
      <c r="Y194" s="135" t="s">
        <v>204</v>
      </c>
      <c r="Z194" s="135"/>
      <c r="AA194" s="135"/>
      <c r="AB194" s="135"/>
      <c r="AC194" s="135"/>
      <c r="AD194" s="132"/>
      <c r="AE194" s="132"/>
      <c r="AF194" s="132"/>
      <c r="AG194" s="132"/>
      <c r="AH194" s="132"/>
      <c r="AI194" s="137"/>
      <c r="AJ194" s="137"/>
      <c r="AK194" s="137"/>
      <c r="AL194" s="137"/>
      <c r="AM194" s="137"/>
      <c r="AN194" s="135"/>
      <c r="AO194" s="137"/>
    </row>
    <row r="195" spans="1:41" ht="14.25" customHeight="1">
      <c r="A195" s="135" t="s">
        <v>1710</v>
      </c>
      <c r="B195" s="135" t="s">
        <v>200</v>
      </c>
      <c r="C195" s="132">
        <v>0</v>
      </c>
      <c r="D195" s="132">
        <v>200</v>
      </c>
      <c r="E195" s="132">
        <v>15616</v>
      </c>
      <c r="F195" s="135" t="s">
        <v>201</v>
      </c>
      <c r="G195" s="137">
        <v>2.2899999999999999E-3</v>
      </c>
      <c r="H195" s="137">
        <v>1.4669999999999999E-4</v>
      </c>
      <c r="I195" s="137">
        <v>-1.0338E-5</v>
      </c>
      <c r="J195" s="137">
        <v>-8.6720000000000004E-7</v>
      </c>
      <c r="K195" s="137">
        <v>2.3E-3</v>
      </c>
      <c r="L195" s="137">
        <v>1.4760000000000001E-4</v>
      </c>
      <c r="M195" s="132">
        <v>3.68</v>
      </c>
      <c r="N195" s="132">
        <v>0</v>
      </c>
      <c r="O195" s="132">
        <v>0</v>
      </c>
      <c r="P195" s="132">
        <v>0</v>
      </c>
      <c r="Q195" s="132">
        <v>1</v>
      </c>
      <c r="R195" s="137">
        <v>2.298E-5</v>
      </c>
      <c r="S195" s="137">
        <v>1.48E-6</v>
      </c>
      <c r="T195" s="132">
        <v>4</v>
      </c>
      <c r="U195" s="132">
        <v>0</v>
      </c>
      <c r="V195" s="132">
        <v>0</v>
      </c>
      <c r="W195" s="138" t="s">
        <v>2705</v>
      </c>
      <c r="X195" s="139">
        <v>45215</v>
      </c>
      <c r="Y195" s="135" t="s">
        <v>204</v>
      </c>
      <c r="Z195" s="135"/>
      <c r="AA195" s="135"/>
      <c r="AB195" s="135"/>
      <c r="AC195" s="135"/>
      <c r="AD195" s="132"/>
      <c r="AE195" s="132"/>
      <c r="AF195" s="132"/>
      <c r="AG195" s="132"/>
      <c r="AH195" s="132"/>
      <c r="AI195" s="137"/>
      <c r="AJ195" s="137"/>
      <c r="AK195" s="137"/>
      <c r="AL195" s="137"/>
      <c r="AM195" s="137"/>
      <c r="AN195" s="135"/>
      <c r="AO195" s="137"/>
    </row>
    <row r="196" spans="1:41" ht="14.25" customHeight="1">
      <c r="A196" s="135" t="s">
        <v>1710</v>
      </c>
      <c r="B196" s="135" t="s">
        <v>200</v>
      </c>
      <c r="C196" s="132">
        <v>0</v>
      </c>
      <c r="D196" s="132">
        <v>200</v>
      </c>
      <c r="E196" s="132">
        <v>15616</v>
      </c>
      <c r="F196" s="135" t="s">
        <v>201</v>
      </c>
      <c r="G196" s="137">
        <v>2.2899999999999999E-3</v>
      </c>
      <c r="H196" s="137">
        <v>1.4630000000000001E-4</v>
      </c>
      <c r="I196" s="137">
        <v>-1.0338E-5</v>
      </c>
      <c r="J196" s="137">
        <v>-8.6720000000000004E-7</v>
      </c>
      <c r="K196" s="137">
        <v>2.3E-3</v>
      </c>
      <c r="L196" s="137">
        <v>1.472E-4</v>
      </c>
      <c r="M196" s="132">
        <v>3.66</v>
      </c>
      <c r="N196" s="132">
        <v>0</v>
      </c>
      <c r="O196" s="132">
        <v>0</v>
      </c>
      <c r="P196" s="132">
        <v>0</v>
      </c>
      <c r="Q196" s="132">
        <v>1</v>
      </c>
      <c r="R196" s="137">
        <v>2.3E-5</v>
      </c>
      <c r="S196" s="137">
        <v>1.4699999999999999E-6</v>
      </c>
      <c r="T196" s="132">
        <v>4</v>
      </c>
      <c r="U196" s="132">
        <v>0</v>
      </c>
      <c r="V196" s="132">
        <v>0</v>
      </c>
      <c r="W196" s="138" t="s">
        <v>2706</v>
      </c>
      <c r="X196" s="139">
        <v>45215</v>
      </c>
      <c r="Y196" s="135" t="s">
        <v>204</v>
      </c>
      <c r="Z196" s="135"/>
      <c r="AA196" s="135"/>
      <c r="AB196" s="135"/>
      <c r="AC196" s="135"/>
      <c r="AD196" s="132"/>
      <c r="AE196" s="132"/>
      <c r="AF196" s="132"/>
      <c r="AG196" s="132"/>
      <c r="AH196" s="132"/>
      <c r="AI196" s="137"/>
      <c r="AJ196" s="137"/>
      <c r="AK196" s="137"/>
      <c r="AL196" s="137"/>
      <c r="AM196" s="137"/>
      <c r="AN196" s="135"/>
      <c r="AO196" s="137"/>
    </row>
    <row r="197" spans="1:41" ht="14.25" customHeight="1">
      <c r="A197" s="135" t="s">
        <v>1733</v>
      </c>
      <c r="B197" s="135" t="s">
        <v>200</v>
      </c>
      <c r="C197" s="132">
        <v>0</v>
      </c>
      <c r="D197" s="132">
        <v>200</v>
      </c>
      <c r="E197" s="132">
        <v>15616</v>
      </c>
      <c r="F197" s="135" t="s">
        <v>201</v>
      </c>
      <c r="G197" s="137">
        <v>6.7599999999999995E-4</v>
      </c>
      <c r="H197" s="137">
        <v>5.393E-5</v>
      </c>
      <c r="I197" s="137">
        <v>-1.0338E-5</v>
      </c>
      <c r="J197" s="137">
        <v>-8.6720000000000004E-7</v>
      </c>
      <c r="K197" s="137">
        <v>6.8643999999999997E-4</v>
      </c>
      <c r="L197" s="137">
        <v>5.4799999999999997E-5</v>
      </c>
      <c r="M197" s="132">
        <v>4.5599999999999996</v>
      </c>
      <c r="N197" s="132">
        <v>0</v>
      </c>
      <c r="O197" s="132">
        <v>0</v>
      </c>
      <c r="P197" s="132">
        <v>0</v>
      </c>
      <c r="Q197" s="132">
        <v>1</v>
      </c>
      <c r="R197" s="137">
        <v>6.8600000000000004E-6</v>
      </c>
      <c r="S197" s="137">
        <v>5.4799999999999998E-7</v>
      </c>
      <c r="T197" s="132">
        <v>4</v>
      </c>
      <c r="U197" s="132">
        <v>0</v>
      </c>
      <c r="V197" s="132">
        <v>0</v>
      </c>
      <c r="W197" s="138" t="s">
        <v>2707</v>
      </c>
      <c r="X197" s="139">
        <v>45215</v>
      </c>
      <c r="Y197" s="135" t="s">
        <v>204</v>
      </c>
      <c r="Z197" s="135"/>
      <c r="AA197" s="135"/>
      <c r="AB197" s="135"/>
      <c r="AC197" s="135"/>
      <c r="AD197" s="132"/>
      <c r="AE197" s="132"/>
      <c r="AF197" s="132"/>
      <c r="AG197" s="132"/>
      <c r="AH197" s="132"/>
      <c r="AI197" s="137"/>
      <c r="AJ197" s="137"/>
      <c r="AK197" s="137"/>
      <c r="AL197" s="137"/>
      <c r="AM197" s="137"/>
      <c r="AN197" s="135"/>
      <c r="AO197" s="137"/>
    </row>
    <row r="198" spans="1:41" ht="14.25" customHeight="1">
      <c r="A198" s="135" t="s">
        <v>1733</v>
      </c>
      <c r="B198" s="135" t="s">
        <v>200</v>
      </c>
      <c r="C198" s="132">
        <v>0</v>
      </c>
      <c r="D198" s="132">
        <v>200</v>
      </c>
      <c r="E198" s="132">
        <v>15616</v>
      </c>
      <c r="F198" s="135" t="s">
        <v>201</v>
      </c>
      <c r="G198" s="137">
        <v>6.7599999999999995E-4</v>
      </c>
      <c r="H198" s="137">
        <v>5.3669999999999999E-5</v>
      </c>
      <c r="I198" s="137">
        <v>-1.0338E-5</v>
      </c>
      <c r="J198" s="137">
        <v>-8.6720000000000004E-7</v>
      </c>
      <c r="K198" s="137">
        <v>6.8663999999999997E-4</v>
      </c>
      <c r="L198" s="137">
        <v>5.4540000000000003E-5</v>
      </c>
      <c r="M198" s="132">
        <v>4.54</v>
      </c>
      <c r="N198" s="132">
        <v>0</v>
      </c>
      <c r="O198" s="132">
        <v>0</v>
      </c>
      <c r="P198" s="132">
        <v>0</v>
      </c>
      <c r="Q198" s="132">
        <v>1</v>
      </c>
      <c r="R198" s="137">
        <v>6.8700000000000003E-6</v>
      </c>
      <c r="S198" s="137">
        <v>5.454E-7</v>
      </c>
      <c r="T198" s="132">
        <v>4</v>
      </c>
      <c r="U198" s="132">
        <v>0</v>
      </c>
      <c r="V198" s="132">
        <v>0</v>
      </c>
      <c r="W198" s="138" t="s">
        <v>2708</v>
      </c>
      <c r="X198" s="139">
        <v>45215</v>
      </c>
      <c r="Y198" s="135" t="s">
        <v>204</v>
      </c>
      <c r="Z198" s="135"/>
      <c r="AA198" s="135"/>
      <c r="AB198" s="135"/>
      <c r="AC198" s="135"/>
      <c r="AD198" s="132"/>
      <c r="AE198" s="132"/>
      <c r="AF198" s="132"/>
      <c r="AG198" s="132"/>
      <c r="AH198" s="132"/>
      <c r="AI198" s="137"/>
      <c r="AJ198" s="137"/>
      <c r="AK198" s="137"/>
      <c r="AL198" s="137"/>
      <c r="AM198" s="137"/>
      <c r="AN198" s="135"/>
      <c r="AO198" s="137"/>
    </row>
    <row r="199" spans="1:41" ht="14.25" customHeight="1">
      <c r="A199" s="135" t="s">
        <v>1733</v>
      </c>
      <c r="B199" s="135" t="s">
        <v>200</v>
      </c>
      <c r="C199" s="132">
        <v>0</v>
      </c>
      <c r="D199" s="132">
        <v>200</v>
      </c>
      <c r="E199" s="132">
        <v>15616</v>
      </c>
      <c r="F199" s="135" t="s">
        <v>201</v>
      </c>
      <c r="G199" s="137">
        <v>6.7599999999999995E-4</v>
      </c>
      <c r="H199" s="137">
        <v>5.3659999999999998E-5</v>
      </c>
      <c r="I199" s="137">
        <v>-1.0338E-5</v>
      </c>
      <c r="J199" s="137">
        <v>-8.6720000000000004E-7</v>
      </c>
      <c r="K199" s="137">
        <v>6.8619000000000004E-4</v>
      </c>
      <c r="L199" s="137">
        <v>5.4530000000000001E-5</v>
      </c>
      <c r="M199" s="132">
        <v>4.54</v>
      </c>
      <c r="N199" s="132">
        <v>0</v>
      </c>
      <c r="O199" s="132">
        <v>0</v>
      </c>
      <c r="P199" s="132">
        <v>0</v>
      </c>
      <c r="Q199" s="132">
        <v>1</v>
      </c>
      <c r="R199" s="137">
        <v>6.8600000000000004E-6</v>
      </c>
      <c r="S199" s="137">
        <v>5.4529999999999999E-7</v>
      </c>
      <c r="T199" s="132">
        <v>4</v>
      </c>
      <c r="U199" s="132">
        <v>0</v>
      </c>
      <c r="V199" s="132">
        <v>0</v>
      </c>
      <c r="W199" s="138" t="s">
        <v>2709</v>
      </c>
      <c r="X199" s="139">
        <v>45215</v>
      </c>
      <c r="Y199" s="135" t="s">
        <v>204</v>
      </c>
      <c r="Z199" s="135"/>
      <c r="AA199" s="135"/>
      <c r="AB199" s="135"/>
      <c r="AC199" s="135"/>
      <c r="AD199" s="132"/>
      <c r="AE199" s="132"/>
      <c r="AF199" s="132"/>
      <c r="AG199" s="132"/>
      <c r="AH199" s="132"/>
      <c r="AI199" s="137"/>
      <c r="AJ199" s="137"/>
      <c r="AK199" s="137"/>
      <c r="AL199" s="137"/>
      <c r="AM199" s="137"/>
      <c r="AN199" s="135"/>
      <c r="AO199" s="137"/>
    </row>
    <row r="200" spans="1:41" ht="14.25" customHeight="1">
      <c r="A200" s="135" t="s">
        <v>1756</v>
      </c>
      <c r="B200" s="135" t="s">
        <v>200</v>
      </c>
      <c r="C200" s="132">
        <v>0</v>
      </c>
      <c r="D200" s="132">
        <v>200</v>
      </c>
      <c r="E200" s="132">
        <v>15616</v>
      </c>
      <c r="F200" s="135" t="s">
        <v>201</v>
      </c>
      <c r="G200" s="137">
        <v>2.2100000000000002E-3</v>
      </c>
      <c r="H200" s="137">
        <v>1.417E-4</v>
      </c>
      <c r="I200" s="137">
        <v>-1.0338E-5</v>
      </c>
      <c r="J200" s="137">
        <v>-8.6720000000000004E-7</v>
      </c>
      <c r="K200" s="137">
        <v>2.2200000000000002E-3</v>
      </c>
      <c r="L200" s="137">
        <v>1.4249999999999999E-4</v>
      </c>
      <c r="M200" s="132">
        <v>3.68</v>
      </c>
      <c r="N200" s="132">
        <v>0</v>
      </c>
      <c r="O200" s="132">
        <v>0</v>
      </c>
      <c r="P200" s="132">
        <v>0</v>
      </c>
      <c r="Q200" s="132">
        <v>1</v>
      </c>
      <c r="R200" s="137">
        <v>2.2169999999999999E-5</v>
      </c>
      <c r="S200" s="137">
        <v>1.4300000000000001E-6</v>
      </c>
      <c r="T200" s="132">
        <v>4</v>
      </c>
      <c r="U200" s="132">
        <v>0</v>
      </c>
      <c r="V200" s="132">
        <v>0</v>
      </c>
      <c r="W200" s="138" t="s">
        <v>2710</v>
      </c>
      <c r="X200" s="139">
        <v>45215</v>
      </c>
      <c r="Y200" s="135" t="s">
        <v>204</v>
      </c>
      <c r="Z200" s="135"/>
      <c r="AA200" s="135"/>
      <c r="AB200" s="135"/>
      <c r="AC200" s="135"/>
      <c r="AD200" s="132"/>
      <c r="AE200" s="132"/>
      <c r="AF200" s="132"/>
      <c r="AG200" s="132"/>
      <c r="AH200" s="132"/>
      <c r="AI200" s="137"/>
      <c r="AJ200" s="137"/>
      <c r="AK200" s="137"/>
      <c r="AL200" s="137"/>
      <c r="AM200" s="137"/>
      <c r="AN200" s="135"/>
      <c r="AO200" s="137"/>
    </row>
    <row r="201" spans="1:41" ht="14.25" customHeight="1">
      <c r="A201" s="135" t="s">
        <v>1756</v>
      </c>
      <c r="B201" s="135" t="s">
        <v>200</v>
      </c>
      <c r="C201" s="132">
        <v>0</v>
      </c>
      <c r="D201" s="132">
        <v>200</v>
      </c>
      <c r="E201" s="132">
        <v>15616</v>
      </c>
      <c r="F201" s="135" t="s">
        <v>201</v>
      </c>
      <c r="G201" s="137">
        <v>2.2100000000000002E-3</v>
      </c>
      <c r="H201" s="137">
        <v>1.4200000000000001E-4</v>
      </c>
      <c r="I201" s="137">
        <v>-1.0338E-5</v>
      </c>
      <c r="J201" s="137">
        <v>-8.6720000000000004E-7</v>
      </c>
      <c r="K201" s="137">
        <v>2.2200000000000002E-3</v>
      </c>
      <c r="L201" s="137">
        <v>1.429E-4</v>
      </c>
      <c r="M201" s="132">
        <v>3.69</v>
      </c>
      <c r="N201" s="132">
        <v>0</v>
      </c>
      <c r="O201" s="132">
        <v>0</v>
      </c>
      <c r="P201" s="132">
        <v>0</v>
      </c>
      <c r="Q201" s="132">
        <v>1</v>
      </c>
      <c r="R201" s="137">
        <v>2.2169999999999999E-5</v>
      </c>
      <c r="S201" s="137">
        <v>1.4300000000000001E-6</v>
      </c>
      <c r="T201" s="132">
        <v>4</v>
      </c>
      <c r="U201" s="132">
        <v>0</v>
      </c>
      <c r="V201" s="132">
        <v>0</v>
      </c>
      <c r="W201" s="138" t="s">
        <v>2711</v>
      </c>
      <c r="X201" s="139">
        <v>45215</v>
      </c>
      <c r="Y201" s="135" t="s">
        <v>204</v>
      </c>
      <c r="Z201" s="135"/>
      <c r="AA201" s="135"/>
      <c r="AB201" s="135"/>
      <c r="AC201" s="135"/>
      <c r="AD201" s="132"/>
      <c r="AE201" s="132"/>
      <c r="AF201" s="132"/>
      <c r="AG201" s="132"/>
      <c r="AH201" s="132"/>
      <c r="AI201" s="137"/>
      <c r="AJ201" s="137"/>
      <c r="AK201" s="137"/>
      <c r="AL201" s="137"/>
      <c r="AM201" s="137"/>
      <c r="AN201" s="135"/>
      <c r="AO201" s="137"/>
    </row>
    <row r="202" spans="1:41" ht="14.25" customHeight="1">
      <c r="A202" s="135" t="s">
        <v>1756</v>
      </c>
      <c r="B202" s="135" t="s">
        <v>200</v>
      </c>
      <c r="C202" s="132">
        <v>0</v>
      </c>
      <c r="D202" s="132">
        <v>200</v>
      </c>
      <c r="E202" s="132">
        <v>15616</v>
      </c>
      <c r="F202" s="135" t="s">
        <v>201</v>
      </c>
      <c r="G202" s="137">
        <v>2.2100000000000002E-3</v>
      </c>
      <c r="H202" s="137">
        <v>1.415E-4</v>
      </c>
      <c r="I202" s="137">
        <v>-1.0338E-5</v>
      </c>
      <c r="J202" s="137">
        <v>-8.6720000000000004E-7</v>
      </c>
      <c r="K202" s="137">
        <v>2.2200000000000002E-3</v>
      </c>
      <c r="L202" s="137">
        <v>1.4229999999999999E-4</v>
      </c>
      <c r="M202" s="132">
        <v>3.67</v>
      </c>
      <c r="N202" s="132">
        <v>0</v>
      </c>
      <c r="O202" s="132">
        <v>0</v>
      </c>
      <c r="P202" s="132">
        <v>0</v>
      </c>
      <c r="Q202" s="132">
        <v>1</v>
      </c>
      <c r="R202" s="137">
        <v>2.2180000000000001E-5</v>
      </c>
      <c r="S202" s="137">
        <v>1.42E-6</v>
      </c>
      <c r="T202" s="132">
        <v>4</v>
      </c>
      <c r="U202" s="132">
        <v>0</v>
      </c>
      <c r="V202" s="132">
        <v>0</v>
      </c>
      <c r="W202" s="138" t="s">
        <v>2712</v>
      </c>
      <c r="X202" s="139">
        <v>45215</v>
      </c>
      <c r="Y202" s="135" t="s">
        <v>204</v>
      </c>
      <c r="Z202" s="135"/>
      <c r="AA202" s="135"/>
      <c r="AB202" s="135"/>
      <c r="AC202" s="135"/>
      <c r="AD202" s="132"/>
      <c r="AE202" s="132"/>
      <c r="AF202" s="132"/>
      <c r="AG202" s="132"/>
      <c r="AH202" s="132"/>
      <c r="AI202" s="137"/>
      <c r="AJ202" s="137"/>
      <c r="AK202" s="137"/>
      <c r="AL202" s="137"/>
      <c r="AM202" s="137"/>
      <c r="AN202" s="135"/>
      <c r="AO202" s="137"/>
    </row>
    <row r="203" spans="1:41" ht="14.25" customHeight="1">
      <c r="A203" s="135" t="s">
        <v>1779</v>
      </c>
      <c r="B203" s="135" t="s">
        <v>200</v>
      </c>
      <c r="C203" s="132">
        <v>0</v>
      </c>
      <c r="D203" s="132">
        <v>200</v>
      </c>
      <c r="E203" s="132">
        <v>15616</v>
      </c>
      <c r="F203" s="135" t="s">
        <v>201</v>
      </c>
      <c r="G203" s="137">
        <v>1.4499999999999999E-3</v>
      </c>
      <c r="H203" s="137">
        <v>1.0340000000000001E-4</v>
      </c>
      <c r="I203" s="137">
        <v>-1.0338E-5</v>
      </c>
      <c r="J203" s="137">
        <v>-8.6720000000000004E-7</v>
      </c>
      <c r="K203" s="137">
        <v>1.4599999999999999E-3</v>
      </c>
      <c r="L203" s="137">
        <v>1.043E-4</v>
      </c>
      <c r="M203" s="132">
        <v>4.09</v>
      </c>
      <c r="N203" s="132">
        <v>0</v>
      </c>
      <c r="O203" s="132">
        <v>0</v>
      </c>
      <c r="P203" s="132">
        <v>0</v>
      </c>
      <c r="Q203" s="132">
        <v>1</v>
      </c>
      <c r="R203" s="137">
        <v>1.4579999999999999E-5</v>
      </c>
      <c r="S203" s="137">
        <v>1.04E-6</v>
      </c>
      <c r="T203" s="132">
        <v>4</v>
      </c>
      <c r="U203" s="132">
        <v>0</v>
      </c>
      <c r="V203" s="132">
        <v>0</v>
      </c>
      <c r="W203" s="138" t="s">
        <v>2713</v>
      </c>
      <c r="X203" s="139">
        <v>45215</v>
      </c>
      <c r="Y203" s="135" t="s">
        <v>204</v>
      </c>
      <c r="Z203" s="135"/>
      <c r="AA203" s="135"/>
      <c r="AB203" s="135"/>
      <c r="AC203" s="135"/>
      <c r="AD203" s="132"/>
      <c r="AE203" s="132"/>
      <c r="AF203" s="132"/>
      <c r="AG203" s="132"/>
      <c r="AH203" s="132"/>
      <c r="AI203" s="137"/>
      <c r="AJ203" s="137"/>
      <c r="AK203" s="137"/>
      <c r="AL203" s="137"/>
      <c r="AM203" s="137"/>
      <c r="AN203" s="135"/>
      <c r="AO203" s="137"/>
    </row>
    <row r="204" spans="1:41" ht="14.25" customHeight="1">
      <c r="A204" s="135" t="s">
        <v>1779</v>
      </c>
      <c r="B204" s="135" t="s">
        <v>200</v>
      </c>
      <c r="C204" s="132">
        <v>0</v>
      </c>
      <c r="D204" s="132">
        <v>200</v>
      </c>
      <c r="E204" s="132">
        <v>15616</v>
      </c>
      <c r="F204" s="135" t="s">
        <v>201</v>
      </c>
      <c r="G204" s="137">
        <v>1.4499999999999999E-3</v>
      </c>
      <c r="H204" s="137">
        <v>1.033E-4</v>
      </c>
      <c r="I204" s="137">
        <v>-1.0338E-5</v>
      </c>
      <c r="J204" s="137">
        <v>-8.6720000000000004E-7</v>
      </c>
      <c r="K204" s="137">
        <v>1.4599999999999999E-3</v>
      </c>
      <c r="L204" s="137">
        <v>1.042E-4</v>
      </c>
      <c r="M204" s="132">
        <v>4.09</v>
      </c>
      <c r="N204" s="132">
        <v>0</v>
      </c>
      <c r="O204" s="132">
        <v>0</v>
      </c>
      <c r="P204" s="132">
        <v>0</v>
      </c>
      <c r="Q204" s="132">
        <v>1</v>
      </c>
      <c r="R204" s="137">
        <v>1.4579999999999999E-5</v>
      </c>
      <c r="S204" s="137">
        <v>1.04E-6</v>
      </c>
      <c r="T204" s="132">
        <v>4</v>
      </c>
      <c r="U204" s="132">
        <v>0</v>
      </c>
      <c r="V204" s="132">
        <v>0</v>
      </c>
      <c r="W204" s="138" t="s">
        <v>2714</v>
      </c>
      <c r="X204" s="139">
        <v>45215</v>
      </c>
      <c r="Y204" s="135" t="s">
        <v>204</v>
      </c>
      <c r="Z204" s="135"/>
      <c r="AA204" s="135"/>
      <c r="AB204" s="135"/>
      <c r="AC204" s="135"/>
      <c r="AD204" s="132"/>
      <c r="AE204" s="132"/>
      <c r="AF204" s="132"/>
      <c r="AG204" s="132"/>
      <c r="AH204" s="132"/>
      <c r="AI204" s="137"/>
      <c r="AJ204" s="137"/>
      <c r="AK204" s="137"/>
      <c r="AL204" s="137"/>
      <c r="AM204" s="137"/>
      <c r="AN204" s="135"/>
      <c r="AO204" s="137"/>
    </row>
    <row r="205" spans="1:41" ht="14.25" customHeight="1">
      <c r="A205" s="135" t="s">
        <v>1779</v>
      </c>
      <c r="B205" s="135" t="s">
        <v>200</v>
      </c>
      <c r="C205" s="132">
        <v>0</v>
      </c>
      <c r="D205" s="132">
        <v>200</v>
      </c>
      <c r="E205" s="132">
        <v>15616</v>
      </c>
      <c r="F205" s="135" t="s">
        <v>201</v>
      </c>
      <c r="G205" s="137">
        <v>1.4499999999999999E-3</v>
      </c>
      <c r="H205" s="137">
        <v>1.0399999999999999E-4</v>
      </c>
      <c r="I205" s="137">
        <v>-1.0338E-5</v>
      </c>
      <c r="J205" s="137">
        <v>-8.6720000000000004E-7</v>
      </c>
      <c r="K205" s="137">
        <v>1.4599999999999999E-3</v>
      </c>
      <c r="L205" s="137">
        <v>1.049E-4</v>
      </c>
      <c r="M205" s="132">
        <v>4.1100000000000003</v>
      </c>
      <c r="N205" s="132">
        <v>0</v>
      </c>
      <c r="O205" s="132">
        <v>0</v>
      </c>
      <c r="P205" s="132">
        <v>0</v>
      </c>
      <c r="Q205" s="132">
        <v>1</v>
      </c>
      <c r="R205" s="137">
        <v>1.4589999999999999E-5</v>
      </c>
      <c r="S205" s="137">
        <v>1.0499999999999999E-6</v>
      </c>
      <c r="T205" s="132">
        <v>4</v>
      </c>
      <c r="U205" s="132">
        <v>0</v>
      </c>
      <c r="V205" s="132">
        <v>0</v>
      </c>
      <c r="W205" s="138" t="s">
        <v>2715</v>
      </c>
      <c r="X205" s="139">
        <v>45215</v>
      </c>
      <c r="Y205" s="135" t="s">
        <v>204</v>
      </c>
      <c r="Z205" s="135"/>
      <c r="AA205" s="135"/>
      <c r="AB205" s="135"/>
      <c r="AC205" s="135"/>
      <c r="AD205" s="132"/>
      <c r="AE205" s="132"/>
      <c r="AF205" s="132"/>
      <c r="AG205" s="132"/>
      <c r="AH205" s="132"/>
      <c r="AI205" s="137"/>
      <c r="AJ205" s="137"/>
      <c r="AK205" s="137"/>
      <c r="AL205" s="137"/>
      <c r="AM205" s="137"/>
      <c r="AN205" s="135"/>
      <c r="AO205" s="137"/>
    </row>
    <row r="206" spans="1:41" ht="14.25" customHeight="1">
      <c r="A206" s="135" t="s">
        <v>1798</v>
      </c>
      <c r="B206" s="135" t="s">
        <v>200</v>
      </c>
      <c r="C206" s="132">
        <v>0</v>
      </c>
      <c r="D206" s="132">
        <v>200</v>
      </c>
      <c r="E206" s="132">
        <v>15616</v>
      </c>
      <c r="F206" s="135" t="s">
        <v>201</v>
      </c>
      <c r="G206" s="137">
        <v>1.4300000000000001E-3</v>
      </c>
      <c r="H206" s="137">
        <v>9.5000000000000005E-5</v>
      </c>
      <c r="I206" s="137">
        <v>-1.0338E-5</v>
      </c>
      <c r="J206" s="137">
        <v>-8.6720000000000004E-7</v>
      </c>
      <c r="K206" s="137">
        <v>1.4400000000000001E-3</v>
      </c>
      <c r="L206" s="137">
        <v>9.59E-5</v>
      </c>
      <c r="M206" s="132">
        <v>3.82</v>
      </c>
      <c r="N206" s="132">
        <v>0</v>
      </c>
      <c r="O206" s="132">
        <v>0</v>
      </c>
      <c r="P206" s="132">
        <v>0</v>
      </c>
      <c r="Q206" s="132">
        <v>1</v>
      </c>
      <c r="R206" s="137">
        <v>1.437E-5</v>
      </c>
      <c r="S206" s="137">
        <v>9.5870000000000003E-7</v>
      </c>
      <c r="T206" s="132">
        <v>4</v>
      </c>
      <c r="U206" s="132">
        <v>0</v>
      </c>
      <c r="V206" s="132">
        <v>0</v>
      </c>
      <c r="W206" s="138" t="s">
        <v>2716</v>
      </c>
      <c r="X206" s="139">
        <v>45215</v>
      </c>
      <c r="Y206" s="135" t="s">
        <v>204</v>
      </c>
      <c r="Z206" s="135"/>
      <c r="AA206" s="135"/>
      <c r="AB206" s="135"/>
      <c r="AC206" s="135"/>
      <c r="AD206" s="132"/>
      <c r="AE206" s="132"/>
      <c r="AF206" s="132"/>
      <c r="AG206" s="132"/>
      <c r="AH206" s="132"/>
      <c r="AI206" s="137"/>
      <c r="AJ206" s="137"/>
      <c r="AK206" s="137"/>
      <c r="AL206" s="137"/>
      <c r="AM206" s="137"/>
      <c r="AN206" s="135"/>
      <c r="AO206" s="137"/>
    </row>
    <row r="207" spans="1:41" ht="14.25" customHeight="1">
      <c r="A207" s="135" t="s">
        <v>1798</v>
      </c>
      <c r="B207" s="135" t="s">
        <v>200</v>
      </c>
      <c r="C207" s="132">
        <v>0</v>
      </c>
      <c r="D207" s="132">
        <v>200</v>
      </c>
      <c r="E207" s="132">
        <v>15616</v>
      </c>
      <c r="F207" s="135" t="s">
        <v>201</v>
      </c>
      <c r="G207" s="137">
        <v>1.4300000000000001E-3</v>
      </c>
      <c r="H207" s="137">
        <v>9.4900000000000003E-5</v>
      </c>
      <c r="I207" s="137">
        <v>-1.0338E-5</v>
      </c>
      <c r="J207" s="137">
        <v>-8.6720000000000004E-7</v>
      </c>
      <c r="K207" s="137">
        <v>1.4400000000000001E-3</v>
      </c>
      <c r="L207" s="137">
        <v>9.5799999999999998E-5</v>
      </c>
      <c r="M207" s="132">
        <v>3.81</v>
      </c>
      <c r="N207" s="132">
        <v>0</v>
      </c>
      <c r="O207" s="132">
        <v>0</v>
      </c>
      <c r="P207" s="132">
        <v>0</v>
      </c>
      <c r="Q207" s="132">
        <v>1</v>
      </c>
      <c r="R207" s="137">
        <v>1.436E-5</v>
      </c>
      <c r="S207" s="137">
        <v>9.5769999999999995E-7</v>
      </c>
      <c r="T207" s="132">
        <v>4</v>
      </c>
      <c r="U207" s="132">
        <v>0</v>
      </c>
      <c r="V207" s="132">
        <v>0</v>
      </c>
      <c r="W207" s="138" t="s">
        <v>2717</v>
      </c>
      <c r="X207" s="139">
        <v>45215</v>
      </c>
      <c r="Y207" s="135" t="s">
        <v>204</v>
      </c>
      <c r="Z207" s="135"/>
      <c r="AA207" s="135"/>
      <c r="AB207" s="135"/>
      <c r="AC207" s="135"/>
      <c r="AD207" s="132"/>
      <c r="AE207" s="132"/>
      <c r="AF207" s="132"/>
      <c r="AG207" s="132"/>
      <c r="AH207" s="132"/>
      <c r="AI207" s="137"/>
      <c r="AJ207" s="137"/>
      <c r="AK207" s="137"/>
      <c r="AL207" s="137"/>
      <c r="AM207" s="137"/>
      <c r="AN207" s="135"/>
      <c r="AO207" s="137"/>
    </row>
    <row r="208" spans="1:41" ht="14.25" customHeight="1">
      <c r="A208" s="135" t="s">
        <v>1798</v>
      </c>
      <c r="B208" s="135" t="s">
        <v>200</v>
      </c>
      <c r="C208" s="132">
        <v>0</v>
      </c>
      <c r="D208" s="132">
        <v>200</v>
      </c>
      <c r="E208" s="132">
        <v>15616</v>
      </c>
      <c r="F208" s="135" t="s">
        <v>201</v>
      </c>
      <c r="G208" s="137">
        <v>1.4300000000000001E-3</v>
      </c>
      <c r="H208" s="137">
        <v>9.5199999999999997E-5</v>
      </c>
      <c r="I208" s="137">
        <v>-1.0338E-5</v>
      </c>
      <c r="J208" s="137">
        <v>-8.6720000000000004E-7</v>
      </c>
      <c r="K208" s="137">
        <v>1.4400000000000001E-3</v>
      </c>
      <c r="L208" s="137">
        <v>9.6100000000000005E-5</v>
      </c>
      <c r="M208" s="132">
        <v>3.82</v>
      </c>
      <c r="N208" s="132">
        <v>0</v>
      </c>
      <c r="O208" s="132">
        <v>0</v>
      </c>
      <c r="P208" s="132">
        <v>0</v>
      </c>
      <c r="Q208" s="132">
        <v>1</v>
      </c>
      <c r="R208" s="137">
        <v>1.437E-5</v>
      </c>
      <c r="S208" s="137">
        <v>9.6059999999999996E-7</v>
      </c>
      <c r="T208" s="132">
        <v>4</v>
      </c>
      <c r="U208" s="132">
        <v>0</v>
      </c>
      <c r="V208" s="132">
        <v>0</v>
      </c>
      <c r="W208" s="138" t="s">
        <v>2718</v>
      </c>
      <c r="X208" s="139">
        <v>45215</v>
      </c>
      <c r="Y208" s="135" t="s">
        <v>204</v>
      </c>
      <c r="Z208" s="135"/>
      <c r="AA208" s="135"/>
      <c r="AB208" s="135"/>
      <c r="AC208" s="135"/>
      <c r="AD208" s="132"/>
      <c r="AE208" s="132"/>
      <c r="AF208" s="132"/>
      <c r="AG208" s="132"/>
      <c r="AH208" s="132"/>
      <c r="AI208" s="137"/>
      <c r="AJ208" s="137"/>
      <c r="AK208" s="137"/>
      <c r="AL208" s="137"/>
      <c r="AM208" s="137"/>
      <c r="AN208" s="135"/>
      <c r="AO208" s="137"/>
    </row>
    <row r="209" spans="1:41" ht="14.25" customHeight="1">
      <c r="A209" s="135" t="s">
        <v>1821</v>
      </c>
      <c r="B209" s="135" t="s">
        <v>200</v>
      </c>
      <c r="C209" s="132">
        <v>0</v>
      </c>
      <c r="D209" s="132">
        <v>200</v>
      </c>
      <c r="E209" s="132">
        <v>15616</v>
      </c>
      <c r="F209" s="135" t="s">
        <v>201</v>
      </c>
      <c r="G209" s="137">
        <v>2.0300000000000001E-3</v>
      </c>
      <c r="H209" s="137">
        <v>1.3540000000000001E-4</v>
      </c>
      <c r="I209" s="137">
        <v>-1.0338E-5</v>
      </c>
      <c r="J209" s="137">
        <v>-8.6720000000000004E-7</v>
      </c>
      <c r="K209" s="137">
        <v>2.0400000000000001E-3</v>
      </c>
      <c r="L209" s="137">
        <v>1.3630000000000001E-4</v>
      </c>
      <c r="M209" s="132">
        <v>3.83</v>
      </c>
      <c r="N209" s="132">
        <v>0</v>
      </c>
      <c r="O209" s="132">
        <v>0</v>
      </c>
      <c r="P209" s="132">
        <v>0</v>
      </c>
      <c r="Q209" s="132">
        <v>1</v>
      </c>
      <c r="R209" s="137">
        <v>2.0380000000000001E-5</v>
      </c>
      <c r="S209" s="137">
        <v>1.3599999999999999E-6</v>
      </c>
      <c r="T209" s="132">
        <v>4</v>
      </c>
      <c r="U209" s="132">
        <v>0</v>
      </c>
      <c r="V209" s="132">
        <v>0</v>
      </c>
      <c r="W209" s="138" t="s">
        <v>2719</v>
      </c>
      <c r="X209" s="139">
        <v>45215</v>
      </c>
      <c r="Y209" s="135" t="s">
        <v>204</v>
      </c>
      <c r="Z209" s="135"/>
      <c r="AA209" s="135"/>
      <c r="AB209" s="135"/>
      <c r="AC209" s="135"/>
      <c r="AD209" s="132"/>
      <c r="AE209" s="132"/>
      <c r="AF209" s="132"/>
      <c r="AG209" s="132"/>
      <c r="AH209" s="132"/>
      <c r="AI209" s="137"/>
      <c r="AJ209" s="137"/>
      <c r="AK209" s="137"/>
      <c r="AL209" s="137"/>
      <c r="AM209" s="137"/>
      <c r="AN209" s="135"/>
      <c r="AO209" s="137"/>
    </row>
    <row r="210" spans="1:41" ht="14.25" customHeight="1">
      <c r="A210" s="135" t="s">
        <v>1821</v>
      </c>
      <c r="B210" s="135" t="s">
        <v>200</v>
      </c>
      <c r="C210" s="132">
        <v>0</v>
      </c>
      <c r="D210" s="132">
        <v>200</v>
      </c>
      <c r="E210" s="132">
        <v>15616</v>
      </c>
      <c r="F210" s="135" t="s">
        <v>201</v>
      </c>
      <c r="G210" s="137">
        <v>2.0300000000000001E-3</v>
      </c>
      <c r="H210" s="137">
        <v>1.361E-4</v>
      </c>
      <c r="I210" s="137">
        <v>-1.0338E-5</v>
      </c>
      <c r="J210" s="137">
        <v>-8.6720000000000004E-7</v>
      </c>
      <c r="K210" s="137">
        <v>2.0400000000000001E-3</v>
      </c>
      <c r="L210" s="137">
        <v>1.37E-4</v>
      </c>
      <c r="M210" s="132">
        <v>3.85</v>
      </c>
      <c r="N210" s="132">
        <v>0</v>
      </c>
      <c r="O210" s="132">
        <v>0</v>
      </c>
      <c r="P210" s="132">
        <v>0</v>
      </c>
      <c r="Q210" s="132">
        <v>1</v>
      </c>
      <c r="R210" s="137">
        <v>2.0380000000000001E-5</v>
      </c>
      <c r="S210" s="137">
        <v>1.37E-6</v>
      </c>
      <c r="T210" s="132">
        <v>4</v>
      </c>
      <c r="U210" s="132">
        <v>0</v>
      </c>
      <c r="V210" s="132">
        <v>0</v>
      </c>
      <c r="W210" s="138" t="s">
        <v>2720</v>
      </c>
      <c r="X210" s="139">
        <v>45215</v>
      </c>
      <c r="Y210" s="135" t="s">
        <v>204</v>
      </c>
      <c r="Z210" s="135"/>
      <c r="AA210" s="135"/>
      <c r="AB210" s="135"/>
      <c r="AC210" s="135"/>
      <c r="AD210" s="132"/>
      <c r="AE210" s="132"/>
      <c r="AF210" s="132"/>
      <c r="AG210" s="132"/>
      <c r="AH210" s="132"/>
      <c r="AI210" s="137"/>
      <c r="AJ210" s="137"/>
      <c r="AK210" s="137"/>
      <c r="AL210" s="137"/>
      <c r="AM210" s="137"/>
      <c r="AN210" s="135"/>
      <c r="AO210" s="137"/>
    </row>
    <row r="211" spans="1:41" ht="14.25" customHeight="1">
      <c r="A211" s="135" t="s">
        <v>1821</v>
      </c>
      <c r="B211" s="135" t="s">
        <v>200</v>
      </c>
      <c r="C211" s="132">
        <v>0</v>
      </c>
      <c r="D211" s="132">
        <v>200</v>
      </c>
      <c r="E211" s="132">
        <v>15616</v>
      </c>
      <c r="F211" s="135" t="s">
        <v>201</v>
      </c>
      <c r="G211" s="137">
        <v>2.0300000000000001E-3</v>
      </c>
      <c r="H211" s="137">
        <v>1.3549999999999999E-4</v>
      </c>
      <c r="I211" s="137">
        <v>-1.0338E-5</v>
      </c>
      <c r="J211" s="137">
        <v>-8.6720000000000004E-7</v>
      </c>
      <c r="K211" s="137">
        <v>2.0400000000000001E-3</v>
      </c>
      <c r="L211" s="137">
        <v>1.3640000000000001E-4</v>
      </c>
      <c r="M211" s="132">
        <v>3.83</v>
      </c>
      <c r="N211" s="132">
        <v>0</v>
      </c>
      <c r="O211" s="132">
        <v>0</v>
      </c>
      <c r="P211" s="132">
        <v>0</v>
      </c>
      <c r="Q211" s="132">
        <v>1</v>
      </c>
      <c r="R211" s="137">
        <v>2.0380000000000001E-5</v>
      </c>
      <c r="S211" s="137">
        <v>1.3599999999999999E-6</v>
      </c>
      <c r="T211" s="132">
        <v>4</v>
      </c>
      <c r="U211" s="132">
        <v>0</v>
      </c>
      <c r="V211" s="132">
        <v>0</v>
      </c>
      <c r="W211" s="138" t="s">
        <v>2721</v>
      </c>
      <c r="X211" s="139">
        <v>45215</v>
      </c>
      <c r="Y211" s="135" t="s">
        <v>204</v>
      </c>
      <c r="Z211" s="135"/>
      <c r="AA211" s="135"/>
      <c r="AB211" s="135"/>
      <c r="AC211" s="135"/>
      <c r="AD211" s="132"/>
      <c r="AE211" s="132"/>
      <c r="AF211" s="132"/>
      <c r="AG211" s="132"/>
      <c r="AH211" s="132"/>
      <c r="AI211" s="137"/>
      <c r="AJ211" s="137"/>
      <c r="AK211" s="137"/>
      <c r="AL211" s="137"/>
      <c r="AM211" s="137"/>
      <c r="AN211" s="135"/>
      <c r="AO211" s="137"/>
    </row>
    <row r="212" spans="1:41" ht="14.25" customHeight="1">
      <c r="A212" s="135" t="s">
        <v>1843</v>
      </c>
      <c r="B212" s="135" t="s">
        <v>200</v>
      </c>
      <c r="C212" s="132">
        <v>0</v>
      </c>
      <c r="D212" s="132">
        <v>200</v>
      </c>
      <c r="E212" s="132">
        <v>15616</v>
      </c>
      <c r="F212" s="135" t="s">
        <v>201</v>
      </c>
      <c r="G212" s="137">
        <v>1.9499999999999999E-3</v>
      </c>
      <c r="H212" s="137">
        <v>1.3090000000000001E-4</v>
      </c>
      <c r="I212" s="137">
        <v>-1.0338E-5</v>
      </c>
      <c r="J212" s="137">
        <v>-8.6720000000000004E-7</v>
      </c>
      <c r="K212" s="137">
        <v>1.9599999999999999E-3</v>
      </c>
      <c r="L212" s="137">
        <v>1.3180000000000001E-4</v>
      </c>
      <c r="M212" s="132">
        <v>3.84</v>
      </c>
      <c r="N212" s="132">
        <v>0</v>
      </c>
      <c r="O212" s="132">
        <v>0</v>
      </c>
      <c r="P212" s="132">
        <v>0</v>
      </c>
      <c r="Q212" s="132">
        <v>1</v>
      </c>
      <c r="R212" s="137">
        <v>1.963E-5</v>
      </c>
      <c r="S212" s="137">
        <v>1.3200000000000001E-6</v>
      </c>
      <c r="T212" s="132">
        <v>4</v>
      </c>
      <c r="U212" s="132">
        <v>0</v>
      </c>
      <c r="V212" s="132">
        <v>0</v>
      </c>
      <c r="W212" s="138" t="s">
        <v>2722</v>
      </c>
      <c r="X212" s="139">
        <v>45215</v>
      </c>
      <c r="Y212" s="135" t="s">
        <v>204</v>
      </c>
      <c r="Z212" s="135"/>
      <c r="AA212" s="135"/>
      <c r="AB212" s="135"/>
      <c r="AC212" s="135"/>
      <c r="AD212" s="132"/>
      <c r="AE212" s="132"/>
      <c r="AF212" s="132"/>
      <c r="AG212" s="132"/>
      <c r="AH212" s="132"/>
      <c r="AI212" s="137"/>
      <c r="AJ212" s="137"/>
      <c r="AK212" s="137"/>
      <c r="AL212" s="137"/>
      <c r="AM212" s="137"/>
      <c r="AN212" s="135"/>
      <c r="AO212" s="137"/>
    </row>
    <row r="213" spans="1:41" ht="14.25" customHeight="1">
      <c r="A213" s="135" t="s">
        <v>1843</v>
      </c>
      <c r="B213" s="135" t="s">
        <v>200</v>
      </c>
      <c r="C213" s="132">
        <v>0</v>
      </c>
      <c r="D213" s="132">
        <v>200</v>
      </c>
      <c r="E213" s="132">
        <v>15616</v>
      </c>
      <c r="F213" s="135" t="s">
        <v>201</v>
      </c>
      <c r="G213" s="137">
        <v>1.9499999999999999E-3</v>
      </c>
      <c r="H213" s="137">
        <v>1.314E-4</v>
      </c>
      <c r="I213" s="137">
        <v>-1.0338E-5</v>
      </c>
      <c r="J213" s="137">
        <v>-8.6720000000000004E-7</v>
      </c>
      <c r="K213" s="137">
        <v>1.9599999999999999E-3</v>
      </c>
      <c r="L213" s="137">
        <v>1.3219999999999999E-4</v>
      </c>
      <c r="M213" s="132">
        <v>3.85</v>
      </c>
      <c r="N213" s="132">
        <v>0</v>
      </c>
      <c r="O213" s="132">
        <v>0</v>
      </c>
      <c r="P213" s="132">
        <v>0</v>
      </c>
      <c r="Q213" s="132">
        <v>1</v>
      </c>
      <c r="R213" s="137">
        <v>1.963E-5</v>
      </c>
      <c r="S213" s="137">
        <v>1.3200000000000001E-6</v>
      </c>
      <c r="T213" s="132">
        <v>4</v>
      </c>
      <c r="U213" s="132">
        <v>0</v>
      </c>
      <c r="V213" s="132">
        <v>0</v>
      </c>
      <c r="W213" s="138" t="s">
        <v>2723</v>
      </c>
      <c r="X213" s="139">
        <v>45215</v>
      </c>
      <c r="Y213" s="135" t="s">
        <v>204</v>
      </c>
      <c r="Z213" s="135"/>
      <c r="AA213" s="135"/>
      <c r="AB213" s="135"/>
      <c r="AC213" s="135"/>
      <c r="AD213" s="132"/>
      <c r="AE213" s="132"/>
      <c r="AF213" s="132"/>
      <c r="AG213" s="132"/>
      <c r="AH213" s="132"/>
      <c r="AI213" s="137"/>
      <c r="AJ213" s="137"/>
      <c r="AK213" s="137"/>
      <c r="AL213" s="137"/>
      <c r="AM213" s="137"/>
      <c r="AN213" s="135"/>
      <c r="AO213" s="137"/>
    </row>
    <row r="214" spans="1:41" ht="14.25" customHeight="1">
      <c r="A214" s="135" t="s">
        <v>1843</v>
      </c>
      <c r="B214" s="135" t="s">
        <v>200</v>
      </c>
      <c r="C214" s="132">
        <v>0</v>
      </c>
      <c r="D214" s="132">
        <v>200</v>
      </c>
      <c r="E214" s="132">
        <v>15616</v>
      </c>
      <c r="F214" s="135" t="s">
        <v>201</v>
      </c>
      <c r="G214" s="137">
        <v>1.9499999999999999E-3</v>
      </c>
      <c r="H214" s="137">
        <v>1.3080000000000001E-4</v>
      </c>
      <c r="I214" s="137">
        <v>-1.0338E-5</v>
      </c>
      <c r="J214" s="137">
        <v>-8.6720000000000004E-7</v>
      </c>
      <c r="K214" s="137">
        <v>1.9599999999999999E-3</v>
      </c>
      <c r="L214" s="137">
        <v>1.317E-4</v>
      </c>
      <c r="M214" s="132">
        <v>3.84</v>
      </c>
      <c r="N214" s="132">
        <v>0</v>
      </c>
      <c r="O214" s="132">
        <v>0</v>
      </c>
      <c r="P214" s="132">
        <v>0</v>
      </c>
      <c r="Q214" s="132">
        <v>1</v>
      </c>
      <c r="R214" s="137">
        <v>1.9619999999999998E-5</v>
      </c>
      <c r="S214" s="137">
        <v>1.3200000000000001E-6</v>
      </c>
      <c r="T214" s="132">
        <v>4</v>
      </c>
      <c r="U214" s="132">
        <v>0</v>
      </c>
      <c r="V214" s="132">
        <v>0</v>
      </c>
      <c r="W214" s="138" t="s">
        <v>2724</v>
      </c>
      <c r="X214" s="139">
        <v>45215</v>
      </c>
      <c r="Y214" s="135" t="s">
        <v>204</v>
      </c>
      <c r="Z214" s="135"/>
      <c r="AA214" s="135"/>
      <c r="AB214" s="135"/>
      <c r="AC214" s="135"/>
      <c r="AD214" s="132"/>
      <c r="AE214" s="132"/>
      <c r="AF214" s="132"/>
      <c r="AG214" s="132"/>
      <c r="AH214" s="132"/>
      <c r="AI214" s="137"/>
      <c r="AJ214" s="137"/>
      <c r="AK214" s="137"/>
      <c r="AL214" s="137"/>
      <c r="AM214" s="137"/>
      <c r="AN214" s="135"/>
      <c r="AO214" s="137"/>
    </row>
    <row r="215" spans="1:41" ht="14.25" customHeight="1">
      <c r="A215" s="135" t="s">
        <v>1867</v>
      </c>
      <c r="B215" s="135" t="s">
        <v>200</v>
      </c>
      <c r="C215" s="132">
        <v>0</v>
      </c>
      <c r="D215" s="132">
        <v>200</v>
      </c>
      <c r="E215" s="132">
        <v>15616</v>
      </c>
      <c r="F215" s="135" t="s">
        <v>201</v>
      </c>
      <c r="G215" s="137">
        <v>2.7499999999999998E-3</v>
      </c>
      <c r="H215" s="137">
        <v>1.496E-4</v>
      </c>
      <c r="I215" s="137">
        <v>-1.0338E-5</v>
      </c>
      <c r="J215" s="137">
        <v>-8.6720000000000004E-7</v>
      </c>
      <c r="K215" s="137">
        <v>2.7599999999999999E-3</v>
      </c>
      <c r="L215" s="137">
        <v>1.505E-4</v>
      </c>
      <c r="M215" s="132">
        <v>3.12</v>
      </c>
      <c r="N215" s="132">
        <v>0</v>
      </c>
      <c r="O215" s="132">
        <v>0</v>
      </c>
      <c r="P215" s="132">
        <v>0</v>
      </c>
      <c r="Q215" s="132">
        <v>1</v>
      </c>
      <c r="R215" s="137">
        <v>2.7589999999999998E-5</v>
      </c>
      <c r="S215" s="137">
        <v>1.5099999999999999E-6</v>
      </c>
      <c r="T215" s="132">
        <v>4</v>
      </c>
      <c r="U215" s="132">
        <v>0</v>
      </c>
      <c r="V215" s="132">
        <v>0</v>
      </c>
      <c r="W215" s="138" t="s">
        <v>2725</v>
      </c>
      <c r="X215" s="139">
        <v>45215</v>
      </c>
      <c r="Y215" s="135" t="s">
        <v>204</v>
      </c>
      <c r="Z215" s="135"/>
      <c r="AA215" s="135"/>
      <c r="AB215" s="135"/>
      <c r="AC215" s="135"/>
      <c r="AD215" s="132"/>
      <c r="AE215" s="132"/>
      <c r="AF215" s="132"/>
      <c r="AG215" s="132"/>
      <c r="AH215" s="132"/>
      <c r="AI215" s="137"/>
      <c r="AJ215" s="137"/>
      <c r="AK215" s="137"/>
      <c r="AL215" s="137"/>
      <c r="AM215" s="137"/>
      <c r="AN215" s="135"/>
      <c r="AO215" s="137"/>
    </row>
    <row r="216" spans="1:41" ht="14.25" customHeight="1">
      <c r="A216" s="135" t="s">
        <v>1867</v>
      </c>
      <c r="B216" s="135" t="s">
        <v>200</v>
      </c>
      <c r="C216" s="132">
        <v>0</v>
      </c>
      <c r="D216" s="132">
        <v>200</v>
      </c>
      <c r="E216" s="132">
        <v>15616</v>
      </c>
      <c r="F216" s="135" t="s">
        <v>201</v>
      </c>
      <c r="G216" s="137">
        <v>2.7499999999999998E-3</v>
      </c>
      <c r="H216" s="137">
        <v>1.4980000000000001E-4</v>
      </c>
      <c r="I216" s="137">
        <v>-1.0338E-5</v>
      </c>
      <c r="J216" s="137">
        <v>-8.6720000000000004E-7</v>
      </c>
      <c r="K216" s="137">
        <v>2.7599999999999999E-3</v>
      </c>
      <c r="L216" s="137">
        <v>1.506E-4</v>
      </c>
      <c r="M216" s="132">
        <v>3.13</v>
      </c>
      <c r="N216" s="132">
        <v>0</v>
      </c>
      <c r="O216" s="132">
        <v>0</v>
      </c>
      <c r="P216" s="132">
        <v>0</v>
      </c>
      <c r="Q216" s="132">
        <v>1</v>
      </c>
      <c r="R216" s="137">
        <v>2.7589999999999998E-5</v>
      </c>
      <c r="S216" s="137">
        <v>1.5099999999999999E-6</v>
      </c>
      <c r="T216" s="132">
        <v>4</v>
      </c>
      <c r="U216" s="132">
        <v>0</v>
      </c>
      <c r="V216" s="132">
        <v>0</v>
      </c>
      <c r="W216" s="138" t="s">
        <v>2726</v>
      </c>
      <c r="X216" s="139">
        <v>45215</v>
      </c>
      <c r="Y216" s="135" t="s">
        <v>204</v>
      </c>
      <c r="Z216" s="135"/>
      <c r="AA216" s="135"/>
      <c r="AB216" s="135"/>
      <c r="AC216" s="135"/>
      <c r="AD216" s="132"/>
      <c r="AE216" s="132"/>
      <c r="AF216" s="132"/>
      <c r="AG216" s="132"/>
      <c r="AH216" s="132"/>
      <c r="AI216" s="137"/>
      <c r="AJ216" s="137"/>
      <c r="AK216" s="137"/>
      <c r="AL216" s="137"/>
      <c r="AM216" s="137"/>
      <c r="AN216" s="135"/>
      <c r="AO216" s="137"/>
    </row>
    <row r="217" spans="1:41" ht="14.25" customHeight="1">
      <c r="A217" s="135" t="s">
        <v>1867</v>
      </c>
      <c r="B217" s="135" t="s">
        <v>200</v>
      </c>
      <c r="C217" s="132">
        <v>0</v>
      </c>
      <c r="D217" s="132">
        <v>200</v>
      </c>
      <c r="E217" s="132">
        <v>15616</v>
      </c>
      <c r="F217" s="135" t="s">
        <v>201</v>
      </c>
      <c r="G217" s="137">
        <v>2.7499999999999998E-3</v>
      </c>
      <c r="H217" s="137">
        <v>1.4970000000000001E-4</v>
      </c>
      <c r="I217" s="137">
        <v>-1.0338E-5</v>
      </c>
      <c r="J217" s="137">
        <v>-8.6720000000000004E-7</v>
      </c>
      <c r="K217" s="137">
        <v>2.7599999999999999E-3</v>
      </c>
      <c r="L217" s="137">
        <v>1.505E-4</v>
      </c>
      <c r="M217" s="132">
        <v>3.12</v>
      </c>
      <c r="N217" s="132">
        <v>0</v>
      </c>
      <c r="O217" s="132">
        <v>0</v>
      </c>
      <c r="P217" s="132">
        <v>0</v>
      </c>
      <c r="Q217" s="132">
        <v>1</v>
      </c>
      <c r="R217" s="137">
        <v>2.7589999999999998E-5</v>
      </c>
      <c r="S217" s="137">
        <v>1.5099999999999999E-6</v>
      </c>
      <c r="T217" s="132">
        <v>4</v>
      </c>
      <c r="U217" s="132">
        <v>0</v>
      </c>
      <c r="V217" s="132">
        <v>0</v>
      </c>
      <c r="W217" s="138" t="s">
        <v>2727</v>
      </c>
      <c r="X217" s="139">
        <v>45215</v>
      </c>
      <c r="Y217" s="135" t="s">
        <v>204</v>
      </c>
      <c r="Z217" s="135"/>
      <c r="AA217" s="135"/>
      <c r="AB217" s="135"/>
      <c r="AC217" s="135"/>
      <c r="AD217" s="132"/>
      <c r="AE217" s="132"/>
      <c r="AF217" s="132"/>
      <c r="AG217" s="132"/>
      <c r="AH217" s="132"/>
      <c r="AI217" s="137"/>
      <c r="AJ217" s="137"/>
      <c r="AK217" s="137"/>
      <c r="AL217" s="137"/>
      <c r="AM217" s="137"/>
      <c r="AN217" s="135"/>
      <c r="AO217" s="137"/>
    </row>
    <row r="218" spans="1:41" ht="14.25" customHeight="1">
      <c r="A218" s="135" t="s">
        <v>1891</v>
      </c>
      <c r="B218" s="135" t="s">
        <v>200</v>
      </c>
      <c r="C218" s="132">
        <v>0</v>
      </c>
      <c r="D218" s="132">
        <v>200</v>
      </c>
      <c r="E218" s="132">
        <v>15616</v>
      </c>
      <c r="F218" s="135" t="s">
        <v>201</v>
      </c>
      <c r="G218" s="137">
        <v>1.34E-3</v>
      </c>
      <c r="H218" s="137">
        <v>9.6600000000000003E-5</v>
      </c>
      <c r="I218" s="137">
        <v>-1.0338E-5</v>
      </c>
      <c r="J218" s="137">
        <v>-8.6720000000000004E-7</v>
      </c>
      <c r="K218" s="137">
        <v>1.3500000000000001E-3</v>
      </c>
      <c r="L218" s="137">
        <v>9.7399999999999996E-5</v>
      </c>
      <c r="M218" s="132">
        <v>4.1100000000000003</v>
      </c>
      <c r="N218" s="132">
        <v>0</v>
      </c>
      <c r="O218" s="132">
        <v>0</v>
      </c>
      <c r="P218" s="132">
        <v>0</v>
      </c>
      <c r="Q218" s="132">
        <v>1</v>
      </c>
      <c r="R218" s="137">
        <v>1.3540000000000001E-5</v>
      </c>
      <c r="S218" s="137">
        <v>9.7419999999999992E-7</v>
      </c>
      <c r="T218" s="132">
        <v>4</v>
      </c>
      <c r="U218" s="132">
        <v>0</v>
      </c>
      <c r="V218" s="132">
        <v>0</v>
      </c>
      <c r="W218" s="138" t="s">
        <v>2728</v>
      </c>
      <c r="X218" s="139">
        <v>45215</v>
      </c>
      <c r="Y218" s="135" t="s">
        <v>204</v>
      </c>
      <c r="Z218" s="135"/>
      <c r="AA218" s="135"/>
      <c r="AB218" s="135"/>
      <c r="AC218" s="135"/>
      <c r="AD218" s="132"/>
      <c r="AE218" s="132"/>
      <c r="AF218" s="132"/>
      <c r="AG218" s="132"/>
      <c r="AH218" s="132"/>
      <c r="AI218" s="137"/>
      <c r="AJ218" s="137"/>
      <c r="AK218" s="137"/>
      <c r="AL218" s="137"/>
      <c r="AM218" s="137"/>
      <c r="AN218" s="135"/>
      <c r="AO218" s="137"/>
    </row>
    <row r="219" spans="1:41" ht="14.25" customHeight="1">
      <c r="A219" s="135" t="s">
        <v>1891</v>
      </c>
      <c r="B219" s="135" t="s">
        <v>200</v>
      </c>
      <c r="C219" s="132">
        <v>0</v>
      </c>
      <c r="D219" s="132">
        <v>200</v>
      </c>
      <c r="E219" s="132">
        <v>15616</v>
      </c>
      <c r="F219" s="135" t="s">
        <v>201</v>
      </c>
      <c r="G219" s="137">
        <v>1.34E-3</v>
      </c>
      <c r="H219" s="137">
        <v>9.6899999999999997E-5</v>
      </c>
      <c r="I219" s="137">
        <v>-1.0338E-5</v>
      </c>
      <c r="J219" s="137">
        <v>-8.6720000000000004E-7</v>
      </c>
      <c r="K219" s="137">
        <v>1.3500000000000001E-3</v>
      </c>
      <c r="L219" s="137">
        <v>9.7800000000000006E-5</v>
      </c>
      <c r="M219" s="132">
        <v>4.13</v>
      </c>
      <c r="N219" s="132">
        <v>0</v>
      </c>
      <c r="O219" s="132">
        <v>0</v>
      </c>
      <c r="P219" s="132">
        <v>0</v>
      </c>
      <c r="Q219" s="132">
        <v>1</v>
      </c>
      <c r="R219" s="137">
        <v>1.3550000000000001E-5</v>
      </c>
      <c r="S219" s="137">
        <v>9.78E-7</v>
      </c>
      <c r="T219" s="132">
        <v>4</v>
      </c>
      <c r="U219" s="132">
        <v>0</v>
      </c>
      <c r="V219" s="132">
        <v>0</v>
      </c>
      <c r="W219" s="138" t="s">
        <v>2729</v>
      </c>
      <c r="X219" s="139">
        <v>45215</v>
      </c>
      <c r="Y219" s="135" t="s">
        <v>204</v>
      </c>
      <c r="Z219" s="135"/>
      <c r="AA219" s="135"/>
      <c r="AB219" s="135"/>
      <c r="AC219" s="135"/>
      <c r="AD219" s="132"/>
      <c r="AE219" s="132"/>
      <c r="AF219" s="132"/>
      <c r="AG219" s="132"/>
      <c r="AH219" s="132"/>
      <c r="AI219" s="137"/>
      <c r="AJ219" s="137"/>
      <c r="AK219" s="137"/>
      <c r="AL219" s="137"/>
      <c r="AM219" s="137"/>
      <c r="AN219" s="135"/>
      <c r="AO219" s="137"/>
    </row>
    <row r="220" spans="1:41" ht="14.25" customHeight="1">
      <c r="A220" s="135" t="s">
        <v>1891</v>
      </c>
      <c r="B220" s="135" t="s">
        <v>200</v>
      </c>
      <c r="C220" s="132">
        <v>0</v>
      </c>
      <c r="D220" s="132">
        <v>200</v>
      </c>
      <c r="E220" s="132">
        <v>15616</v>
      </c>
      <c r="F220" s="135" t="s">
        <v>201</v>
      </c>
      <c r="G220" s="137">
        <v>1.34E-3</v>
      </c>
      <c r="H220" s="137">
        <v>9.6299999999999996E-5</v>
      </c>
      <c r="I220" s="137">
        <v>-1.0338E-5</v>
      </c>
      <c r="J220" s="137">
        <v>-8.6720000000000004E-7</v>
      </c>
      <c r="K220" s="137">
        <v>1.3500000000000001E-3</v>
      </c>
      <c r="L220" s="137">
        <v>9.7200000000000004E-5</v>
      </c>
      <c r="M220" s="132">
        <v>4.1100000000000003</v>
      </c>
      <c r="N220" s="132">
        <v>0</v>
      </c>
      <c r="O220" s="132">
        <v>0</v>
      </c>
      <c r="P220" s="132">
        <v>0</v>
      </c>
      <c r="Q220" s="132">
        <v>1</v>
      </c>
      <c r="R220" s="137">
        <v>1.3540000000000001E-5</v>
      </c>
      <c r="S220" s="137">
        <v>9.7209999999999998E-7</v>
      </c>
      <c r="T220" s="132">
        <v>4</v>
      </c>
      <c r="U220" s="132">
        <v>0</v>
      </c>
      <c r="V220" s="132">
        <v>0</v>
      </c>
      <c r="W220" s="138" t="s">
        <v>2730</v>
      </c>
      <c r="X220" s="139">
        <v>45215</v>
      </c>
      <c r="Y220" s="135" t="s">
        <v>204</v>
      </c>
      <c r="Z220" s="135"/>
      <c r="AA220" s="135"/>
      <c r="AB220" s="135"/>
      <c r="AC220" s="135"/>
      <c r="AD220" s="132"/>
      <c r="AE220" s="132"/>
      <c r="AF220" s="132"/>
      <c r="AG220" s="132"/>
      <c r="AH220" s="132"/>
      <c r="AI220" s="137"/>
      <c r="AJ220" s="137"/>
      <c r="AK220" s="137"/>
      <c r="AL220" s="137"/>
      <c r="AM220" s="137"/>
      <c r="AN220" s="135"/>
      <c r="AO220" s="137"/>
    </row>
    <row r="221" spans="1:41" ht="14.25" customHeight="1">
      <c r="A221" s="135" t="s">
        <v>1915</v>
      </c>
      <c r="B221" s="135" t="s">
        <v>200</v>
      </c>
      <c r="C221" s="132">
        <v>0</v>
      </c>
      <c r="D221" s="132">
        <v>200</v>
      </c>
      <c r="E221" s="132">
        <v>15616</v>
      </c>
      <c r="F221" s="135" t="s">
        <v>201</v>
      </c>
      <c r="G221" s="137">
        <v>2.2200000000000002E-3</v>
      </c>
      <c r="H221" s="137">
        <v>1.4449999999999999E-4</v>
      </c>
      <c r="I221" s="137">
        <v>-1.0338E-5</v>
      </c>
      <c r="J221" s="137">
        <v>-8.6720000000000004E-7</v>
      </c>
      <c r="K221" s="137">
        <v>2.2300000000000002E-3</v>
      </c>
      <c r="L221" s="137">
        <v>1.4530000000000001E-4</v>
      </c>
      <c r="M221" s="132">
        <v>3.73</v>
      </c>
      <c r="N221" s="132">
        <v>0</v>
      </c>
      <c r="O221" s="132">
        <v>0</v>
      </c>
      <c r="P221" s="132">
        <v>0</v>
      </c>
      <c r="Q221" s="132">
        <v>1</v>
      </c>
      <c r="R221" s="137">
        <v>2.2289999999999998E-5</v>
      </c>
      <c r="S221" s="137">
        <v>1.4500000000000001E-6</v>
      </c>
      <c r="T221" s="132">
        <v>4</v>
      </c>
      <c r="U221" s="132">
        <v>0</v>
      </c>
      <c r="V221" s="132">
        <v>0</v>
      </c>
      <c r="W221" s="138" t="s">
        <v>2731</v>
      </c>
      <c r="X221" s="139">
        <v>45215</v>
      </c>
      <c r="Y221" s="135" t="s">
        <v>204</v>
      </c>
      <c r="Z221" s="135"/>
      <c r="AA221" s="135"/>
      <c r="AB221" s="135"/>
      <c r="AC221" s="135"/>
      <c r="AD221" s="132"/>
      <c r="AE221" s="132"/>
      <c r="AF221" s="132"/>
      <c r="AG221" s="132"/>
      <c r="AH221" s="132"/>
      <c r="AI221" s="137"/>
      <c r="AJ221" s="137"/>
      <c r="AK221" s="137"/>
      <c r="AL221" s="137"/>
      <c r="AM221" s="137"/>
      <c r="AN221" s="135"/>
      <c r="AO221" s="137"/>
    </row>
    <row r="222" spans="1:41" ht="14.25" customHeight="1">
      <c r="A222" s="135" t="s">
        <v>1915</v>
      </c>
      <c r="B222" s="135" t="s">
        <v>200</v>
      </c>
      <c r="C222" s="132">
        <v>0</v>
      </c>
      <c r="D222" s="132">
        <v>200</v>
      </c>
      <c r="E222" s="132">
        <v>15616</v>
      </c>
      <c r="F222" s="135" t="s">
        <v>201</v>
      </c>
      <c r="G222" s="137">
        <v>2.2200000000000002E-3</v>
      </c>
      <c r="H222" s="137">
        <v>1.4540000000000001E-4</v>
      </c>
      <c r="I222" s="137">
        <v>-1.0338E-5</v>
      </c>
      <c r="J222" s="137">
        <v>-8.6720000000000004E-7</v>
      </c>
      <c r="K222" s="137">
        <v>2.2300000000000002E-3</v>
      </c>
      <c r="L222" s="137">
        <v>1.462E-4</v>
      </c>
      <c r="M222" s="132">
        <v>3.75</v>
      </c>
      <c r="N222" s="132">
        <v>0</v>
      </c>
      <c r="O222" s="132">
        <v>0</v>
      </c>
      <c r="P222" s="132">
        <v>0</v>
      </c>
      <c r="Q222" s="132">
        <v>1</v>
      </c>
      <c r="R222" s="137">
        <v>2.23E-5</v>
      </c>
      <c r="S222" s="137">
        <v>1.46E-6</v>
      </c>
      <c r="T222" s="132">
        <v>4</v>
      </c>
      <c r="U222" s="132">
        <v>0</v>
      </c>
      <c r="V222" s="132">
        <v>0</v>
      </c>
      <c r="W222" s="138" t="s">
        <v>2732</v>
      </c>
      <c r="X222" s="139">
        <v>45215</v>
      </c>
      <c r="Y222" s="135" t="s">
        <v>204</v>
      </c>
      <c r="Z222" s="135"/>
      <c r="AA222" s="135"/>
      <c r="AB222" s="135"/>
      <c r="AC222" s="135"/>
      <c r="AD222" s="132"/>
      <c r="AE222" s="132"/>
      <c r="AF222" s="132"/>
      <c r="AG222" s="132"/>
      <c r="AH222" s="132"/>
      <c r="AI222" s="137"/>
      <c r="AJ222" s="137"/>
      <c r="AK222" s="137"/>
      <c r="AL222" s="137"/>
      <c r="AM222" s="137"/>
      <c r="AN222" s="135"/>
      <c r="AO222" s="137"/>
    </row>
    <row r="223" spans="1:41" ht="14.25" customHeight="1">
      <c r="A223" s="135" t="s">
        <v>1915</v>
      </c>
      <c r="B223" s="135" t="s">
        <v>200</v>
      </c>
      <c r="C223" s="132">
        <v>0</v>
      </c>
      <c r="D223" s="132">
        <v>200</v>
      </c>
      <c r="E223" s="132">
        <v>15616</v>
      </c>
      <c r="F223" s="135" t="s">
        <v>201</v>
      </c>
      <c r="G223" s="137">
        <v>2.2200000000000002E-3</v>
      </c>
      <c r="H223" s="137">
        <v>1.4459999999999999E-4</v>
      </c>
      <c r="I223" s="137">
        <v>-1.0338E-5</v>
      </c>
      <c r="J223" s="137">
        <v>-8.6720000000000004E-7</v>
      </c>
      <c r="K223" s="137">
        <v>2.2300000000000002E-3</v>
      </c>
      <c r="L223" s="137">
        <v>1.4550000000000001E-4</v>
      </c>
      <c r="M223" s="132">
        <v>3.73</v>
      </c>
      <c r="N223" s="132">
        <v>0</v>
      </c>
      <c r="O223" s="132">
        <v>0</v>
      </c>
      <c r="P223" s="132">
        <v>0</v>
      </c>
      <c r="Q223" s="132">
        <v>1</v>
      </c>
      <c r="R223" s="137">
        <v>2.2289999999999998E-5</v>
      </c>
      <c r="S223" s="137">
        <v>1.4500000000000001E-6</v>
      </c>
      <c r="T223" s="132">
        <v>4</v>
      </c>
      <c r="U223" s="132">
        <v>0</v>
      </c>
      <c r="V223" s="132">
        <v>0</v>
      </c>
      <c r="W223" s="138" t="s">
        <v>2733</v>
      </c>
      <c r="X223" s="139">
        <v>45215</v>
      </c>
      <c r="Y223" s="135" t="s">
        <v>204</v>
      </c>
      <c r="Z223" s="135"/>
      <c r="AA223" s="135"/>
      <c r="AB223" s="135"/>
      <c r="AC223" s="135"/>
      <c r="AD223" s="132"/>
      <c r="AE223" s="132"/>
      <c r="AF223" s="132"/>
      <c r="AG223" s="132"/>
      <c r="AH223" s="132"/>
      <c r="AI223" s="137"/>
      <c r="AJ223" s="137"/>
      <c r="AK223" s="137"/>
      <c r="AL223" s="137"/>
      <c r="AM223" s="137"/>
      <c r="AN223" s="135"/>
      <c r="AO223" s="137"/>
    </row>
    <row r="224" spans="1:41" ht="14.25" customHeight="1">
      <c r="A224" s="135" t="s">
        <v>1934</v>
      </c>
      <c r="B224" s="135" t="s">
        <v>200</v>
      </c>
      <c r="C224" s="132">
        <v>0</v>
      </c>
      <c r="D224" s="132">
        <v>200</v>
      </c>
      <c r="E224" s="132">
        <v>15616</v>
      </c>
      <c r="F224" s="135" t="s">
        <v>201</v>
      </c>
      <c r="G224" s="137">
        <v>2.4499999999999999E-3</v>
      </c>
      <c r="H224" s="137">
        <v>1.439E-4</v>
      </c>
      <c r="I224" s="137">
        <v>-1.0338E-5</v>
      </c>
      <c r="J224" s="137">
        <v>-8.6720000000000004E-7</v>
      </c>
      <c r="K224" s="137">
        <v>2.4599999999999999E-3</v>
      </c>
      <c r="L224" s="137">
        <v>1.448E-4</v>
      </c>
      <c r="M224" s="132">
        <v>3.37</v>
      </c>
      <c r="N224" s="132">
        <v>0</v>
      </c>
      <c r="O224" s="132">
        <v>0</v>
      </c>
      <c r="P224" s="132">
        <v>0</v>
      </c>
      <c r="Q224" s="132">
        <v>1</v>
      </c>
      <c r="R224" s="137">
        <v>2.459E-5</v>
      </c>
      <c r="S224" s="137">
        <v>1.4500000000000001E-6</v>
      </c>
      <c r="T224" s="132">
        <v>4</v>
      </c>
      <c r="U224" s="132">
        <v>0</v>
      </c>
      <c r="V224" s="132">
        <v>0</v>
      </c>
      <c r="W224" s="138" t="s">
        <v>2734</v>
      </c>
      <c r="X224" s="139">
        <v>45215</v>
      </c>
      <c r="Y224" s="135" t="s">
        <v>204</v>
      </c>
      <c r="Z224" s="135"/>
      <c r="AA224" s="135"/>
      <c r="AB224" s="135"/>
      <c r="AC224" s="135"/>
      <c r="AD224" s="132"/>
      <c r="AE224" s="132"/>
      <c r="AF224" s="132"/>
      <c r="AG224" s="132"/>
      <c r="AH224" s="132"/>
      <c r="AI224" s="137"/>
      <c r="AJ224" s="137"/>
      <c r="AK224" s="137"/>
      <c r="AL224" s="137"/>
      <c r="AM224" s="137"/>
      <c r="AN224" s="135"/>
      <c r="AO224" s="137"/>
    </row>
    <row r="225" spans="1:41" ht="14.25" customHeight="1">
      <c r="A225" s="135" t="s">
        <v>1934</v>
      </c>
      <c r="B225" s="135" t="s">
        <v>200</v>
      </c>
      <c r="C225" s="132">
        <v>0</v>
      </c>
      <c r="D225" s="132">
        <v>200</v>
      </c>
      <c r="E225" s="132">
        <v>15616</v>
      </c>
      <c r="F225" s="135" t="s">
        <v>201</v>
      </c>
      <c r="G225" s="137">
        <v>2.4499999999999999E-3</v>
      </c>
      <c r="H225" s="137">
        <v>1.439E-4</v>
      </c>
      <c r="I225" s="137">
        <v>-1.0338E-5</v>
      </c>
      <c r="J225" s="137">
        <v>-8.6720000000000004E-7</v>
      </c>
      <c r="K225" s="137">
        <v>2.4599999999999999E-3</v>
      </c>
      <c r="L225" s="137">
        <v>1.4469999999999999E-4</v>
      </c>
      <c r="M225" s="132">
        <v>3.37</v>
      </c>
      <c r="N225" s="132">
        <v>0</v>
      </c>
      <c r="O225" s="132">
        <v>0</v>
      </c>
      <c r="P225" s="132">
        <v>0</v>
      </c>
      <c r="Q225" s="132">
        <v>1</v>
      </c>
      <c r="R225" s="137">
        <v>2.4600000000000002E-5</v>
      </c>
      <c r="S225" s="137">
        <v>1.4500000000000001E-6</v>
      </c>
      <c r="T225" s="132">
        <v>4</v>
      </c>
      <c r="U225" s="132">
        <v>0</v>
      </c>
      <c r="V225" s="132">
        <v>0</v>
      </c>
      <c r="W225" s="138" t="s">
        <v>2735</v>
      </c>
      <c r="X225" s="139">
        <v>45215</v>
      </c>
      <c r="Y225" s="135" t="s">
        <v>204</v>
      </c>
      <c r="Z225" s="135"/>
      <c r="AA225" s="135"/>
      <c r="AB225" s="135"/>
      <c r="AC225" s="135"/>
      <c r="AD225" s="132"/>
      <c r="AE225" s="132"/>
      <c r="AF225" s="132"/>
      <c r="AG225" s="132"/>
      <c r="AH225" s="132"/>
      <c r="AI225" s="137"/>
      <c r="AJ225" s="137"/>
      <c r="AK225" s="137"/>
      <c r="AL225" s="137"/>
      <c r="AM225" s="137"/>
      <c r="AN225" s="135"/>
      <c r="AO225" s="137"/>
    </row>
    <row r="226" spans="1:41" ht="14.25" customHeight="1">
      <c r="A226" s="135" t="s">
        <v>1934</v>
      </c>
      <c r="B226" s="135" t="s">
        <v>200</v>
      </c>
      <c r="C226" s="132">
        <v>0</v>
      </c>
      <c r="D226" s="132">
        <v>200</v>
      </c>
      <c r="E226" s="132">
        <v>15616</v>
      </c>
      <c r="F226" s="135" t="s">
        <v>201</v>
      </c>
      <c r="G226" s="137">
        <v>2.4499999999999999E-3</v>
      </c>
      <c r="H226" s="137">
        <v>1.429E-4</v>
      </c>
      <c r="I226" s="137">
        <v>-1.0338E-5</v>
      </c>
      <c r="J226" s="137">
        <v>-8.6720000000000004E-7</v>
      </c>
      <c r="K226" s="137">
        <v>2.4599999999999999E-3</v>
      </c>
      <c r="L226" s="137">
        <v>1.438E-4</v>
      </c>
      <c r="M226" s="132">
        <v>3.35</v>
      </c>
      <c r="N226" s="132">
        <v>0</v>
      </c>
      <c r="O226" s="132">
        <v>0</v>
      </c>
      <c r="P226" s="132">
        <v>0</v>
      </c>
      <c r="Q226" s="132">
        <v>1</v>
      </c>
      <c r="R226" s="137">
        <v>2.459E-5</v>
      </c>
      <c r="S226" s="137">
        <v>1.44E-6</v>
      </c>
      <c r="T226" s="132">
        <v>4</v>
      </c>
      <c r="U226" s="132">
        <v>0</v>
      </c>
      <c r="V226" s="132">
        <v>0</v>
      </c>
      <c r="W226" s="138" t="s">
        <v>2736</v>
      </c>
      <c r="X226" s="139">
        <v>45215</v>
      </c>
      <c r="Y226" s="135" t="s">
        <v>204</v>
      </c>
      <c r="Z226" s="135"/>
      <c r="AA226" s="135"/>
      <c r="AB226" s="135"/>
      <c r="AC226" s="135"/>
      <c r="AD226" s="132"/>
      <c r="AE226" s="132"/>
      <c r="AF226" s="132"/>
      <c r="AG226" s="132"/>
      <c r="AH226" s="132"/>
      <c r="AI226" s="137"/>
      <c r="AJ226" s="137"/>
      <c r="AK226" s="137"/>
      <c r="AL226" s="137"/>
      <c r="AM226" s="137"/>
      <c r="AN226" s="135"/>
      <c r="AO226" s="137"/>
    </row>
    <row r="227" spans="1:41" ht="14.25" customHeight="1">
      <c r="A227" s="135" t="s">
        <v>1958</v>
      </c>
      <c r="B227" s="135" t="s">
        <v>200</v>
      </c>
      <c r="C227" s="132">
        <v>0</v>
      </c>
      <c r="D227" s="132">
        <v>200</v>
      </c>
      <c r="E227" s="132">
        <v>15616</v>
      </c>
      <c r="F227" s="135" t="s">
        <v>201</v>
      </c>
      <c r="G227" s="137">
        <v>2.1700000000000001E-3</v>
      </c>
      <c r="H227" s="137">
        <v>1.373E-4</v>
      </c>
      <c r="I227" s="137">
        <v>-1.0338E-5</v>
      </c>
      <c r="J227" s="137">
        <v>-8.6720000000000004E-7</v>
      </c>
      <c r="K227" s="137">
        <v>2.1800000000000001E-3</v>
      </c>
      <c r="L227" s="137">
        <v>1.382E-4</v>
      </c>
      <c r="M227" s="132">
        <v>3.62</v>
      </c>
      <c r="N227" s="132">
        <v>0</v>
      </c>
      <c r="O227" s="132">
        <v>0</v>
      </c>
      <c r="P227" s="132">
        <v>0</v>
      </c>
      <c r="Q227" s="132">
        <v>1</v>
      </c>
      <c r="R227" s="137">
        <v>2.1840000000000001E-5</v>
      </c>
      <c r="S227" s="137">
        <v>1.3799999999999999E-6</v>
      </c>
      <c r="T227" s="132">
        <v>4</v>
      </c>
      <c r="U227" s="132">
        <v>0</v>
      </c>
      <c r="V227" s="132">
        <v>0</v>
      </c>
      <c r="W227" s="138" t="s">
        <v>2737</v>
      </c>
      <c r="X227" s="139">
        <v>45215</v>
      </c>
      <c r="Y227" s="135" t="s">
        <v>204</v>
      </c>
      <c r="Z227" s="135"/>
      <c r="AA227" s="135"/>
      <c r="AB227" s="135"/>
      <c r="AC227" s="135"/>
      <c r="AD227" s="132"/>
      <c r="AE227" s="132"/>
      <c r="AF227" s="132"/>
      <c r="AG227" s="132"/>
      <c r="AH227" s="132"/>
      <c r="AI227" s="137"/>
      <c r="AJ227" s="137"/>
      <c r="AK227" s="137"/>
      <c r="AL227" s="137"/>
      <c r="AM227" s="137"/>
      <c r="AN227" s="135"/>
      <c r="AO227" s="137"/>
    </row>
    <row r="228" spans="1:41" ht="14.25" customHeight="1">
      <c r="A228" s="135" t="s">
        <v>1958</v>
      </c>
      <c r="B228" s="135" t="s">
        <v>200</v>
      </c>
      <c r="C228" s="132">
        <v>0</v>
      </c>
      <c r="D228" s="132">
        <v>200</v>
      </c>
      <c r="E228" s="132">
        <v>15616</v>
      </c>
      <c r="F228" s="135" t="s">
        <v>201</v>
      </c>
      <c r="G228" s="137">
        <v>2.1800000000000001E-3</v>
      </c>
      <c r="H228" s="137">
        <v>1.372E-4</v>
      </c>
      <c r="I228" s="137">
        <v>-1.0338E-5</v>
      </c>
      <c r="J228" s="137">
        <v>-8.6720000000000004E-7</v>
      </c>
      <c r="K228" s="137">
        <v>2.1900000000000001E-3</v>
      </c>
      <c r="L228" s="137">
        <v>1.381E-4</v>
      </c>
      <c r="M228" s="132">
        <v>3.62</v>
      </c>
      <c r="N228" s="132">
        <v>0</v>
      </c>
      <c r="O228" s="132">
        <v>0</v>
      </c>
      <c r="P228" s="132">
        <v>0</v>
      </c>
      <c r="Q228" s="132">
        <v>1</v>
      </c>
      <c r="R228" s="137">
        <v>2.1860000000000001E-5</v>
      </c>
      <c r="S228" s="137">
        <v>1.3799999999999999E-6</v>
      </c>
      <c r="T228" s="132">
        <v>4</v>
      </c>
      <c r="U228" s="132">
        <v>0</v>
      </c>
      <c r="V228" s="132">
        <v>0</v>
      </c>
      <c r="W228" s="138" t="s">
        <v>889</v>
      </c>
      <c r="X228" s="139">
        <v>45215</v>
      </c>
      <c r="Y228" s="135" t="s">
        <v>204</v>
      </c>
      <c r="Z228" s="135"/>
      <c r="AA228" s="135"/>
      <c r="AB228" s="135"/>
      <c r="AC228" s="135"/>
      <c r="AD228" s="132"/>
      <c r="AE228" s="132"/>
      <c r="AF228" s="132"/>
      <c r="AG228" s="132"/>
      <c r="AH228" s="132"/>
      <c r="AI228" s="137"/>
      <c r="AJ228" s="137"/>
      <c r="AK228" s="137"/>
      <c r="AL228" s="137"/>
      <c r="AM228" s="137"/>
      <c r="AN228" s="135"/>
      <c r="AO228" s="137"/>
    </row>
    <row r="229" spans="1:41" ht="14.25" customHeight="1">
      <c r="A229" s="135" t="s">
        <v>1958</v>
      </c>
      <c r="B229" s="135" t="s">
        <v>200</v>
      </c>
      <c r="C229" s="132">
        <v>0</v>
      </c>
      <c r="D229" s="132">
        <v>200</v>
      </c>
      <c r="E229" s="132">
        <v>15616</v>
      </c>
      <c r="F229" s="135" t="s">
        <v>201</v>
      </c>
      <c r="G229" s="137">
        <v>2.1700000000000001E-3</v>
      </c>
      <c r="H229" s="137">
        <v>1.362E-4</v>
      </c>
      <c r="I229" s="137">
        <v>-1.0338E-5</v>
      </c>
      <c r="J229" s="137">
        <v>-8.6720000000000004E-7</v>
      </c>
      <c r="K229" s="137">
        <v>2.1800000000000001E-3</v>
      </c>
      <c r="L229" s="137">
        <v>1.371E-4</v>
      </c>
      <c r="M229" s="132">
        <v>3.59</v>
      </c>
      <c r="N229" s="132">
        <v>0</v>
      </c>
      <c r="O229" s="132">
        <v>0</v>
      </c>
      <c r="P229" s="132">
        <v>0</v>
      </c>
      <c r="Q229" s="132">
        <v>1</v>
      </c>
      <c r="R229" s="137">
        <v>2.1849999999999999E-5</v>
      </c>
      <c r="S229" s="137">
        <v>1.37E-6</v>
      </c>
      <c r="T229" s="132">
        <v>4</v>
      </c>
      <c r="U229" s="132">
        <v>0</v>
      </c>
      <c r="V229" s="132">
        <v>0</v>
      </c>
      <c r="W229" s="138" t="s">
        <v>890</v>
      </c>
      <c r="X229" s="139">
        <v>45215</v>
      </c>
      <c r="Y229" s="135" t="s">
        <v>204</v>
      </c>
      <c r="Z229" s="135"/>
      <c r="AA229" s="135"/>
      <c r="AB229" s="135"/>
      <c r="AC229" s="135"/>
      <c r="AD229" s="132"/>
      <c r="AE229" s="132"/>
      <c r="AF229" s="132"/>
      <c r="AG229" s="132"/>
      <c r="AH229" s="132"/>
      <c r="AI229" s="137"/>
      <c r="AJ229" s="137"/>
      <c r="AK229" s="137"/>
      <c r="AL229" s="137"/>
      <c r="AM229" s="137"/>
      <c r="AN229" s="135"/>
      <c r="AO229" s="137"/>
    </row>
    <row r="230" spans="1:41" ht="14.25" customHeight="1">
      <c r="A230" s="135" t="s">
        <v>1982</v>
      </c>
      <c r="B230" s="135" t="s">
        <v>200</v>
      </c>
      <c r="C230" s="132">
        <v>0</v>
      </c>
      <c r="D230" s="132">
        <v>200</v>
      </c>
      <c r="E230" s="132">
        <v>15616</v>
      </c>
      <c r="F230" s="135" t="s">
        <v>201</v>
      </c>
      <c r="G230" s="137">
        <v>1.4499999999999999E-3</v>
      </c>
      <c r="H230" s="137">
        <v>1.0060000000000001E-4</v>
      </c>
      <c r="I230" s="137">
        <v>-1.0338E-5</v>
      </c>
      <c r="J230" s="137">
        <v>-8.6720000000000004E-7</v>
      </c>
      <c r="K230" s="137">
        <v>1.4599999999999999E-3</v>
      </c>
      <c r="L230" s="137">
        <v>1.014E-4</v>
      </c>
      <c r="M230" s="132">
        <v>3.97</v>
      </c>
      <c r="N230" s="132">
        <v>0</v>
      </c>
      <c r="O230" s="132">
        <v>0</v>
      </c>
      <c r="P230" s="132">
        <v>0</v>
      </c>
      <c r="Q230" s="132">
        <v>1</v>
      </c>
      <c r="R230" s="137">
        <v>1.4630000000000001E-5</v>
      </c>
      <c r="S230" s="137">
        <v>1.0100000000000001E-6</v>
      </c>
      <c r="T230" s="132">
        <v>4</v>
      </c>
      <c r="U230" s="132">
        <v>0</v>
      </c>
      <c r="V230" s="132">
        <v>0</v>
      </c>
      <c r="W230" s="138" t="s">
        <v>2738</v>
      </c>
      <c r="X230" s="139">
        <v>45215</v>
      </c>
      <c r="Y230" s="135" t="s">
        <v>204</v>
      </c>
      <c r="Z230" s="135"/>
      <c r="AA230" s="135"/>
      <c r="AB230" s="135"/>
      <c r="AC230" s="135"/>
      <c r="AD230" s="132"/>
      <c r="AE230" s="132"/>
      <c r="AF230" s="132"/>
      <c r="AG230" s="132"/>
      <c r="AH230" s="132"/>
      <c r="AI230" s="137"/>
      <c r="AJ230" s="137"/>
      <c r="AK230" s="137"/>
      <c r="AL230" s="137"/>
      <c r="AM230" s="137"/>
      <c r="AN230" s="135"/>
      <c r="AO230" s="137"/>
    </row>
    <row r="231" spans="1:41" ht="14.25" customHeight="1">
      <c r="A231" s="135" t="s">
        <v>1982</v>
      </c>
      <c r="B231" s="135" t="s">
        <v>200</v>
      </c>
      <c r="C231" s="132">
        <v>0</v>
      </c>
      <c r="D231" s="132">
        <v>200</v>
      </c>
      <c r="E231" s="132">
        <v>15616</v>
      </c>
      <c r="F231" s="135" t="s">
        <v>201</v>
      </c>
      <c r="G231" s="137">
        <v>1.4499999999999999E-3</v>
      </c>
      <c r="H231" s="137">
        <v>1.009E-4</v>
      </c>
      <c r="I231" s="137">
        <v>-1.0338E-5</v>
      </c>
      <c r="J231" s="137">
        <v>-8.6720000000000004E-7</v>
      </c>
      <c r="K231" s="137">
        <v>1.4599999999999999E-3</v>
      </c>
      <c r="L231" s="137">
        <v>1.0179999999999999E-4</v>
      </c>
      <c r="M231" s="132">
        <v>3.98</v>
      </c>
      <c r="N231" s="132">
        <v>0</v>
      </c>
      <c r="O231" s="132">
        <v>0</v>
      </c>
      <c r="P231" s="132">
        <v>0</v>
      </c>
      <c r="Q231" s="132">
        <v>1</v>
      </c>
      <c r="R231" s="137">
        <v>1.4630000000000001E-5</v>
      </c>
      <c r="S231" s="137">
        <v>1.02E-6</v>
      </c>
      <c r="T231" s="132">
        <v>4</v>
      </c>
      <c r="U231" s="132">
        <v>0</v>
      </c>
      <c r="V231" s="132">
        <v>0</v>
      </c>
      <c r="W231" s="138" t="s">
        <v>2739</v>
      </c>
      <c r="X231" s="139">
        <v>45215</v>
      </c>
      <c r="Y231" s="135" t="s">
        <v>204</v>
      </c>
      <c r="Z231" s="135"/>
      <c r="AA231" s="135"/>
      <c r="AB231" s="135"/>
      <c r="AC231" s="135"/>
      <c r="AD231" s="132"/>
      <c r="AE231" s="132"/>
      <c r="AF231" s="132"/>
      <c r="AG231" s="132"/>
      <c r="AH231" s="132"/>
      <c r="AI231" s="137"/>
      <c r="AJ231" s="137"/>
      <c r="AK231" s="137"/>
      <c r="AL231" s="137"/>
      <c r="AM231" s="137"/>
      <c r="AN231" s="135"/>
      <c r="AO231" s="137"/>
    </row>
    <row r="232" spans="1:41" ht="14.25" customHeight="1">
      <c r="A232" s="135" t="s">
        <v>1982</v>
      </c>
      <c r="B232" s="135" t="s">
        <v>200</v>
      </c>
      <c r="C232" s="132">
        <v>0</v>
      </c>
      <c r="D232" s="132">
        <v>200</v>
      </c>
      <c r="E232" s="132">
        <v>15616</v>
      </c>
      <c r="F232" s="135" t="s">
        <v>201</v>
      </c>
      <c r="G232" s="137">
        <v>1.4499999999999999E-3</v>
      </c>
      <c r="H232" s="137">
        <v>1.004E-4</v>
      </c>
      <c r="I232" s="137">
        <v>-1.0338E-5</v>
      </c>
      <c r="J232" s="137">
        <v>-8.6720000000000004E-7</v>
      </c>
      <c r="K232" s="137">
        <v>1.4599999999999999E-3</v>
      </c>
      <c r="L232" s="137">
        <v>1.013E-4</v>
      </c>
      <c r="M232" s="132">
        <v>3.96</v>
      </c>
      <c r="N232" s="132">
        <v>0</v>
      </c>
      <c r="O232" s="132">
        <v>0</v>
      </c>
      <c r="P232" s="132">
        <v>0</v>
      </c>
      <c r="Q232" s="132">
        <v>1</v>
      </c>
      <c r="R232" s="137">
        <v>1.464E-5</v>
      </c>
      <c r="S232" s="137">
        <v>1.0100000000000001E-6</v>
      </c>
      <c r="T232" s="132">
        <v>4</v>
      </c>
      <c r="U232" s="132">
        <v>0</v>
      </c>
      <c r="V232" s="132">
        <v>0</v>
      </c>
      <c r="W232" s="138" t="s">
        <v>2740</v>
      </c>
      <c r="X232" s="139">
        <v>45215</v>
      </c>
      <c r="Y232" s="135" t="s">
        <v>204</v>
      </c>
      <c r="Z232" s="135"/>
      <c r="AA232" s="135"/>
      <c r="AB232" s="135"/>
      <c r="AC232" s="135"/>
      <c r="AD232" s="132"/>
      <c r="AE232" s="132"/>
      <c r="AF232" s="132"/>
      <c r="AG232" s="132"/>
      <c r="AH232" s="132"/>
      <c r="AI232" s="137"/>
      <c r="AJ232" s="137"/>
      <c r="AK232" s="137"/>
      <c r="AL232" s="137"/>
      <c r="AM232" s="137"/>
      <c r="AN232" s="135"/>
      <c r="AO232" s="137"/>
    </row>
    <row r="233" spans="1:41" ht="14.25" customHeight="1">
      <c r="A233" s="135" t="s">
        <v>2004</v>
      </c>
      <c r="B233" s="135" t="s">
        <v>200</v>
      </c>
      <c r="C233" s="132">
        <v>0</v>
      </c>
      <c r="D233" s="132">
        <v>200</v>
      </c>
      <c r="E233" s="132">
        <v>15616</v>
      </c>
      <c r="F233" s="135" t="s">
        <v>201</v>
      </c>
      <c r="G233" s="137">
        <v>1.5900000000000001E-3</v>
      </c>
      <c r="H233" s="137">
        <v>1.089E-4</v>
      </c>
      <c r="I233" s="137">
        <v>-1.0338E-5</v>
      </c>
      <c r="J233" s="137">
        <v>-8.6720000000000004E-7</v>
      </c>
      <c r="K233" s="137">
        <v>1.6000000000000001E-3</v>
      </c>
      <c r="L233" s="137">
        <v>1.097E-4</v>
      </c>
      <c r="M233" s="132">
        <v>3.93</v>
      </c>
      <c r="N233" s="132">
        <v>0</v>
      </c>
      <c r="O233" s="132">
        <v>0</v>
      </c>
      <c r="P233" s="132">
        <v>0</v>
      </c>
      <c r="Q233" s="132">
        <v>1</v>
      </c>
      <c r="R233" s="137">
        <v>1.596E-5</v>
      </c>
      <c r="S233" s="137">
        <v>1.1000000000000001E-6</v>
      </c>
      <c r="T233" s="132">
        <v>4</v>
      </c>
      <c r="U233" s="132">
        <v>0</v>
      </c>
      <c r="V233" s="132">
        <v>0</v>
      </c>
      <c r="W233" s="138" t="s">
        <v>2741</v>
      </c>
      <c r="X233" s="139">
        <v>45215</v>
      </c>
      <c r="Y233" s="135" t="s">
        <v>204</v>
      </c>
      <c r="Z233" s="135"/>
      <c r="AA233" s="135"/>
      <c r="AB233" s="135"/>
      <c r="AC233" s="135"/>
      <c r="AD233" s="132"/>
      <c r="AE233" s="132"/>
      <c r="AF233" s="132"/>
      <c r="AG233" s="132"/>
      <c r="AH233" s="132"/>
      <c r="AI233" s="137"/>
      <c r="AJ233" s="137"/>
      <c r="AK233" s="137"/>
      <c r="AL233" s="137"/>
      <c r="AM233" s="137"/>
      <c r="AN233" s="135"/>
      <c r="AO233" s="137"/>
    </row>
    <row r="234" spans="1:41" ht="14.25" customHeight="1">
      <c r="A234" s="135" t="s">
        <v>2004</v>
      </c>
      <c r="B234" s="135" t="s">
        <v>200</v>
      </c>
      <c r="C234" s="132">
        <v>0</v>
      </c>
      <c r="D234" s="132">
        <v>200</v>
      </c>
      <c r="E234" s="132">
        <v>15616</v>
      </c>
      <c r="F234" s="135" t="s">
        <v>201</v>
      </c>
      <c r="G234" s="137">
        <v>1.5900000000000001E-3</v>
      </c>
      <c r="H234" s="137">
        <v>1.087E-4</v>
      </c>
      <c r="I234" s="137">
        <v>-1.0338E-5</v>
      </c>
      <c r="J234" s="137">
        <v>-8.6720000000000004E-7</v>
      </c>
      <c r="K234" s="137">
        <v>1.6000000000000001E-3</v>
      </c>
      <c r="L234" s="137">
        <v>1.0950000000000001E-4</v>
      </c>
      <c r="M234" s="132">
        <v>3.93</v>
      </c>
      <c r="N234" s="132">
        <v>0</v>
      </c>
      <c r="O234" s="132">
        <v>0</v>
      </c>
      <c r="P234" s="132">
        <v>0</v>
      </c>
      <c r="Q234" s="132">
        <v>1</v>
      </c>
      <c r="R234" s="137">
        <v>1.5950000000000001E-5</v>
      </c>
      <c r="S234" s="137">
        <v>1.1000000000000001E-6</v>
      </c>
      <c r="T234" s="132">
        <v>4</v>
      </c>
      <c r="U234" s="132">
        <v>0</v>
      </c>
      <c r="V234" s="132">
        <v>0</v>
      </c>
      <c r="W234" s="138" t="s">
        <v>2742</v>
      </c>
      <c r="X234" s="139">
        <v>45215</v>
      </c>
      <c r="Y234" s="135" t="s">
        <v>204</v>
      </c>
      <c r="Z234" s="135"/>
      <c r="AA234" s="135"/>
      <c r="AB234" s="135"/>
      <c r="AC234" s="135"/>
      <c r="AD234" s="132"/>
      <c r="AE234" s="132"/>
      <c r="AF234" s="132"/>
      <c r="AG234" s="132"/>
      <c r="AH234" s="132"/>
      <c r="AI234" s="137"/>
      <c r="AJ234" s="137"/>
      <c r="AK234" s="137"/>
      <c r="AL234" s="137"/>
      <c r="AM234" s="137"/>
      <c r="AN234" s="135"/>
      <c r="AO234" s="137"/>
    </row>
    <row r="235" spans="1:41" ht="14.25" customHeight="1">
      <c r="A235" s="135" t="s">
        <v>2004</v>
      </c>
      <c r="B235" s="135" t="s">
        <v>200</v>
      </c>
      <c r="C235" s="132">
        <v>0</v>
      </c>
      <c r="D235" s="132">
        <v>200</v>
      </c>
      <c r="E235" s="132">
        <v>15616</v>
      </c>
      <c r="F235" s="135" t="s">
        <v>201</v>
      </c>
      <c r="G235" s="137">
        <v>1.58E-3</v>
      </c>
      <c r="H235" s="137">
        <v>1.093E-4</v>
      </c>
      <c r="I235" s="137">
        <v>-1.0338E-5</v>
      </c>
      <c r="J235" s="137">
        <v>-8.6720000000000004E-7</v>
      </c>
      <c r="K235" s="137">
        <v>1.6000000000000001E-3</v>
      </c>
      <c r="L235" s="137">
        <v>1.102E-4</v>
      </c>
      <c r="M235" s="132">
        <v>3.95</v>
      </c>
      <c r="N235" s="132">
        <v>0</v>
      </c>
      <c r="O235" s="132">
        <v>0</v>
      </c>
      <c r="P235" s="132">
        <v>0</v>
      </c>
      <c r="Q235" s="132">
        <v>1</v>
      </c>
      <c r="R235" s="137">
        <v>1.5950000000000001E-5</v>
      </c>
      <c r="S235" s="137">
        <v>1.1000000000000001E-6</v>
      </c>
      <c r="T235" s="132">
        <v>4</v>
      </c>
      <c r="U235" s="132">
        <v>0</v>
      </c>
      <c r="V235" s="132">
        <v>0</v>
      </c>
      <c r="W235" s="138" t="s">
        <v>2743</v>
      </c>
      <c r="X235" s="139">
        <v>45215</v>
      </c>
      <c r="Y235" s="135" t="s">
        <v>204</v>
      </c>
      <c r="Z235" s="135"/>
      <c r="AA235" s="135"/>
      <c r="AB235" s="135"/>
      <c r="AC235" s="135"/>
      <c r="AD235" s="132"/>
      <c r="AE235" s="132"/>
      <c r="AF235" s="132"/>
      <c r="AG235" s="132"/>
      <c r="AH235" s="132"/>
      <c r="AI235" s="137"/>
      <c r="AJ235" s="137"/>
      <c r="AK235" s="137"/>
      <c r="AL235" s="137"/>
      <c r="AM235" s="137"/>
      <c r="AN235" s="135"/>
      <c r="AO235" s="137"/>
    </row>
    <row r="236" spans="1:41" ht="14.25" customHeight="1">
      <c r="A236" s="135" t="s">
        <v>2027</v>
      </c>
      <c r="B236" s="135" t="s">
        <v>200</v>
      </c>
      <c r="C236" s="132">
        <v>0</v>
      </c>
      <c r="D236" s="132">
        <v>200</v>
      </c>
      <c r="E236" s="132">
        <v>15616</v>
      </c>
      <c r="F236" s="135" t="s">
        <v>201</v>
      </c>
      <c r="G236" s="137">
        <v>3.0799999999999998E-3</v>
      </c>
      <c r="H236" s="137">
        <v>1.8110000000000001E-4</v>
      </c>
      <c r="I236" s="137">
        <v>-1.0338E-5</v>
      </c>
      <c r="J236" s="137">
        <v>-8.6720000000000004E-7</v>
      </c>
      <c r="K236" s="137">
        <v>3.0899999999999999E-3</v>
      </c>
      <c r="L236" s="137">
        <v>1.8200000000000001E-4</v>
      </c>
      <c r="M236" s="132">
        <v>3.38</v>
      </c>
      <c r="N236" s="132">
        <v>0</v>
      </c>
      <c r="O236" s="132">
        <v>0</v>
      </c>
      <c r="P236" s="132">
        <v>0</v>
      </c>
      <c r="Q236" s="132">
        <v>1</v>
      </c>
      <c r="R236" s="137">
        <v>3.0849999999999998E-5</v>
      </c>
      <c r="S236" s="137">
        <v>1.8199999999999999E-6</v>
      </c>
      <c r="T236" s="132">
        <v>4</v>
      </c>
      <c r="U236" s="132">
        <v>0</v>
      </c>
      <c r="V236" s="132">
        <v>0</v>
      </c>
      <c r="W236" s="138" t="s">
        <v>2744</v>
      </c>
      <c r="X236" s="139">
        <v>45215</v>
      </c>
      <c r="Y236" s="135" t="s">
        <v>204</v>
      </c>
      <c r="Z236" s="135"/>
      <c r="AA236" s="135"/>
      <c r="AB236" s="135"/>
      <c r="AC236" s="135"/>
      <c r="AD236" s="132"/>
      <c r="AE236" s="132"/>
      <c r="AF236" s="132"/>
      <c r="AG236" s="132"/>
      <c r="AH236" s="132"/>
      <c r="AI236" s="137"/>
      <c r="AJ236" s="137"/>
      <c r="AK236" s="137"/>
      <c r="AL236" s="137"/>
      <c r="AM236" s="137"/>
      <c r="AN236" s="135"/>
      <c r="AO236" s="137"/>
    </row>
    <row r="237" spans="1:41" ht="14.25" customHeight="1">
      <c r="A237" s="135" t="s">
        <v>2027</v>
      </c>
      <c r="B237" s="135" t="s">
        <v>200</v>
      </c>
      <c r="C237" s="132">
        <v>0</v>
      </c>
      <c r="D237" s="132">
        <v>200</v>
      </c>
      <c r="E237" s="132">
        <v>15616</v>
      </c>
      <c r="F237" s="135" t="s">
        <v>201</v>
      </c>
      <c r="G237" s="137">
        <v>3.0799999999999998E-3</v>
      </c>
      <c r="H237" s="137">
        <v>1.8029999999999999E-4</v>
      </c>
      <c r="I237" s="137">
        <v>-1.0338E-5</v>
      </c>
      <c r="J237" s="137">
        <v>-8.6720000000000004E-7</v>
      </c>
      <c r="K237" s="137">
        <v>3.0899999999999999E-3</v>
      </c>
      <c r="L237" s="137">
        <v>1.8120000000000001E-4</v>
      </c>
      <c r="M237" s="132">
        <v>3.36</v>
      </c>
      <c r="N237" s="132">
        <v>0</v>
      </c>
      <c r="O237" s="132">
        <v>0</v>
      </c>
      <c r="P237" s="132">
        <v>0</v>
      </c>
      <c r="Q237" s="132">
        <v>1</v>
      </c>
      <c r="R237" s="137">
        <v>3.0859999999999999E-5</v>
      </c>
      <c r="S237" s="137">
        <v>1.81E-6</v>
      </c>
      <c r="T237" s="132">
        <v>4</v>
      </c>
      <c r="U237" s="132">
        <v>0</v>
      </c>
      <c r="V237" s="132">
        <v>0</v>
      </c>
      <c r="W237" s="138" t="s">
        <v>2745</v>
      </c>
      <c r="X237" s="139">
        <v>45215</v>
      </c>
      <c r="Y237" s="135" t="s">
        <v>204</v>
      </c>
      <c r="Z237" s="135"/>
      <c r="AA237" s="135"/>
      <c r="AB237" s="135"/>
      <c r="AC237" s="135"/>
      <c r="AD237" s="132"/>
      <c r="AE237" s="132"/>
      <c r="AF237" s="132"/>
      <c r="AG237" s="132"/>
      <c r="AH237" s="132"/>
      <c r="AI237" s="137"/>
      <c r="AJ237" s="137"/>
      <c r="AK237" s="137"/>
      <c r="AL237" s="137"/>
      <c r="AM237" s="137"/>
      <c r="AN237" s="135"/>
      <c r="AO237" s="137"/>
    </row>
    <row r="238" spans="1:41" ht="14.25" customHeight="1">
      <c r="A238" s="135" t="s">
        <v>2027</v>
      </c>
      <c r="B238" s="135" t="s">
        <v>200</v>
      </c>
      <c r="C238" s="132">
        <v>0</v>
      </c>
      <c r="D238" s="132">
        <v>200</v>
      </c>
      <c r="E238" s="132">
        <v>15616</v>
      </c>
      <c r="F238" s="135" t="s">
        <v>201</v>
      </c>
      <c r="G238" s="137">
        <v>3.0799999999999998E-3</v>
      </c>
      <c r="H238" s="137">
        <v>1.805E-4</v>
      </c>
      <c r="I238" s="137">
        <v>-1.0338E-5</v>
      </c>
      <c r="J238" s="137">
        <v>-8.6720000000000004E-7</v>
      </c>
      <c r="K238" s="137">
        <v>3.0899999999999999E-3</v>
      </c>
      <c r="L238" s="137">
        <v>1.8129999999999999E-4</v>
      </c>
      <c r="M238" s="132">
        <v>3.36</v>
      </c>
      <c r="N238" s="132">
        <v>0</v>
      </c>
      <c r="O238" s="132">
        <v>0</v>
      </c>
      <c r="P238" s="132">
        <v>0</v>
      </c>
      <c r="Q238" s="132">
        <v>1</v>
      </c>
      <c r="R238" s="137">
        <v>3.0849999999999998E-5</v>
      </c>
      <c r="S238" s="137">
        <v>1.81E-6</v>
      </c>
      <c r="T238" s="132">
        <v>4</v>
      </c>
      <c r="U238" s="132">
        <v>0</v>
      </c>
      <c r="V238" s="132">
        <v>0</v>
      </c>
      <c r="W238" s="138" t="s">
        <v>2746</v>
      </c>
      <c r="X238" s="139">
        <v>45215</v>
      </c>
      <c r="Y238" s="135" t="s">
        <v>204</v>
      </c>
      <c r="Z238" s="135"/>
      <c r="AA238" s="135"/>
      <c r="AB238" s="135"/>
      <c r="AC238" s="135"/>
      <c r="AD238" s="132"/>
      <c r="AE238" s="132"/>
      <c r="AF238" s="132"/>
      <c r="AG238" s="132"/>
      <c r="AH238" s="132"/>
      <c r="AI238" s="137"/>
      <c r="AJ238" s="137"/>
      <c r="AK238" s="137"/>
      <c r="AL238" s="137"/>
      <c r="AM238" s="137"/>
      <c r="AN238" s="135"/>
      <c r="AO238" s="137"/>
    </row>
    <row r="239" spans="1:41" ht="14.25" customHeight="1">
      <c r="A239" s="135" t="s">
        <v>2051</v>
      </c>
      <c r="B239" s="135" t="s">
        <v>200</v>
      </c>
      <c r="C239" s="132">
        <v>0</v>
      </c>
      <c r="D239" s="132">
        <v>200</v>
      </c>
      <c r="E239" s="132">
        <v>15616</v>
      </c>
      <c r="F239" s="135" t="s">
        <v>201</v>
      </c>
      <c r="G239" s="137">
        <v>2.97E-3</v>
      </c>
      <c r="H239" s="137">
        <v>1.817E-4</v>
      </c>
      <c r="I239" s="137">
        <v>-1.0338E-5</v>
      </c>
      <c r="J239" s="137">
        <v>-8.6720000000000004E-7</v>
      </c>
      <c r="K239" s="137">
        <v>2.98E-3</v>
      </c>
      <c r="L239" s="137">
        <v>1.8259999999999999E-4</v>
      </c>
      <c r="M239" s="132">
        <v>3.51</v>
      </c>
      <c r="N239" s="132">
        <v>0</v>
      </c>
      <c r="O239" s="132">
        <v>0</v>
      </c>
      <c r="P239" s="132">
        <v>0</v>
      </c>
      <c r="Q239" s="132">
        <v>1</v>
      </c>
      <c r="R239" s="137">
        <v>2.9799999999999999E-5</v>
      </c>
      <c r="S239" s="137">
        <v>1.8300000000000001E-6</v>
      </c>
      <c r="T239" s="132">
        <v>4</v>
      </c>
      <c r="U239" s="132">
        <v>0</v>
      </c>
      <c r="V239" s="132">
        <v>0</v>
      </c>
      <c r="W239" s="138" t="s">
        <v>2747</v>
      </c>
      <c r="X239" s="139">
        <v>45215</v>
      </c>
      <c r="Y239" s="135" t="s">
        <v>204</v>
      </c>
      <c r="Z239" s="135"/>
      <c r="AA239" s="135"/>
      <c r="AB239" s="135"/>
      <c r="AC239" s="135"/>
      <c r="AD239" s="132"/>
      <c r="AE239" s="132"/>
      <c r="AF239" s="132"/>
      <c r="AG239" s="132"/>
      <c r="AH239" s="132"/>
      <c r="AI239" s="137"/>
      <c r="AJ239" s="137"/>
      <c r="AK239" s="137"/>
      <c r="AL239" s="137"/>
      <c r="AM239" s="137"/>
      <c r="AN239" s="135"/>
      <c r="AO239" s="137"/>
    </row>
    <row r="240" spans="1:41" ht="14.25" customHeight="1">
      <c r="A240" s="135" t="s">
        <v>2051</v>
      </c>
      <c r="B240" s="135" t="s">
        <v>200</v>
      </c>
      <c r="C240" s="132">
        <v>0</v>
      </c>
      <c r="D240" s="132">
        <v>200</v>
      </c>
      <c r="E240" s="132">
        <v>15616</v>
      </c>
      <c r="F240" s="135" t="s">
        <v>201</v>
      </c>
      <c r="G240" s="137">
        <v>2.97E-3</v>
      </c>
      <c r="H240" s="137">
        <v>1.818E-4</v>
      </c>
      <c r="I240" s="137">
        <v>-1.0338E-5</v>
      </c>
      <c r="J240" s="137">
        <v>-8.6720000000000004E-7</v>
      </c>
      <c r="K240" s="137">
        <v>2.98E-3</v>
      </c>
      <c r="L240" s="137">
        <v>1.827E-4</v>
      </c>
      <c r="M240" s="132">
        <v>3.51</v>
      </c>
      <c r="N240" s="132">
        <v>0</v>
      </c>
      <c r="O240" s="132">
        <v>0</v>
      </c>
      <c r="P240" s="132">
        <v>0</v>
      </c>
      <c r="Q240" s="132">
        <v>1</v>
      </c>
      <c r="R240" s="137">
        <v>2.9810000000000001E-5</v>
      </c>
      <c r="S240" s="137">
        <v>1.8300000000000001E-6</v>
      </c>
      <c r="T240" s="132">
        <v>4</v>
      </c>
      <c r="U240" s="132">
        <v>0</v>
      </c>
      <c r="V240" s="132">
        <v>0</v>
      </c>
      <c r="W240" s="138" t="s">
        <v>2748</v>
      </c>
      <c r="X240" s="139">
        <v>45215</v>
      </c>
      <c r="Y240" s="135" t="s">
        <v>204</v>
      </c>
      <c r="Z240" s="135"/>
      <c r="AA240" s="135"/>
      <c r="AB240" s="135"/>
      <c r="AC240" s="135"/>
      <c r="AD240" s="132"/>
      <c r="AE240" s="132"/>
      <c r="AF240" s="132"/>
      <c r="AG240" s="132"/>
      <c r="AH240" s="132"/>
      <c r="AI240" s="137"/>
      <c r="AJ240" s="137"/>
      <c r="AK240" s="137"/>
      <c r="AL240" s="137"/>
      <c r="AM240" s="137"/>
      <c r="AN240" s="135"/>
      <c r="AO240" s="137"/>
    </row>
    <row r="241" spans="1:41" ht="14.25" customHeight="1">
      <c r="A241" s="135" t="s">
        <v>2051</v>
      </c>
      <c r="B241" s="135" t="s">
        <v>200</v>
      </c>
      <c r="C241" s="132">
        <v>0</v>
      </c>
      <c r="D241" s="132">
        <v>200</v>
      </c>
      <c r="E241" s="132">
        <v>15616</v>
      </c>
      <c r="F241" s="135" t="s">
        <v>201</v>
      </c>
      <c r="G241" s="137">
        <v>2.97E-3</v>
      </c>
      <c r="H241" s="137">
        <v>1.8200000000000001E-4</v>
      </c>
      <c r="I241" s="137">
        <v>-1.0338E-5</v>
      </c>
      <c r="J241" s="137">
        <v>-8.6720000000000004E-7</v>
      </c>
      <c r="K241" s="137">
        <v>2.98E-3</v>
      </c>
      <c r="L241" s="137">
        <v>1.828E-4</v>
      </c>
      <c r="M241" s="132">
        <v>3.51</v>
      </c>
      <c r="N241" s="132">
        <v>0</v>
      </c>
      <c r="O241" s="132">
        <v>0</v>
      </c>
      <c r="P241" s="132">
        <v>0</v>
      </c>
      <c r="Q241" s="132">
        <v>1</v>
      </c>
      <c r="R241" s="137">
        <v>2.9810000000000001E-5</v>
      </c>
      <c r="S241" s="137">
        <v>1.8300000000000001E-6</v>
      </c>
      <c r="T241" s="132">
        <v>4</v>
      </c>
      <c r="U241" s="132">
        <v>0</v>
      </c>
      <c r="V241" s="132">
        <v>0</v>
      </c>
      <c r="W241" s="138" t="s">
        <v>2749</v>
      </c>
      <c r="X241" s="139">
        <v>45215</v>
      </c>
      <c r="Y241" s="135" t="s">
        <v>204</v>
      </c>
      <c r="Z241" s="135"/>
      <c r="AA241" s="135"/>
      <c r="AB241" s="135"/>
      <c r="AC241" s="135"/>
      <c r="AD241" s="132"/>
      <c r="AE241" s="132"/>
      <c r="AF241" s="132"/>
      <c r="AG241" s="132"/>
      <c r="AH241" s="132"/>
      <c r="AI241" s="137"/>
      <c r="AJ241" s="137"/>
      <c r="AK241" s="137"/>
      <c r="AL241" s="137"/>
      <c r="AM241" s="137"/>
      <c r="AN241" s="135"/>
      <c r="AO241" s="137"/>
    </row>
    <row r="242" spans="1:41" ht="14.25" customHeight="1">
      <c r="A242" s="135" t="s">
        <v>2075</v>
      </c>
      <c r="B242" s="135" t="s">
        <v>200</v>
      </c>
      <c r="C242" s="132">
        <v>0</v>
      </c>
      <c r="D242" s="132">
        <v>200</v>
      </c>
      <c r="E242" s="132">
        <v>15616</v>
      </c>
      <c r="F242" s="135" t="s">
        <v>201</v>
      </c>
      <c r="G242" s="137">
        <v>3.0999999999999999E-3</v>
      </c>
      <c r="H242" s="137">
        <v>1.9129999999999999E-4</v>
      </c>
      <c r="I242" s="137">
        <v>-1.0338E-5</v>
      </c>
      <c r="J242" s="137">
        <v>-8.6720000000000004E-7</v>
      </c>
      <c r="K242" s="137">
        <v>3.1099999999999999E-3</v>
      </c>
      <c r="L242" s="137">
        <v>1.9220000000000001E-4</v>
      </c>
      <c r="M242" s="132">
        <v>3.54</v>
      </c>
      <c r="N242" s="132">
        <v>0</v>
      </c>
      <c r="O242" s="132">
        <v>0</v>
      </c>
      <c r="P242" s="132">
        <v>0</v>
      </c>
      <c r="Q242" s="132">
        <v>1</v>
      </c>
      <c r="R242" s="137">
        <v>3.1059999999999997E-5</v>
      </c>
      <c r="S242" s="137">
        <v>1.9199999999999998E-6</v>
      </c>
      <c r="T242" s="132">
        <v>4</v>
      </c>
      <c r="U242" s="132">
        <v>0</v>
      </c>
      <c r="V242" s="132">
        <v>0</v>
      </c>
      <c r="W242" s="138" t="s">
        <v>2750</v>
      </c>
      <c r="X242" s="139">
        <v>45215</v>
      </c>
      <c r="Y242" s="135" t="s">
        <v>204</v>
      </c>
      <c r="Z242" s="135"/>
      <c r="AA242" s="135"/>
      <c r="AB242" s="135"/>
      <c r="AC242" s="135"/>
      <c r="AD242" s="132"/>
      <c r="AE242" s="132"/>
      <c r="AF242" s="132"/>
      <c r="AG242" s="132"/>
      <c r="AH242" s="132"/>
      <c r="AI242" s="137"/>
      <c r="AJ242" s="137"/>
      <c r="AK242" s="137"/>
      <c r="AL242" s="137"/>
      <c r="AM242" s="137"/>
      <c r="AN242" s="135"/>
      <c r="AO242" s="137"/>
    </row>
    <row r="243" spans="1:41" ht="14.25" customHeight="1">
      <c r="A243" s="135" t="s">
        <v>2075</v>
      </c>
      <c r="B243" s="135" t="s">
        <v>200</v>
      </c>
      <c r="C243" s="132">
        <v>0</v>
      </c>
      <c r="D243" s="132">
        <v>200</v>
      </c>
      <c r="E243" s="132">
        <v>15616</v>
      </c>
      <c r="F243" s="135" t="s">
        <v>201</v>
      </c>
      <c r="G243" s="137">
        <v>3.0999999999999999E-3</v>
      </c>
      <c r="H243" s="137">
        <v>1.9129999999999999E-4</v>
      </c>
      <c r="I243" s="137">
        <v>-1.0338E-5</v>
      </c>
      <c r="J243" s="137">
        <v>-8.6720000000000004E-7</v>
      </c>
      <c r="K243" s="137">
        <v>3.1099999999999999E-3</v>
      </c>
      <c r="L243" s="137">
        <v>1.9220000000000001E-4</v>
      </c>
      <c r="M243" s="132">
        <v>3.54</v>
      </c>
      <c r="N243" s="132">
        <v>0</v>
      </c>
      <c r="O243" s="132">
        <v>0</v>
      </c>
      <c r="P243" s="132">
        <v>0</v>
      </c>
      <c r="Q243" s="132">
        <v>1</v>
      </c>
      <c r="R243" s="137">
        <v>3.1059999999999997E-5</v>
      </c>
      <c r="S243" s="137">
        <v>1.9199999999999998E-6</v>
      </c>
      <c r="T243" s="132">
        <v>4</v>
      </c>
      <c r="U243" s="132">
        <v>0</v>
      </c>
      <c r="V243" s="132">
        <v>0</v>
      </c>
      <c r="W243" s="138" t="s">
        <v>2751</v>
      </c>
      <c r="X243" s="139">
        <v>45215</v>
      </c>
      <c r="Y243" s="135" t="s">
        <v>204</v>
      </c>
      <c r="Z243" s="135"/>
      <c r="AA243" s="135"/>
      <c r="AB243" s="135"/>
      <c r="AC243" s="135"/>
      <c r="AD243" s="132"/>
      <c r="AE243" s="132"/>
      <c r="AF243" s="132"/>
      <c r="AG243" s="132"/>
      <c r="AH243" s="132"/>
      <c r="AI243" s="137"/>
      <c r="AJ243" s="137"/>
      <c r="AK243" s="137"/>
      <c r="AL243" s="137"/>
      <c r="AM243" s="137"/>
      <c r="AN243" s="135"/>
      <c r="AO243" s="137"/>
    </row>
    <row r="244" spans="1:41" ht="14.25" customHeight="1">
      <c r="A244" s="135" t="s">
        <v>2075</v>
      </c>
      <c r="B244" s="135" t="s">
        <v>200</v>
      </c>
      <c r="C244" s="132">
        <v>0</v>
      </c>
      <c r="D244" s="132">
        <v>200</v>
      </c>
      <c r="E244" s="132">
        <v>15616</v>
      </c>
      <c r="F244" s="135" t="s">
        <v>201</v>
      </c>
      <c r="G244" s="137">
        <v>3.0999999999999999E-3</v>
      </c>
      <c r="H244" s="137">
        <v>1.9129999999999999E-4</v>
      </c>
      <c r="I244" s="137">
        <v>-1.0338E-5</v>
      </c>
      <c r="J244" s="137">
        <v>-8.6720000000000004E-7</v>
      </c>
      <c r="K244" s="137">
        <v>3.1099999999999999E-3</v>
      </c>
      <c r="L244" s="137">
        <v>1.9220000000000001E-4</v>
      </c>
      <c r="M244" s="132">
        <v>3.54</v>
      </c>
      <c r="N244" s="132">
        <v>0</v>
      </c>
      <c r="O244" s="132">
        <v>0</v>
      </c>
      <c r="P244" s="132">
        <v>0</v>
      </c>
      <c r="Q244" s="132">
        <v>1</v>
      </c>
      <c r="R244" s="137">
        <v>3.1069999999999999E-5</v>
      </c>
      <c r="S244" s="137">
        <v>1.9199999999999998E-6</v>
      </c>
      <c r="T244" s="132">
        <v>4</v>
      </c>
      <c r="U244" s="132">
        <v>0</v>
      </c>
      <c r="V244" s="132">
        <v>0</v>
      </c>
      <c r="W244" s="138" t="s">
        <v>2752</v>
      </c>
      <c r="X244" s="139">
        <v>45215</v>
      </c>
      <c r="Y244" s="135" t="s">
        <v>204</v>
      </c>
      <c r="Z244" s="135"/>
      <c r="AA244" s="135"/>
      <c r="AB244" s="135"/>
      <c r="AC244" s="135"/>
      <c r="AD244" s="132"/>
      <c r="AE244" s="132"/>
      <c r="AF244" s="132"/>
      <c r="AG244" s="132"/>
      <c r="AH244" s="132"/>
      <c r="AI244" s="137"/>
      <c r="AJ244" s="137"/>
      <c r="AK244" s="137"/>
      <c r="AL244" s="137"/>
      <c r="AM244" s="137"/>
      <c r="AN244" s="135"/>
      <c r="AO244" s="137"/>
    </row>
    <row r="245" spans="1:41" ht="14.25" customHeight="1">
      <c r="A245" s="135" t="s">
        <v>2097</v>
      </c>
      <c r="B245" s="135" t="s">
        <v>200</v>
      </c>
      <c r="C245" s="132">
        <v>0</v>
      </c>
      <c r="D245" s="132">
        <v>200</v>
      </c>
      <c r="E245" s="132">
        <v>15616</v>
      </c>
      <c r="F245" s="135" t="s">
        <v>201</v>
      </c>
      <c r="G245" s="137">
        <v>5.1900000000000002E-3</v>
      </c>
      <c r="H245" s="137">
        <v>2.0029999999999999E-4</v>
      </c>
      <c r="I245" s="137">
        <v>-1.0338E-5</v>
      </c>
      <c r="J245" s="137">
        <v>-8.6720000000000004E-7</v>
      </c>
      <c r="K245" s="137">
        <v>5.1999999999999998E-3</v>
      </c>
      <c r="L245" s="137">
        <v>2.0110000000000001E-4</v>
      </c>
      <c r="M245" s="132">
        <v>2.21</v>
      </c>
      <c r="N245" s="132">
        <v>0</v>
      </c>
      <c r="O245" s="132">
        <v>0</v>
      </c>
      <c r="P245" s="132">
        <v>0</v>
      </c>
      <c r="Q245" s="132">
        <v>1</v>
      </c>
      <c r="R245" s="137">
        <v>5.2049999999999998E-5</v>
      </c>
      <c r="S245" s="137">
        <v>2.0099999999999998E-6</v>
      </c>
      <c r="T245" s="132">
        <v>4</v>
      </c>
      <c r="U245" s="132">
        <v>0</v>
      </c>
      <c r="V245" s="132">
        <v>0</v>
      </c>
      <c r="W245" s="138" t="s">
        <v>2753</v>
      </c>
      <c r="X245" s="139">
        <v>45215</v>
      </c>
      <c r="Y245" s="135" t="s">
        <v>204</v>
      </c>
      <c r="Z245" s="135"/>
      <c r="AA245" s="135"/>
      <c r="AB245" s="135"/>
      <c r="AC245" s="135"/>
      <c r="AD245" s="132"/>
      <c r="AE245" s="132"/>
      <c r="AF245" s="132"/>
      <c r="AG245" s="132"/>
      <c r="AH245" s="132"/>
      <c r="AI245" s="137"/>
      <c r="AJ245" s="137"/>
      <c r="AK245" s="137"/>
      <c r="AL245" s="137"/>
      <c r="AM245" s="137"/>
      <c r="AN245" s="135"/>
      <c r="AO245" s="137"/>
    </row>
    <row r="246" spans="1:41" ht="14.25" customHeight="1">
      <c r="A246" s="135" t="s">
        <v>2097</v>
      </c>
      <c r="B246" s="135" t="s">
        <v>200</v>
      </c>
      <c r="C246" s="132">
        <v>0</v>
      </c>
      <c r="D246" s="132">
        <v>200</v>
      </c>
      <c r="E246" s="132">
        <v>15616</v>
      </c>
      <c r="F246" s="135" t="s">
        <v>201</v>
      </c>
      <c r="G246" s="137">
        <v>5.1900000000000002E-3</v>
      </c>
      <c r="H246" s="137">
        <v>2.018E-4</v>
      </c>
      <c r="I246" s="137">
        <v>-1.0338E-5</v>
      </c>
      <c r="J246" s="137">
        <v>-8.6720000000000004E-7</v>
      </c>
      <c r="K246" s="137">
        <v>5.1999999999999998E-3</v>
      </c>
      <c r="L246" s="137">
        <v>2.0269999999999999E-4</v>
      </c>
      <c r="M246" s="132">
        <v>2.23</v>
      </c>
      <c r="N246" s="132">
        <v>0</v>
      </c>
      <c r="O246" s="132">
        <v>0</v>
      </c>
      <c r="P246" s="132">
        <v>0</v>
      </c>
      <c r="Q246" s="132">
        <v>1</v>
      </c>
      <c r="R246" s="137">
        <v>5.2030000000000002E-5</v>
      </c>
      <c r="S246" s="137">
        <v>2.03E-6</v>
      </c>
      <c r="T246" s="132">
        <v>4</v>
      </c>
      <c r="U246" s="132">
        <v>0</v>
      </c>
      <c r="V246" s="132">
        <v>0</v>
      </c>
      <c r="W246" s="138" t="s">
        <v>2754</v>
      </c>
      <c r="X246" s="139">
        <v>45215</v>
      </c>
      <c r="Y246" s="135" t="s">
        <v>204</v>
      </c>
      <c r="Z246" s="135"/>
      <c r="AA246" s="135"/>
      <c r="AB246" s="135"/>
      <c r="AC246" s="135"/>
      <c r="AD246" s="132"/>
      <c r="AE246" s="132"/>
      <c r="AF246" s="132"/>
      <c r="AG246" s="132"/>
      <c r="AH246" s="132"/>
      <c r="AI246" s="137"/>
      <c r="AJ246" s="137"/>
      <c r="AK246" s="137"/>
      <c r="AL246" s="137"/>
      <c r="AM246" s="137"/>
      <c r="AN246" s="135"/>
      <c r="AO246" s="137"/>
    </row>
    <row r="247" spans="1:41" ht="14.25" customHeight="1">
      <c r="A247" s="135" t="s">
        <v>2097</v>
      </c>
      <c r="B247" s="135" t="s">
        <v>200</v>
      </c>
      <c r="C247" s="132">
        <v>0</v>
      </c>
      <c r="D247" s="132">
        <v>200</v>
      </c>
      <c r="E247" s="132">
        <v>15616</v>
      </c>
      <c r="F247" s="135" t="s">
        <v>201</v>
      </c>
      <c r="G247" s="137">
        <v>5.1900000000000002E-3</v>
      </c>
      <c r="H247" s="137">
        <v>2.0019999999999999E-4</v>
      </c>
      <c r="I247" s="137">
        <v>-1.0338E-5</v>
      </c>
      <c r="J247" s="137">
        <v>-8.6720000000000004E-7</v>
      </c>
      <c r="K247" s="137">
        <v>5.1999999999999998E-3</v>
      </c>
      <c r="L247" s="137">
        <v>2.0100000000000001E-4</v>
      </c>
      <c r="M247" s="132">
        <v>2.21</v>
      </c>
      <c r="N247" s="132">
        <v>0</v>
      </c>
      <c r="O247" s="132">
        <v>0</v>
      </c>
      <c r="P247" s="132">
        <v>0</v>
      </c>
      <c r="Q247" s="132">
        <v>1</v>
      </c>
      <c r="R247" s="137">
        <v>5.202E-5</v>
      </c>
      <c r="S247" s="137">
        <v>2.0099999999999998E-6</v>
      </c>
      <c r="T247" s="132">
        <v>4</v>
      </c>
      <c r="U247" s="132">
        <v>0</v>
      </c>
      <c r="V247" s="132">
        <v>0</v>
      </c>
      <c r="W247" s="138" t="s">
        <v>2755</v>
      </c>
      <c r="X247" s="139">
        <v>45215</v>
      </c>
      <c r="Y247" s="135" t="s">
        <v>204</v>
      </c>
      <c r="Z247" s="135"/>
      <c r="AA247" s="135"/>
      <c r="AB247" s="135"/>
      <c r="AC247" s="135"/>
      <c r="AD247" s="132"/>
      <c r="AE247" s="132"/>
      <c r="AF247" s="132"/>
      <c r="AG247" s="132"/>
      <c r="AH247" s="132"/>
      <c r="AI247" s="137"/>
      <c r="AJ247" s="137"/>
      <c r="AK247" s="137"/>
      <c r="AL247" s="137"/>
      <c r="AM247" s="137"/>
      <c r="AN247" s="135"/>
      <c r="AO247" s="137"/>
    </row>
    <row r="248" spans="1:41" ht="14.25" customHeight="1">
      <c r="A248" s="135" t="s">
        <v>2122</v>
      </c>
      <c r="B248" s="135" t="s">
        <v>200</v>
      </c>
      <c r="C248" s="132">
        <v>0</v>
      </c>
      <c r="D248" s="132">
        <v>200</v>
      </c>
      <c r="E248" s="132">
        <v>15616</v>
      </c>
      <c r="F248" s="135" t="s">
        <v>201</v>
      </c>
      <c r="G248" s="137">
        <v>2.3700000000000001E-3</v>
      </c>
      <c r="H248" s="137">
        <v>1.4660000000000001E-4</v>
      </c>
      <c r="I248" s="137">
        <v>-1.0338E-5</v>
      </c>
      <c r="J248" s="137">
        <v>-8.6720000000000004E-7</v>
      </c>
      <c r="K248" s="137">
        <v>2.3800000000000002E-3</v>
      </c>
      <c r="L248" s="137">
        <v>1.4750000000000001E-4</v>
      </c>
      <c r="M248" s="132">
        <v>3.55</v>
      </c>
      <c r="N248" s="132">
        <v>0</v>
      </c>
      <c r="O248" s="132">
        <v>0</v>
      </c>
      <c r="P248" s="132">
        <v>0</v>
      </c>
      <c r="Q248" s="132">
        <v>1</v>
      </c>
      <c r="R248" s="137">
        <v>2.3799999999999999E-5</v>
      </c>
      <c r="S248" s="137">
        <v>1.48E-6</v>
      </c>
      <c r="T248" s="132">
        <v>4</v>
      </c>
      <c r="U248" s="132">
        <v>0</v>
      </c>
      <c r="V248" s="132">
        <v>0</v>
      </c>
      <c r="W248" s="138" t="s">
        <v>2756</v>
      </c>
      <c r="X248" s="139">
        <v>45215</v>
      </c>
      <c r="Y248" s="135" t="s">
        <v>204</v>
      </c>
      <c r="Z248" s="135"/>
      <c r="AA248" s="135"/>
      <c r="AB248" s="135"/>
      <c r="AC248" s="135"/>
      <c r="AD248" s="132"/>
      <c r="AE248" s="132"/>
      <c r="AF248" s="132"/>
      <c r="AG248" s="132"/>
      <c r="AH248" s="132"/>
      <c r="AI248" s="137"/>
      <c r="AJ248" s="137"/>
      <c r="AK248" s="137"/>
      <c r="AL248" s="137"/>
      <c r="AM248" s="137"/>
      <c r="AN248" s="135"/>
      <c r="AO248" s="137"/>
    </row>
    <row r="249" spans="1:41" ht="14.25" customHeight="1">
      <c r="A249" s="135" t="s">
        <v>2122</v>
      </c>
      <c r="B249" s="135" t="s">
        <v>200</v>
      </c>
      <c r="C249" s="132">
        <v>0</v>
      </c>
      <c r="D249" s="132">
        <v>200</v>
      </c>
      <c r="E249" s="132">
        <v>15616</v>
      </c>
      <c r="F249" s="135" t="s">
        <v>201</v>
      </c>
      <c r="G249" s="137">
        <v>2.3700000000000001E-3</v>
      </c>
      <c r="H249" s="137">
        <v>1.4679999999999999E-4</v>
      </c>
      <c r="I249" s="137">
        <v>-1.0338E-5</v>
      </c>
      <c r="J249" s="137">
        <v>-8.6720000000000004E-7</v>
      </c>
      <c r="K249" s="137">
        <v>2.3800000000000002E-3</v>
      </c>
      <c r="L249" s="137">
        <v>1.4770000000000001E-4</v>
      </c>
      <c r="M249" s="132">
        <v>3.55</v>
      </c>
      <c r="N249" s="132">
        <v>0</v>
      </c>
      <c r="O249" s="132">
        <v>0</v>
      </c>
      <c r="P249" s="132">
        <v>0</v>
      </c>
      <c r="Q249" s="132">
        <v>1</v>
      </c>
      <c r="R249" s="137">
        <v>2.3799999999999999E-5</v>
      </c>
      <c r="S249" s="137">
        <v>1.48E-6</v>
      </c>
      <c r="T249" s="132">
        <v>4</v>
      </c>
      <c r="U249" s="132">
        <v>0</v>
      </c>
      <c r="V249" s="132">
        <v>0</v>
      </c>
      <c r="W249" s="138" t="s">
        <v>2757</v>
      </c>
      <c r="X249" s="139">
        <v>45215</v>
      </c>
      <c r="Y249" s="135" t="s">
        <v>204</v>
      </c>
      <c r="Z249" s="135"/>
      <c r="AA249" s="135"/>
      <c r="AB249" s="135"/>
      <c r="AC249" s="135"/>
      <c r="AD249" s="132"/>
      <c r="AE249" s="132"/>
      <c r="AF249" s="132"/>
      <c r="AG249" s="132"/>
      <c r="AH249" s="132"/>
      <c r="AI249" s="137"/>
      <c r="AJ249" s="137"/>
      <c r="AK249" s="137"/>
      <c r="AL249" s="137"/>
      <c r="AM249" s="137"/>
      <c r="AN249" s="135"/>
      <c r="AO249" s="137"/>
    </row>
    <row r="250" spans="1:41" ht="14.25" customHeight="1">
      <c r="A250" s="135" t="s">
        <v>2122</v>
      </c>
      <c r="B250" s="135" t="s">
        <v>200</v>
      </c>
      <c r="C250" s="132">
        <v>0</v>
      </c>
      <c r="D250" s="132">
        <v>200</v>
      </c>
      <c r="E250" s="132">
        <v>15616</v>
      </c>
      <c r="F250" s="135" t="s">
        <v>201</v>
      </c>
      <c r="G250" s="137">
        <v>2.3700000000000001E-3</v>
      </c>
      <c r="H250" s="137">
        <v>1.4679999999999999E-4</v>
      </c>
      <c r="I250" s="137">
        <v>-1.0338E-5</v>
      </c>
      <c r="J250" s="137">
        <v>-8.6720000000000004E-7</v>
      </c>
      <c r="K250" s="137">
        <v>2.3800000000000002E-3</v>
      </c>
      <c r="L250" s="137">
        <v>1.4760000000000001E-4</v>
      </c>
      <c r="M250" s="132">
        <v>3.55</v>
      </c>
      <c r="N250" s="132">
        <v>0</v>
      </c>
      <c r="O250" s="132">
        <v>0</v>
      </c>
      <c r="P250" s="132">
        <v>0</v>
      </c>
      <c r="Q250" s="132">
        <v>1</v>
      </c>
      <c r="R250" s="137">
        <v>2.3799999999999999E-5</v>
      </c>
      <c r="S250" s="137">
        <v>1.48E-6</v>
      </c>
      <c r="T250" s="132">
        <v>4</v>
      </c>
      <c r="U250" s="132">
        <v>0</v>
      </c>
      <c r="V250" s="132">
        <v>0</v>
      </c>
      <c r="W250" s="138" t="s">
        <v>2758</v>
      </c>
      <c r="X250" s="139">
        <v>45215</v>
      </c>
      <c r="Y250" s="135" t="s">
        <v>204</v>
      </c>
      <c r="Z250" s="135"/>
      <c r="AA250" s="135"/>
      <c r="AB250" s="135"/>
      <c r="AC250" s="135"/>
      <c r="AD250" s="132"/>
      <c r="AE250" s="132"/>
      <c r="AF250" s="132"/>
      <c r="AG250" s="132"/>
      <c r="AH250" s="132"/>
      <c r="AI250" s="137"/>
      <c r="AJ250" s="137"/>
      <c r="AK250" s="137"/>
      <c r="AL250" s="137"/>
      <c r="AM250" s="137"/>
      <c r="AN250" s="135"/>
      <c r="AO250" s="137"/>
    </row>
    <row r="251" spans="1:41" ht="14.25" customHeight="1">
      <c r="A251" s="135" t="s">
        <v>2146</v>
      </c>
      <c r="B251" s="135" t="s">
        <v>200</v>
      </c>
      <c r="C251" s="132">
        <v>0</v>
      </c>
      <c r="D251" s="132">
        <v>200</v>
      </c>
      <c r="E251" s="132">
        <v>15616</v>
      </c>
      <c r="F251" s="135" t="s">
        <v>201</v>
      </c>
      <c r="G251" s="137">
        <v>2.0699999999999998E-3</v>
      </c>
      <c r="H251" s="137">
        <v>1.3320000000000001E-4</v>
      </c>
      <c r="I251" s="137">
        <v>-1.0338E-5</v>
      </c>
      <c r="J251" s="137">
        <v>-8.6720000000000004E-7</v>
      </c>
      <c r="K251" s="137">
        <v>2.0799999999999998E-3</v>
      </c>
      <c r="L251" s="137">
        <v>1.34E-4</v>
      </c>
      <c r="M251" s="132">
        <v>3.69</v>
      </c>
      <c r="N251" s="132">
        <v>0</v>
      </c>
      <c r="O251" s="132">
        <v>0</v>
      </c>
      <c r="P251" s="132">
        <v>0</v>
      </c>
      <c r="Q251" s="132">
        <v>1</v>
      </c>
      <c r="R251" s="137">
        <v>2.0780000000000001E-5</v>
      </c>
      <c r="S251" s="137">
        <v>1.3400000000000001E-6</v>
      </c>
      <c r="T251" s="132">
        <v>4</v>
      </c>
      <c r="U251" s="132">
        <v>0</v>
      </c>
      <c r="V251" s="132">
        <v>0</v>
      </c>
      <c r="W251" s="138" t="s">
        <v>2759</v>
      </c>
      <c r="X251" s="139">
        <v>45215</v>
      </c>
      <c r="Y251" s="135" t="s">
        <v>204</v>
      </c>
      <c r="Z251" s="135"/>
      <c r="AA251" s="135"/>
      <c r="AB251" s="135"/>
      <c r="AC251" s="135"/>
      <c r="AD251" s="132"/>
      <c r="AE251" s="132"/>
      <c r="AF251" s="132"/>
      <c r="AG251" s="132"/>
      <c r="AH251" s="132"/>
      <c r="AI251" s="137"/>
      <c r="AJ251" s="137"/>
      <c r="AK251" s="137"/>
      <c r="AL251" s="137"/>
      <c r="AM251" s="137"/>
      <c r="AN251" s="135"/>
      <c r="AO251" s="137"/>
    </row>
    <row r="252" spans="1:41" ht="14.25" customHeight="1">
      <c r="A252" s="135" t="s">
        <v>2146</v>
      </c>
      <c r="B252" s="135" t="s">
        <v>200</v>
      </c>
      <c r="C252" s="132">
        <v>0</v>
      </c>
      <c r="D252" s="132">
        <v>200</v>
      </c>
      <c r="E252" s="132">
        <v>15616</v>
      </c>
      <c r="F252" s="135" t="s">
        <v>201</v>
      </c>
      <c r="G252" s="137">
        <v>2.0699999999999998E-3</v>
      </c>
      <c r="H252" s="137">
        <v>1.3310000000000001E-4</v>
      </c>
      <c r="I252" s="137">
        <v>-1.0338E-5</v>
      </c>
      <c r="J252" s="137">
        <v>-8.6720000000000004E-7</v>
      </c>
      <c r="K252" s="137">
        <v>2.0799999999999998E-3</v>
      </c>
      <c r="L252" s="137">
        <v>1.339E-4</v>
      </c>
      <c r="M252" s="132">
        <v>3.69</v>
      </c>
      <c r="N252" s="132">
        <v>0</v>
      </c>
      <c r="O252" s="132">
        <v>0</v>
      </c>
      <c r="P252" s="132">
        <v>0</v>
      </c>
      <c r="Q252" s="132">
        <v>1</v>
      </c>
      <c r="R252" s="137">
        <v>2.0780000000000001E-5</v>
      </c>
      <c r="S252" s="137">
        <v>1.3400000000000001E-6</v>
      </c>
      <c r="T252" s="132">
        <v>4</v>
      </c>
      <c r="U252" s="132">
        <v>0</v>
      </c>
      <c r="V252" s="132">
        <v>0</v>
      </c>
      <c r="W252" s="138" t="s">
        <v>2760</v>
      </c>
      <c r="X252" s="139">
        <v>45215</v>
      </c>
      <c r="Y252" s="135" t="s">
        <v>204</v>
      </c>
      <c r="Z252" s="135"/>
      <c r="AA252" s="135"/>
      <c r="AB252" s="135"/>
      <c r="AC252" s="135"/>
      <c r="AD252" s="132"/>
      <c r="AE252" s="132"/>
      <c r="AF252" s="132"/>
      <c r="AG252" s="132"/>
      <c r="AH252" s="132"/>
      <c r="AI252" s="137"/>
      <c r="AJ252" s="137"/>
      <c r="AK252" s="137"/>
      <c r="AL252" s="137"/>
      <c r="AM252" s="137"/>
      <c r="AN252" s="135"/>
      <c r="AO252" s="137"/>
    </row>
    <row r="253" spans="1:41" ht="14.25" customHeight="1">
      <c r="A253" s="135" t="s">
        <v>2146</v>
      </c>
      <c r="B253" s="135" t="s">
        <v>200</v>
      </c>
      <c r="C253" s="132">
        <v>0</v>
      </c>
      <c r="D253" s="132">
        <v>200</v>
      </c>
      <c r="E253" s="132">
        <v>15616</v>
      </c>
      <c r="F253" s="135" t="s">
        <v>201</v>
      </c>
      <c r="G253" s="137">
        <v>2.0699999999999998E-3</v>
      </c>
      <c r="H253" s="137">
        <v>1.3320000000000001E-4</v>
      </c>
      <c r="I253" s="137">
        <v>-1.0338E-5</v>
      </c>
      <c r="J253" s="137">
        <v>-8.6720000000000004E-7</v>
      </c>
      <c r="K253" s="137">
        <v>2.0799999999999998E-3</v>
      </c>
      <c r="L253" s="137">
        <v>1.3410000000000001E-4</v>
      </c>
      <c r="M253" s="132">
        <v>3.69</v>
      </c>
      <c r="N253" s="132">
        <v>0</v>
      </c>
      <c r="O253" s="132">
        <v>0</v>
      </c>
      <c r="P253" s="132">
        <v>0</v>
      </c>
      <c r="Q253" s="132">
        <v>1</v>
      </c>
      <c r="R253" s="137">
        <v>2.0780000000000001E-5</v>
      </c>
      <c r="S253" s="137">
        <v>1.3400000000000001E-6</v>
      </c>
      <c r="T253" s="132">
        <v>4</v>
      </c>
      <c r="U253" s="132">
        <v>0</v>
      </c>
      <c r="V253" s="132">
        <v>0</v>
      </c>
      <c r="W253" s="138" t="s">
        <v>2761</v>
      </c>
      <c r="X253" s="139">
        <v>45215</v>
      </c>
      <c r="Y253" s="135" t="s">
        <v>204</v>
      </c>
      <c r="Z253" s="135"/>
      <c r="AA253" s="135"/>
      <c r="AB253" s="135"/>
      <c r="AC253" s="135"/>
      <c r="AD253" s="132"/>
      <c r="AE253" s="132"/>
      <c r="AF253" s="132"/>
      <c r="AG253" s="132"/>
      <c r="AH253" s="132"/>
      <c r="AI253" s="137"/>
      <c r="AJ253" s="137"/>
      <c r="AK253" s="137"/>
      <c r="AL253" s="137"/>
      <c r="AM253" s="137"/>
      <c r="AN253" s="135"/>
      <c r="AO253" s="137"/>
    </row>
    <row r="254" spans="1:41" ht="14.25" customHeight="1">
      <c r="A254" s="135" t="s">
        <v>2170</v>
      </c>
      <c r="B254" s="135" t="s">
        <v>200</v>
      </c>
      <c r="C254" s="132">
        <v>0</v>
      </c>
      <c r="D254" s="132">
        <v>200</v>
      </c>
      <c r="E254" s="132">
        <v>15616</v>
      </c>
      <c r="F254" s="135" t="s">
        <v>201</v>
      </c>
      <c r="G254" s="137">
        <v>2.5300000000000001E-3</v>
      </c>
      <c r="H254" s="137">
        <v>1.6640000000000001E-4</v>
      </c>
      <c r="I254" s="137">
        <v>-1.0338E-5</v>
      </c>
      <c r="J254" s="137">
        <v>-8.6720000000000004E-7</v>
      </c>
      <c r="K254" s="137">
        <v>2.5400000000000002E-3</v>
      </c>
      <c r="L254" s="137">
        <v>1.672E-4</v>
      </c>
      <c r="M254" s="132">
        <v>3.77</v>
      </c>
      <c r="N254" s="132">
        <v>0</v>
      </c>
      <c r="O254" s="132">
        <v>0</v>
      </c>
      <c r="P254" s="132">
        <v>0</v>
      </c>
      <c r="Q254" s="132">
        <v>1</v>
      </c>
      <c r="R254" s="137">
        <v>2.535E-5</v>
      </c>
      <c r="S254" s="137">
        <v>1.6700000000000001E-6</v>
      </c>
      <c r="T254" s="132">
        <v>4</v>
      </c>
      <c r="U254" s="132">
        <v>0</v>
      </c>
      <c r="V254" s="132">
        <v>0</v>
      </c>
      <c r="W254" s="138" t="s">
        <v>2762</v>
      </c>
      <c r="X254" s="139">
        <v>45215</v>
      </c>
      <c r="Y254" s="135" t="s">
        <v>204</v>
      </c>
      <c r="Z254" s="135"/>
      <c r="AA254" s="135"/>
      <c r="AB254" s="135"/>
      <c r="AC254" s="135"/>
      <c r="AD254" s="132"/>
      <c r="AE254" s="132"/>
      <c r="AF254" s="132"/>
      <c r="AG254" s="132"/>
      <c r="AH254" s="132"/>
      <c r="AI254" s="137"/>
      <c r="AJ254" s="137"/>
      <c r="AK254" s="137"/>
      <c r="AL254" s="137"/>
      <c r="AM254" s="137"/>
      <c r="AN254" s="135"/>
      <c r="AO254" s="137"/>
    </row>
    <row r="255" spans="1:41" ht="14.25" customHeight="1">
      <c r="A255" s="135" t="s">
        <v>2170</v>
      </c>
      <c r="B255" s="135" t="s">
        <v>200</v>
      </c>
      <c r="C255" s="132">
        <v>0</v>
      </c>
      <c r="D255" s="132">
        <v>200</v>
      </c>
      <c r="E255" s="132">
        <v>15616</v>
      </c>
      <c r="F255" s="135" t="s">
        <v>201</v>
      </c>
      <c r="G255" s="137">
        <v>2.5200000000000001E-3</v>
      </c>
      <c r="H255" s="137">
        <v>1.6589999999999999E-4</v>
      </c>
      <c r="I255" s="137">
        <v>-1.0338E-5</v>
      </c>
      <c r="J255" s="137">
        <v>-8.6720000000000004E-7</v>
      </c>
      <c r="K255" s="137">
        <v>2.5300000000000001E-3</v>
      </c>
      <c r="L255" s="137">
        <v>1.6679999999999999E-4</v>
      </c>
      <c r="M255" s="132">
        <v>3.76</v>
      </c>
      <c r="N255" s="132">
        <v>0</v>
      </c>
      <c r="O255" s="132">
        <v>0</v>
      </c>
      <c r="P255" s="132">
        <v>0</v>
      </c>
      <c r="Q255" s="132">
        <v>1</v>
      </c>
      <c r="R255" s="137">
        <v>2.535E-5</v>
      </c>
      <c r="S255" s="137">
        <v>1.6700000000000001E-6</v>
      </c>
      <c r="T255" s="132">
        <v>4</v>
      </c>
      <c r="U255" s="132">
        <v>0</v>
      </c>
      <c r="V255" s="132">
        <v>0</v>
      </c>
      <c r="W255" s="138" t="s">
        <v>2763</v>
      </c>
      <c r="X255" s="139">
        <v>45215</v>
      </c>
      <c r="Y255" s="135" t="s">
        <v>204</v>
      </c>
      <c r="Z255" s="135"/>
      <c r="AA255" s="135"/>
      <c r="AB255" s="135"/>
      <c r="AC255" s="135"/>
      <c r="AD255" s="132"/>
      <c r="AE255" s="132"/>
      <c r="AF255" s="132"/>
      <c r="AG255" s="132"/>
      <c r="AH255" s="132"/>
      <c r="AI255" s="137"/>
      <c r="AJ255" s="137"/>
      <c r="AK255" s="137"/>
      <c r="AL255" s="137"/>
      <c r="AM255" s="137"/>
      <c r="AN255" s="135"/>
      <c r="AO255" s="137"/>
    </row>
    <row r="256" spans="1:41" ht="14.25" customHeight="1">
      <c r="A256" s="135" t="s">
        <v>2170</v>
      </c>
      <c r="B256" s="135" t="s">
        <v>200</v>
      </c>
      <c r="C256" s="132">
        <v>0</v>
      </c>
      <c r="D256" s="132">
        <v>200</v>
      </c>
      <c r="E256" s="132">
        <v>15616</v>
      </c>
      <c r="F256" s="135" t="s">
        <v>201</v>
      </c>
      <c r="G256" s="137">
        <v>2.5200000000000001E-3</v>
      </c>
      <c r="H256" s="137">
        <v>1.661E-4</v>
      </c>
      <c r="I256" s="137">
        <v>-1.0338E-5</v>
      </c>
      <c r="J256" s="137">
        <v>-8.6720000000000004E-7</v>
      </c>
      <c r="K256" s="137">
        <v>2.5300000000000001E-3</v>
      </c>
      <c r="L256" s="137">
        <v>1.6699999999999999E-4</v>
      </c>
      <c r="M256" s="132">
        <v>3.77</v>
      </c>
      <c r="N256" s="132">
        <v>0</v>
      </c>
      <c r="O256" s="132">
        <v>0</v>
      </c>
      <c r="P256" s="132">
        <v>0</v>
      </c>
      <c r="Q256" s="132">
        <v>1</v>
      </c>
      <c r="R256" s="137">
        <v>2.535E-5</v>
      </c>
      <c r="S256" s="137">
        <v>1.6700000000000001E-6</v>
      </c>
      <c r="T256" s="132">
        <v>4</v>
      </c>
      <c r="U256" s="132">
        <v>0</v>
      </c>
      <c r="V256" s="132">
        <v>0</v>
      </c>
      <c r="W256" s="138" t="s">
        <v>2764</v>
      </c>
      <c r="X256" s="139">
        <v>45215</v>
      </c>
      <c r="Y256" s="135" t="s">
        <v>204</v>
      </c>
      <c r="Z256" s="135"/>
      <c r="AA256" s="135"/>
      <c r="AB256" s="135"/>
      <c r="AC256" s="135"/>
      <c r="AD256" s="132"/>
      <c r="AE256" s="132"/>
      <c r="AF256" s="132"/>
      <c r="AG256" s="132"/>
      <c r="AH256" s="132"/>
      <c r="AI256" s="137"/>
      <c r="AJ256" s="137"/>
      <c r="AK256" s="137"/>
      <c r="AL256" s="137"/>
      <c r="AM256" s="137"/>
      <c r="AN256" s="135"/>
      <c r="AO256" s="137"/>
    </row>
    <row r="257" spans="1:41" ht="14.25" customHeight="1">
      <c r="A257" s="135" t="s">
        <v>2193</v>
      </c>
      <c r="B257" s="135" t="s">
        <v>200</v>
      </c>
      <c r="C257" s="132">
        <v>0</v>
      </c>
      <c r="D257" s="132">
        <v>200</v>
      </c>
      <c r="E257" s="132">
        <v>15616</v>
      </c>
      <c r="F257" s="135" t="s">
        <v>201</v>
      </c>
      <c r="G257" s="137">
        <v>2.3700000000000001E-3</v>
      </c>
      <c r="H257" s="137">
        <v>1.3860000000000001E-4</v>
      </c>
      <c r="I257" s="137">
        <v>-1.0338E-5</v>
      </c>
      <c r="J257" s="137">
        <v>-8.6720000000000004E-7</v>
      </c>
      <c r="K257" s="137">
        <v>2.3800000000000002E-3</v>
      </c>
      <c r="L257" s="137">
        <v>1.395E-4</v>
      </c>
      <c r="M257" s="132">
        <v>3.35</v>
      </c>
      <c r="N257" s="132">
        <v>0</v>
      </c>
      <c r="O257" s="132">
        <v>0</v>
      </c>
      <c r="P257" s="132">
        <v>0</v>
      </c>
      <c r="Q257" s="132">
        <v>1</v>
      </c>
      <c r="R257" s="137">
        <v>2.3819999999999999E-5</v>
      </c>
      <c r="S257" s="137">
        <v>1.3999999999999999E-6</v>
      </c>
      <c r="T257" s="132">
        <v>4</v>
      </c>
      <c r="U257" s="132">
        <v>0</v>
      </c>
      <c r="V257" s="132">
        <v>0</v>
      </c>
      <c r="W257" s="138" t="s">
        <v>2765</v>
      </c>
      <c r="X257" s="139">
        <v>45215</v>
      </c>
      <c r="Y257" s="135" t="s">
        <v>204</v>
      </c>
      <c r="Z257" s="135"/>
      <c r="AA257" s="135"/>
      <c r="AB257" s="135"/>
      <c r="AC257" s="135"/>
      <c r="AD257" s="132"/>
      <c r="AE257" s="132"/>
      <c r="AF257" s="132"/>
      <c r="AG257" s="132"/>
      <c r="AH257" s="132"/>
      <c r="AI257" s="137"/>
      <c r="AJ257" s="137"/>
      <c r="AK257" s="137"/>
      <c r="AL257" s="137"/>
      <c r="AM257" s="137"/>
      <c r="AN257" s="135"/>
      <c r="AO257" s="137"/>
    </row>
    <row r="258" spans="1:41" ht="14.25" customHeight="1">
      <c r="A258" s="135" t="s">
        <v>2193</v>
      </c>
      <c r="B258" s="135" t="s">
        <v>200</v>
      </c>
      <c r="C258" s="132">
        <v>0</v>
      </c>
      <c r="D258" s="132">
        <v>200</v>
      </c>
      <c r="E258" s="132">
        <v>15616</v>
      </c>
      <c r="F258" s="135" t="s">
        <v>201</v>
      </c>
      <c r="G258" s="137">
        <v>2.3700000000000001E-3</v>
      </c>
      <c r="H258" s="137">
        <v>1.394E-4</v>
      </c>
      <c r="I258" s="137">
        <v>-1.0338E-5</v>
      </c>
      <c r="J258" s="137">
        <v>-8.6720000000000004E-7</v>
      </c>
      <c r="K258" s="137">
        <v>2.3800000000000002E-3</v>
      </c>
      <c r="L258" s="137">
        <v>1.403E-4</v>
      </c>
      <c r="M258" s="132">
        <v>3.37</v>
      </c>
      <c r="N258" s="132">
        <v>0</v>
      </c>
      <c r="O258" s="132">
        <v>0</v>
      </c>
      <c r="P258" s="132">
        <v>0</v>
      </c>
      <c r="Q258" s="132">
        <v>1</v>
      </c>
      <c r="R258" s="137">
        <v>2.3819999999999999E-5</v>
      </c>
      <c r="S258" s="137">
        <v>1.3999999999999999E-6</v>
      </c>
      <c r="T258" s="132">
        <v>4</v>
      </c>
      <c r="U258" s="132">
        <v>0</v>
      </c>
      <c r="V258" s="132">
        <v>0</v>
      </c>
      <c r="W258" s="138" t="s">
        <v>2766</v>
      </c>
      <c r="X258" s="139">
        <v>45215</v>
      </c>
      <c r="Y258" s="135" t="s">
        <v>204</v>
      </c>
      <c r="Z258" s="135"/>
      <c r="AA258" s="135"/>
      <c r="AB258" s="135"/>
      <c r="AC258" s="135"/>
      <c r="AD258" s="132"/>
      <c r="AE258" s="132"/>
      <c r="AF258" s="132"/>
      <c r="AG258" s="132"/>
      <c r="AH258" s="132"/>
      <c r="AI258" s="137"/>
      <c r="AJ258" s="137"/>
      <c r="AK258" s="137"/>
      <c r="AL258" s="137"/>
      <c r="AM258" s="137"/>
      <c r="AN258" s="135"/>
      <c r="AO258" s="137"/>
    </row>
    <row r="259" spans="1:41" ht="14.25" customHeight="1">
      <c r="A259" s="135" t="s">
        <v>2193</v>
      </c>
      <c r="B259" s="135" t="s">
        <v>200</v>
      </c>
      <c r="C259" s="132">
        <v>0</v>
      </c>
      <c r="D259" s="132">
        <v>200</v>
      </c>
      <c r="E259" s="132">
        <v>15616</v>
      </c>
      <c r="F259" s="135" t="s">
        <v>201</v>
      </c>
      <c r="G259" s="137">
        <v>2.3700000000000001E-3</v>
      </c>
      <c r="H259" s="137">
        <v>1.3689999999999999E-4</v>
      </c>
      <c r="I259" s="137">
        <v>-1.0338E-5</v>
      </c>
      <c r="J259" s="137">
        <v>-8.6720000000000004E-7</v>
      </c>
      <c r="K259" s="137">
        <v>2.3800000000000002E-3</v>
      </c>
      <c r="L259" s="137">
        <v>1.3770000000000001E-4</v>
      </c>
      <c r="M259" s="132">
        <v>3.31</v>
      </c>
      <c r="N259" s="132">
        <v>0</v>
      </c>
      <c r="O259" s="132">
        <v>0</v>
      </c>
      <c r="P259" s="132">
        <v>0</v>
      </c>
      <c r="Q259" s="132">
        <v>1</v>
      </c>
      <c r="R259" s="137">
        <v>2.3819999999999999E-5</v>
      </c>
      <c r="S259" s="137">
        <v>1.3799999999999999E-6</v>
      </c>
      <c r="T259" s="132">
        <v>4</v>
      </c>
      <c r="U259" s="132">
        <v>0</v>
      </c>
      <c r="V259" s="132">
        <v>0</v>
      </c>
      <c r="W259" s="138" t="s">
        <v>2767</v>
      </c>
      <c r="X259" s="139">
        <v>45215</v>
      </c>
      <c r="Y259" s="135" t="s">
        <v>204</v>
      </c>
      <c r="Z259" s="135"/>
      <c r="AA259" s="135"/>
      <c r="AB259" s="135"/>
      <c r="AC259" s="135"/>
      <c r="AD259" s="132"/>
      <c r="AE259" s="132"/>
      <c r="AF259" s="132"/>
      <c r="AG259" s="132"/>
      <c r="AH259" s="132"/>
      <c r="AI259" s="137"/>
      <c r="AJ259" s="137"/>
      <c r="AK259" s="137"/>
      <c r="AL259" s="137"/>
      <c r="AM259" s="137"/>
      <c r="AN259" s="135"/>
      <c r="AO259" s="137"/>
    </row>
    <row r="260" spans="1:41" ht="14.25" customHeight="1">
      <c r="A260" s="135" t="s">
        <v>2217</v>
      </c>
      <c r="B260" s="135" t="s">
        <v>200</v>
      </c>
      <c r="C260" s="132">
        <v>0</v>
      </c>
      <c r="D260" s="132">
        <v>200</v>
      </c>
      <c r="E260" s="132">
        <v>15616</v>
      </c>
      <c r="F260" s="135" t="s">
        <v>201</v>
      </c>
      <c r="G260" s="137">
        <v>2.1800000000000001E-3</v>
      </c>
      <c r="H260" s="137">
        <v>1.25E-4</v>
      </c>
      <c r="I260" s="137">
        <v>-1.0338E-5</v>
      </c>
      <c r="J260" s="137">
        <v>-8.6720000000000004E-7</v>
      </c>
      <c r="K260" s="137">
        <v>2.1900000000000001E-3</v>
      </c>
      <c r="L260" s="137">
        <v>1.259E-4</v>
      </c>
      <c r="M260" s="132">
        <v>3.29</v>
      </c>
      <c r="N260" s="132">
        <v>0</v>
      </c>
      <c r="O260" s="132">
        <v>0</v>
      </c>
      <c r="P260" s="132">
        <v>0</v>
      </c>
      <c r="Q260" s="132">
        <v>1</v>
      </c>
      <c r="R260" s="137">
        <v>2.1880000000000001E-5</v>
      </c>
      <c r="S260" s="137">
        <v>1.26E-6</v>
      </c>
      <c r="T260" s="132">
        <v>4</v>
      </c>
      <c r="U260" s="132">
        <v>0</v>
      </c>
      <c r="V260" s="132">
        <v>0</v>
      </c>
      <c r="W260" s="138" t="s">
        <v>2768</v>
      </c>
      <c r="X260" s="139">
        <v>45215</v>
      </c>
      <c r="Y260" s="135" t="s">
        <v>204</v>
      </c>
      <c r="Z260" s="135"/>
      <c r="AA260" s="135"/>
      <c r="AB260" s="135"/>
      <c r="AC260" s="135"/>
      <c r="AD260" s="132"/>
      <c r="AE260" s="132"/>
      <c r="AF260" s="132"/>
      <c r="AG260" s="132"/>
      <c r="AH260" s="132"/>
      <c r="AI260" s="137"/>
      <c r="AJ260" s="137"/>
      <c r="AK260" s="137"/>
      <c r="AL260" s="137"/>
      <c r="AM260" s="137"/>
      <c r="AN260" s="135"/>
      <c r="AO260" s="137"/>
    </row>
    <row r="261" spans="1:41" ht="14.25" customHeight="1">
      <c r="A261" s="135" t="s">
        <v>2217</v>
      </c>
      <c r="B261" s="135" t="s">
        <v>200</v>
      </c>
      <c r="C261" s="132">
        <v>0</v>
      </c>
      <c r="D261" s="132">
        <v>200</v>
      </c>
      <c r="E261" s="132">
        <v>15616</v>
      </c>
      <c r="F261" s="135" t="s">
        <v>201</v>
      </c>
      <c r="G261" s="137">
        <v>2.1800000000000001E-3</v>
      </c>
      <c r="H261" s="137">
        <v>1.2549999999999999E-4</v>
      </c>
      <c r="I261" s="137">
        <v>-1.0338E-5</v>
      </c>
      <c r="J261" s="137">
        <v>-8.6720000000000004E-7</v>
      </c>
      <c r="K261" s="137">
        <v>2.1900000000000001E-3</v>
      </c>
      <c r="L261" s="137">
        <v>1.2630000000000001E-4</v>
      </c>
      <c r="M261" s="132">
        <v>3.3</v>
      </c>
      <c r="N261" s="132">
        <v>0</v>
      </c>
      <c r="O261" s="132">
        <v>0</v>
      </c>
      <c r="P261" s="132">
        <v>0</v>
      </c>
      <c r="Q261" s="132">
        <v>1</v>
      </c>
      <c r="R261" s="137">
        <v>2.1880000000000001E-5</v>
      </c>
      <c r="S261" s="137">
        <v>1.26E-6</v>
      </c>
      <c r="T261" s="132">
        <v>4</v>
      </c>
      <c r="U261" s="132">
        <v>0</v>
      </c>
      <c r="V261" s="132">
        <v>0</v>
      </c>
      <c r="W261" s="138" t="s">
        <v>2769</v>
      </c>
      <c r="X261" s="139">
        <v>45215</v>
      </c>
      <c r="Y261" s="135" t="s">
        <v>204</v>
      </c>
      <c r="Z261" s="135"/>
      <c r="AA261" s="135"/>
      <c r="AB261" s="135"/>
      <c r="AC261" s="135"/>
      <c r="AD261" s="132"/>
      <c r="AE261" s="132"/>
      <c r="AF261" s="132"/>
      <c r="AG261" s="132"/>
      <c r="AH261" s="132"/>
      <c r="AI261" s="137"/>
      <c r="AJ261" s="137"/>
      <c r="AK261" s="137"/>
      <c r="AL261" s="137"/>
      <c r="AM261" s="137"/>
      <c r="AN261" s="135"/>
      <c r="AO261" s="137"/>
    </row>
    <row r="262" spans="1:41" ht="14.25" customHeight="1">
      <c r="A262" s="135" t="s">
        <v>2217</v>
      </c>
      <c r="B262" s="135" t="s">
        <v>200</v>
      </c>
      <c r="C262" s="132">
        <v>0</v>
      </c>
      <c r="D262" s="132">
        <v>200</v>
      </c>
      <c r="E262" s="132">
        <v>15616</v>
      </c>
      <c r="F262" s="135" t="s">
        <v>201</v>
      </c>
      <c r="G262" s="137">
        <v>2.1800000000000001E-3</v>
      </c>
      <c r="H262" s="137">
        <v>1.247E-4</v>
      </c>
      <c r="I262" s="137">
        <v>-1.0338E-5</v>
      </c>
      <c r="J262" s="137">
        <v>-8.6720000000000004E-7</v>
      </c>
      <c r="K262" s="137">
        <v>2.1900000000000001E-3</v>
      </c>
      <c r="L262" s="137">
        <v>1.2559999999999999E-4</v>
      </c>
      <c r="M262" s="132">
        <v>3.28</v>
      </c>
      <c r="N262" s="132">
        <v>0</v>
      </c>
      <c r="O262" s="132">
        <v>0</v>
      </c>
      <c r="P262" s="132">
        <v>0</v>
      </c>
      <c r="Q262" s="132">
        <v>1</v>
      </c>
      <c r="R262" s="137">
        <v>2.1880000000000001E-5</v>
      </c>
      <c r="S262" s="137">
        <v>1.26E-6</v>
      </c>
      <c r="T262" s="132">
        <v>4</v>
      </c>
      <c r="U262" s="132">
        <v>0</v>
      </c>
      <c r="V262" s="132">
        <v>0</v>
      </c>
      <c r="W262" s="138" t="s">
        <v>2770</v>
      </c>
      <c r="X262" s="139">
        <v>45215</v>
      </c>
      <c r="Y262" s="135" t="s">
        <v>204</v>
      </c>
      <c r="Z262" s="135"/>
      <c r="AA262" s="135"/>
      <c r="AB262" s="135"/>
      <c r="AC262" s="135"/>
      <c r="AD262" s="132"/>
      <c r="AE262" s="132"/>
      <c r="AF262" s="132"/>
      <c r="AG262" s="132"/>
      <c r="AH262" s="132"/>
      <c r="AI262" s="137"/>
      <c r="AJ262" s="137"/>
      <c r="AK262" s="137"/>
      <c r="AL262" s="137"/>
      <c r="AM262" s="137"/>
      <c r="AN262" s="135"/>
      <c r="AO262" s="137"/>
    </row>
    <row r="263" spans="1:41" ht="14.25" customHeight="1">
      <c r="A263" s="135" t="s">
        <v>2240</v>
      </c>
      <c r="B263" s="135" t="s">
        <v>200</v>
      </c>
      <c r="C263" s="132">
        <v>0</v>
      </c>
      <c r="D263" s="132">
        <v>200</v>
      </c>
      <c r="E263" s="132">
        <v>15616</v>
      </c>
      <c r="F263" s="135" t="s">
        <v>201</v>
      </c>
      <c r="G263" s="137">
        <v>4.0699999999999998E-3</v>
      </c>
      <c r="H263" s="137">
        <v>1.9909999999999999E-4</v>
      </c>
      <c r="I263" s="137">
        <v>-1.0338E-5</v>
      </c>
      <c r="J263" s="137">
        <v>-8.6720000000000004E-7</v>
      </c>
      <c r="K263" s="137">
        <v>4.0800000000000003E-3</v>
      </c>
      <c r="L263" s="137">
        <v>2.0000000000000001E-4</v>
      </c>
      <c r="M263" s="132">
        <v>2.8</v>
      </c>
      <c r="N263" s="132">
        <v>0</v>
      </c>
      <c r="O263" s="132">
        <v>0</v>
      </c>
      <c r="P263" s="132">
        <v>0</v>
      </c>
      <c r="Q263" s="132">
        <v>1</v>
      </c>
      <c r="R263" s="137">
        <v>4.083E-5</v>
      </c>
      <c r="S263" s="137">
        <v>1.9999999999999999E-6</v>
      </c>
      <c r="T263" s="132">
        <v>4</v>
      </c>
      <c r="U263" s="132">
        <v>0</v>
      </c>
      <c r="V263" s="132">
        <v>0</v>
      </c>
      <c r="W263" s="138" t="s">
        <v>2771</v>
      </c>
      <c r="X263" s="139">
        <v>45215</v>
      </c>
      <c r="Y263" s="135" t="s">
        <v>204</v>
      </c>
      <c r="Z263" s="135"/>
      <c r="AA263" s="135"/>
      <c r="AB263" s="135"/>
      <c r="AC263" s="135"/>
      <c r="AD263" s="132"/>
      <c r="AE263" s="132"/>
      <c r="AF263" s="132"/>
      <c r="AG263" s="132"/>
      <c r="AH263" s="132"/>
      <c r="AI263" s="137"/>
      <c r="AJ263" s="137"/>
      <c r="AK263" s="137"/>
      <c r="AL263" s="137"/>
      <c r="AM263" s="137"/>
      <c r="AN263" s="135"/>
      <c r="AO263" s="137"/>
    </row>
    <row r="264" spans="1:41" ht="14.25" customHeight="1">
      <c r="A264" s="135" t="s">
        <v>2240</v>
      </c>
      <c r="B264" s="135" t="s">
        <v>200</v>
      </c>
      <c r="C264" s="132">
        <v>0</v>
      </c>
      <c r="D264" s="132">
        <v>200</v>
      </c>
      <c r="E264" s="132">
        <v>15616</v>
      </c>
      <c r="F264" s="135" t="s">
        <v>201</v>
      </c>
      <c r="G264" s="137">
        <v>4.0699999999999998E-3</v>
      </c>
      <c r="H264" s="137">
        <v>1.986E-4</v>
      </c>
      <c r="I264" s="137">
        <v>-1.0338E-5</v>
      </c>
      <c r="J264" s="137">
        <v>-8.6720000000000004E-7</v>
      </c>
      <c r="K264" s="137">
        <v>4.0800000000000003E-3</v>
      </c>
      <c r="L264" s="137">
        <v>1.995E-4</v>
      </c>
      <c r="M264" s="132">
        <v>2.8</v>
      </c>
      <c r="N264" s="132">
        <v>0</v>
      </c>
      <c r="O264" s="132">
        <v>0</v>
      </c>
      <c r="P264" s="132">
        <v>0</v>
      </c>
      <c r="Q264" s="132">
        <v>1</v>
      </c>
      <c r="R264" s="137">
        <v>4.0819999999999999E-5</v>
      </c>
      <c r="S264" s="137">
        <v>1.9999999999999999E-6</v>
      </c>
      <c r="T264" s="132">
        <v>4</v>
      </c>
      <c r="U264" s="132">
        <v>0</v>
      </c>
      <c r="V264" s="132">
        <v>0</v>
      </c>
      <c r="W264" s="138" t="s">
        <v>2772</v>
      </c>
      <c r="X264" s="139">
        <v>45215</v>
      </c>
      <c r="Y264" s="135" t="s">
        <v>204</v>
      </c>
      <c r="Z264" s="135"/>
      <c r="AA264" s="135"/>
      <c r="AB264" s="135"/>
      <c r="AC264" s="135"/>
      <c r="AD264" s="132"/>
      <c r="AE264" s="132"/>
      <c r="AF264" s="132"/>
      <c r="AG264" s="132"/>
      <c r="AH264" s="132"/>
      <c r="AI264" s="137"/>
      <c r="AJ264" s="137"/>
      <c r="AK264" s="137"/>
      <c r="AL264" s="137"/>
      <c r="AM264" s="137"/>
      <c r="AN264" s="135"/>
      <c r="AO264" s="137"/>
    </row>
    <row r="265" spans="1:41" ht="14.25" customHeight="1">
      <c r="A265" s="135" t="s">
        <v>2240</v>
      </c>
      <c r="B265" s="135" t="s">
        <v>200</v>
      </c>
      <c r="C265" s="132">
        <v>0</v>
      </c>
      <c r="D265" s="132">
        <v>200</v>
      </c>
      <c r="E265" s="132">
        <v>15616</v>
      </c>
      <c r="F265" s="135" t="s">
        <v>201</v>
      </c>
      <c r="G265" s="137">
        <v>4.0699999999999998E-3</v>
      </c>
      <c r="H265" s="137">
        <v>1.9880000000000001E-4</v>
      </c>
      <c r="I265" s="137">
        <v>-1.0338E-5</v>
      </c>
      <c r="J265" s="137">
        <v>-8.6720000000000004E-7</v>
      </c>
      <c r="K265" s="137">
        <v>4.0800000000000003E-3</v>
      </c>
      <c r="L265" s="137">
        <v>1.997E-4</v>
      </c>
      <c r="M265" s="132">
        <v>2.8</v>
      </c>
      <c r="N265" s="132">
        <v>0</v>
      </c>
      <c r="O265" s="132">
        <v>0</v>
      </c>
      <c r="P265" s="132">
        <v>0</v>
      </c>
      <c r="Q265" s="132">
        <v>1</v>
      </c>
      <c r="R265" s="137">
        <v>4.083E-5</v>
      </c>
      <c r="S265" s="137">
        <v>1.9999999999999999E-6</v>
      </c>
      <c r="T265" s="132">
        <v>4</v>
      </c>
      <c r="U265" s="132">
        <v>0</v>
      </c>
      <c r="V265" s="132">
        <v>0</v>
      </c>
      <c r="W265" s="138" t="s">
        <v>2773</v>
      </c>
      <c r="X265" s="139">
        <v>45215</v>
      </c>
      <c r="Y265" s="135" t="s">
        <v>204</v>
      </c>
      <c r="Z265" s="135"/>
      <c r="AA265" s="135"/>
      <c r="AB265" s="135"/>
      <c r="AC265" s="135"/>
      <c r="AD265" s="132"/>
      <c r="AE265" s="132"/>
      <c r="AF265" s="132"/>
      <c r="AG265" s="132"/>
      <c r="AH265" s="132"/>
      <c r="AI265" s="137"/>
      <c r="AJ265" s="137"/>
      <c r="AK265" s="137"/>
      <c r="AL265" s="137"/>
      <c r="AM265" s="137"/>
      <c r="AN265" s="135"/>
      <c r="AO265" s="137"/>
    </row>
    <row r="266" spans="1:41" ht="14.25" customHeight="1">
      <c r="A266" s="135" t="s">
        <v>2260</v>
      </c>
      <c r="B266" s="135" t="s">
        <v>200</v>
      </c>
      <c r="C266" s="132">
        <v>0</v>
      </c>
      <c r="D266" s="132">
        <v>200</v>
      </c>
      <c r="E266" s="132">
        <v>15616</v>
      </c>
      <c r="F266" s="135" t="s">
        <v>201</v>
      </c>
      <c r="G266" s="137">
        <v>1.5299999999999999E-3</v>
      </c>
      <c r="H266" s="137">
        <v>1.075E-4</v>
      </c>
      <c r="I266" s="137">
        <v>-1.0338E-5</v>
      </c>
      <c r="J266" s="137">
        <v>-8.6720000000000004E-7</v>
      </c>
      <c r="K266" s="137">
        <v>1.5399999999999999E-3</v>
      </c>
      <c r="L266" s="137">
        <v>1.0840000000000001E-4</v>
      </c>
      <c r="M266" s="132">
        <v>4.01</v>
      </c>
      <c r="N266" s="132">
        <v>0</v>
      </c>
      <c r="O266" s="132">
        <v>0</v>
      </c>
      <c r="P266" s="132">
        <v>0</v>
      </c>
      <c r="Q266" s="132">
        <v>1</v>
      </c>
      <c r="R266" s="137">
        <v>1.5449999999999999E-5</v>
      </c>
      <c r="S266" s="137">
        <v>1.08E-6</v>
      </c>
      <c r="T266" s="132">
        <v>4</v>
      </c>
      <c r="U266" s="132">
        <v>0</v>
      </c>
      <c r="V266" s="132">
        <v>0</v>
      </c>
      <c r="W266" s="138" t="s">
        <v>2774</v>
      </c>
      <c r="X266" s="139">
        <v>45215</v>
      </c>
      <c r="Y266" s="135" t="s">
        <v>204</v>
      </c>
      <c r="Z266" s="135"/>
      <c r="AA266" s="135"/>
      <c r="AB266" s="135"/>
      <c r="AC266" s="135"/>
      <c r="AD266" s="132"/>
      <c r="AE266" s="132"/>
      <c r="AF266" s="132"/>
      <c r="AG266" s="132"/>
      <c r="AH266" s="132"/>
      <c r="AI266" s="137"/>
      <c r="AJ266" s="137"/>
      <c r="AK266" s="137"/>
      <c r="AL266" s="137"/>
      <c r="AM266" s="137"/>
      <c r="AN266" s="135"/>
      <c r="AO266" s="137"/>
    </row>
    <row r="267" spans="1:41" ht="14.25" customHeight="1">
      <c r="A267" s="135" t="s">
        <v>2260</v>
      </c>
      <c r="B267" s="135" t="s">
        <v>200</v>
      </c>
      <c r="C267" s="132">
        <v>0</v>
      </c>
      <c r="D267" s="132">
        <v>200</v>
      </c>
      <c r="E267" s="132">
        <v>15616</v>
      </c>
      <c r="F267" s="135" t="s">
        <v>201</v>
      </c>
      <c r="G267" s="137">
        <v>1.5299999999999999E-3</v>
      </c>
      <c r="H267" s="137">
        <v>1.0739999999999999E-4</v>
      </c>
      <c r="I267" s="137">
        <v>-1.0338E-5</v>
      </c>
      <c r="J267" s="137">
        <v>-8.6720000000000004E-7</v>
      </c>
      <c r="K267" s="137">
        <v>1.5399999999999999E-3</v>
      </c>
      <c r="L267" s="137">
        <v>1.082E-4</v>
      </c>
      <c r="M267" s="132">
        <v>4.01</v>
      </c>
      <c r="N267" s="132">
        <v>0</v>
      </c>
      <c r="O267" s="132">
        <v>0</v>
      </c>
      <c r="P267" s="132">
        <v>0</v>
      </c>
      <c r="Q267" s="132">
        <v>1</v>
      </c>
      <c r="R267" s="137">
        <v>1.5440000000000001E-5</v>
      </c>
      <c r="S267" s="137">
        <v>1.08E-6</v>
      </c>
      <c r="T267" s="132">
        <v>4</v>
      </c>
      <c r="U267" s="132">
        <v>0</v>
      </c>
      <c r="V267" s="132">
        <v>0</v>
      </c>
      <c r="W267" s="138" t="s">
        <v>2775</v>
      </c>
      <c r="X267" s="139">
        <v>45215</v>
      </c>
      <c r="Y267" s="135" t="s">
        <v>204</v>
      </c>
      <c r="Z267" s="135"/>
      <c r="AA267" s="135"/>
      <c r="AB267" s="135"/>
      <c r="AC267" s="135"/>
      <c r="AD267" s="132"/>
      <c r="AE267" s="132"/>
      <c r="AF267" s="132"/>
      <c r="AG267" s="132"/>
      <c r="AH267" s="132"/>
      <c r="AI267" s="137"/>
      <c r="AJ267" s="137"/>
      <c r="AK267" s="137"/>
      <c r="AL267" s="137"/>
      <c r="AM267" s="137"/>
      <c r="AN267" s="135"/>
      <c r="AO267" s="137"/>
    </row>
    <row r="268" spans="1:41" ht="14.25" customHeight="1">
      <c r="A268" s="135" t="s">
        <v>2260</v>
      </c>
      <c r="B268" s="135" t="s">
        <v>200</v>
      </c>
      <c r="C268" s="132">
        <v>0</v>
      </c>
      <c r="D268" s="132">
        <v>200</v>
      </c>
      <c r="E268" s="132">
        <v>15616</v>
      </c>
      <c r="F268" s="135" t="s">
        <v>201</v>
      </c>
      <c r="G268" s="137">
        <v>1.5299999999999999E-3</v>
      </c>
      <c r="H268" s="137">
        <v>1.0730000000000001E-4</v>
      </c>
      <c r="I268" s="137">
        <v>-1.0338E-5</v>
      </c>
      <c r="J268" s="137">
        <v>-8.6720000000000004E-7</v>
      </c>
      <c r="K268" s="137">
        <v>1.5399999999999999E-3</v>
      </c>
      <c r="L268" s="137">
        <v>1.081E-4</v>
      </c>
      <c r="M268" s="132">
        <v>4.01</v>
      </c>
      <c r="N268" s="132">
        <v>0</v>
      </c>
      <c r="O268" s="132">
        <v>0</v>
      </c>
      <c r="P268" s="132">
        <v>0</v>
      </c>
      <c r="Q268" s="132">
        <v>1</v>
      </c>
      <c r="R268" s="137">
        <v>1.5449999999999999E-5</v>
      </c>
      <c r="S268" s="137">
        <v>1.08E-6</v>
      </c>
      <c r="T268" s="132">
        <v>4</v>
      </c>
      <c r="U268" s="132">
        <v>0</v>
      </c>
      <c r="V268" s="132">
        <v>0</v>
      </c>
      <c r="W268" s="138" t="s">
        <v>2776</v>
      </c>
      <c r="X268" s="139">
        <v>45215</v>
      </c>
      <c r="Y268" s="135" t="s">
        <v>204</v>
      </c>
      <c r="Z268" s="135"/>
      <c r="AA268" s="135"/>
      <c r="AB268" s="135"/>
      <c r="AC268" s="135"/>
      <c r="AD268" s="132"/>
      <c r="AE268" s="132"/>
      <c r="AF268" s="132"/>
      <c r="AG268" s="132"/>
      <c r="AH268" s="132"/>
      <c r="AI268" s="137"/>
      <c r="AJ268" s="137"/>
      <c r="AK268" s="137"/>
      <c r="AL268" s="137"/>
      <c r="AM268" s="137"/>
      <c r="AN268" s="135"/>
      <c r="AO268" s="137"/>
    </row>
    <row r="269" spans="1:41" ht="14.25" customHeight="1">
      <c r="A269" s="135" t="s">
        <v>2282</v>
      </c>
      <c r="B269" s="135" t="s">
        <v>200</v>
      </c>
      <c r="C269" s="132">
        <v>0</v>
      </c>
      <c r="D269" s="132">
        <v>200</v>
      </c>
      <c r="E269" s="132">
        <v>15616</v>
      </c>
      <c r="F269" s="135" t="s">
        <v>201</v>
      </c>
      <c r="G269" s="137">
        <v>1.31E-3</v>
      </c>
      <c r="H269" s="137">
        <v>9.4599999999999996E-5</v>
      </c>
      <c r="I269" s="137">
        <v>-1.0338E-5</v>
      </c>
      <c r="J269" s="137">
        <v>-8.6720000000000004E-7</v>
      </c>
      <c r="K269" s="137">
        <v>1.32E-3</v>
      </c>
      <c r="L269" s="137">
        <v>9.5400000000000001E-5</v>
      </c>
      <c r="M269" s="132">
        <v>4.13</v>
      </c>
      <c r="N269" s="132">
        <v>0</v>
      </c>
      <c r="O269" s="132">
        <v>0</v>
      </c>
      <c r="P269" s="132">
        <v>0</v>
      </c>
      <c r="Q269" s="132">
        <v>1</v>
      </c>
      <c r="R269" s="137">
        <v>1.323E-5</v>
      </c>
      <c r="S269" s="137">
        <v>9.5439999999999992E-7</v>
      </c>
      <c r="T269" s="132">
        <v>4</v>
      </c>
      <c r="U269" s="132">
        <v>0</v>
      </c>
      <c r="V269" s="132">
        <v>0</v>
      </c>
      <c r="W269" s="138" t="s">
        <v>2777</v>
      </c>
      <c r="X269" s="139">
        <v>45215</v>
      </c>
      <c r="Y269" s="135" t="s">
        <v>204</v>
      </c>
      <c r="Z269" s="135"/>
      <c r="AA269" s="135"/>
      <c r="AB269" s="135"/>
      <c r="AC269" s="135"/>
      <c r="AD269" s="132"/>
      <c r="AE269" s="132"/>
      <c r="AF269" s="132"/>
      <c r="AG269" s="132"/>
      <c r="AH269" s="132"/>
      <c r="AI269" s="137"/>
      <c r="AJ269" s="137"/>
      <c r="AK269" s="137"/>
      <c r="AL269" s="137"/>
      <c r="AM269" s="137"/>
      <c r="AN269" s="135"/>
      <c r="AO269" s="137"/>
    </row>
    <row r="270" spans="1:41" ht="14.25" customHeight="1">
      <c r="A270" s="135" t="s">
        <v>2282</v>
      </c>
      <c r="B270" s="135" t="s">
        <v>200</v>
      </c>
      <c r="C270" s="132">
        <v>0</v>
      </c>
      <c r="D270" s="132">
        <v>200</v>
      </c>
      <c r="E270" s="132">
        <v>15616</v>
      </c>
      <c r="F270" s="135" t="s">
        <v>201</v>
      </c>
      <c r="G270" s="137">
        <v>1.31E-3</v>
      </c>
      <c r="H270" s="137">
        <v>9.4699999999999998E-5</v>
      </c>
      <c r="I270" s="137">
        <v>-1.0338E-5</v>
      </c>
      <c r="J270" s="137">
        <v>-8.6720000000000004E-7</v>
      </c>
      <c r="K270" s="137">
        <v>1.32E-3</v>
      </c>
      <c r="L270" s="137">
        <v>9.5600000000000006E-5</v>
      </c>
      <c r="M270" s="132">
        <v>4.13</v>
      </c>
      <c r="N270" s="132">
        <v>0</v>
      </c>
      <c r="O270" s="132">
        <v>0</v>
      </c>
      <c r="P270" s="132">
        <v>0</v>
      </c>
      <c r="Q270" s="132">
        <v>1</v>
      </c>
      <c r="R270" s="137">
        <v>1.323E-5</v>
      </c>
      <c r="S270" s="137">
        <v>9.5590000000000003E-7</v>
      </c>
      <c r="T270" s="132">
        <v>4</v>
      </c>
      <c r="U270" s="132">
        <v>0</v>
      </c>
      <c r="V270" s="132">
        <v>0</v>
      </c>
      <c r="W270" s="138" t="s">
        <v>2778</v>
      </c>
      <c r="X270" s="139">
        <v>45215</v>
      </c>
      <c r="Y270" s="135" t="s">
        <v>204</v>
      </c>
      <c r="Z270" s="135"/>
      <c r="AA270" s="135"/>
      <c r="AB270" s="135"/>
      <c r="AC270" s="135"/>
      <c r="AD270" s="132"/>
      <c r="AE270" s="132"/>
      <c r="AF270" s="132"/>
      <c r="AG270" s="132"/>
      <c r="AH270" s="132"/>
      <c r="AI270" s="137"/>
      <c r="AJ270" s="137"/>
      <c r="AK270" s="137"/>
      <c r="AL270" s="137"/>
      <c r="AM270" s="137"/>
      <c r="AN270" s="135"/>
      <c r="AO270" s="137"/>
    </row>
    <row r="271" spans="1:41" ht="14.25" customHeight="1">
      <c r="A271" s="135" t="s">
        <v>2282</v>
      </c>
      <c r="B271" s="135" t="s">
        <v>200</v>
      </c>
      <c r="C271" s="132">
        <v>0</v>
      </c>
      <c r="D271" s="132">
        <v>200</v>
      </c>
      <c r="E271" s="132">
        <v>15616</v>
      </c>
      <c r="F271" s="135" t="s">
        <v>201</v>
      </c>
      <c r="G271" s="137">
        <v>1.31E-3</v>
      </c>
      <c r="H271" s="137">
        <v>9.4400000000000004E-5</v>
      </c>
      <c r="I271" s="137">
        <v>-1.0338E-5</v>
      </c>
      <c r="J271" s="137">
        <v>-8.6720000000000004E-7</v>
      </c>
      <c r="K271" s="137">
        <v>1.32E-3</v>
      </c>
      <c r="L271" s="137">
        <v>9.5299999999999999E-5</v>
      </c>
      <c r="M271" s="132">
        <v>4.12</v>
      </c>
      <c r="N271" s="132">
        <v>0</v>
      </c>
      <c r="O271" s="132">
        <v>0</v>
      </c>
      <c r="P271" s="132">
        <v>0</v>
      </c>
      <c r="Q271" s="132">
        <v>1</v>
      </c>
      <c r="R271" s="137">
        <v>1.323E-5</v>
      </c>
      <c r="S271" s="137">
        <v>9.527E-7</v>
      </c>
      <c r="T271" s="132">
        <v>4</v>
      </c>
      <c r="U271" s="132">
        <v>0</v>
      </c>
      <c r="V271" s="132">
        <v>0</v>
      </c>
      <c r="W271" s="138" t="s">
        <v>2779</v>
      </c>
      <c r="X271" s="139">
        <v>45215</v>
      </c>
      <c r="Y271" s="135" t="s">
        <v>204</v>
      </c>
      <c r="Z271" s="135"/>
      <c r="AA271" s="135"/>
      <c r="AB271" s="135"/>
      <c r="AC271" s="135"/>
      <c r="AD271" s="132"/>
      <c r="AE271" s="132"/>
      <c r="AF271" s="132"/>
      <c r="AG271" s="132"/>
      <c r="AH271" s="132"/>
      <c r="AI271" s="137"/>
      <c r="AJ271" s="137"/>
      <c r="AK271" s="137"/>
      <c r="AL271" s="137"/>
      <c r="AM271" s="137"/>
      <c r="AN271" s="135"/>
      <c r="AO271" s="137"/>
    </row>
    <row r="272" spans="1:41" ht="14.25" customHeight="1">
      <c r="A272" s="135" t="s">
        <v>2302</v>
      </c>
      <c r="B272" s="135" t="s">
        <v>200</v>
      </c>
      <c r="C272" s="132">
        <v>0</v>
      </c>
      <c r="D272" s="132">
        <v>200</v>
      </c>
      <c r="E272" s="132">
        <v>15616</v>
      </c>
      <c r="F272" s="135" t="s">
        <v>201</v>
      </c>
      <c r="G272" s="137">
        <v>5.8699999999999996E-4</v>
      </c>
      <c r="H272" s="137">
        <v>2.5939999999999999E-5</v>
      </c>
      <c r="I272" s="137">
        <v>-1.0338E-5</v>
      </c>
      <c r="J272" s="137">
        <v>-8.6720000000000004E-7</v>
      </c>
      <c r="K272" s="137">
        <v>5.976E-4</v>
      </c>
      <c r="L272" s="137">
        <v>2.6809999999999999E-5</v>
      </c>
      <c r="M272" s="132">
        <v>2.57</v>
      </c>
      <c r="N272" s="132">
        <v>0</v>
      </c>
      <c r="O272" s="132">
        <v>0</v>
      </c>
      <c r="P272" s="132">
        <v>0</v>
      </c>
      <c r="Q272" s="132">
        <v>1</v>
      </c>
      <c r="R272" s="137">
        <v>5.9800000000000003E-6</v>
      </c>
      <c r="S272" s="137">
        <v>2.6810000000000003E-7</v>
      </c>
      <c r="T272" s="132">
        <v>3</v>
      </c>
      <c r="U272" s="132">
        <v>0</v>
      </c>
      <c r="V272" s="132">
        <v>0</v>
      </c>
      <c r="W272" s="138" t="s">
        <v>2780</v>
      </c>
      <c r="X272" s="139">
        <v>45215</v>
      </c>
      <c r="Y272" s="135" t="s">
        <v>204</v>
      </c>
      <c r="Z272" s="135"/>
      <c r="AA272" s="135"/>
      <c r="AB272" s="135"/>
      <c r="AC272" s="135"/>
      <c r="AD272" s="132"/>
      <c r="AE272" s="132"/>
      <c r="AF272" s="132"/>
      <c r="AG272" s="132"/>
      <c r="AH272" s="132"/>
      <c r="AI272" s="137"/>
      <c r="AJ272" s="137"/>
      <c r="AK272" s="137"/>
      <c r="AL272" s="137"/>
      <c r="AM272" s="137"/>
      <c r="AN272" s="135"/>
      <c r="AO272" s="137"/>
    </row>
    <row r="273" spans="1:41" ht="14.25" customHeight="1">
      <c r="A273" s="135" t="s">
        <v>2302</v>
      </c>
      <c r="B273" s="135" t="s">
        <v>200</v>
      </c>
      <c r="C273" s="132">
        <v>0</v>
      </c>
      <c r="D273" s="132">
        <v>200</v>
      </c>
      <c r="E273" s="132">
        <v>15616</v>
      </c>
      <c r="F273" s="135" t="s">
        <v>201</v>
      </c>
      <c r="G273" s="137">
        <v>5.8699999999999996E-4</v>
      </c>
      <c r="H273" s="137">
        <v>2.6290000000000001E-5</v>
      </c>
      <c r="I273" s="137">
        <v>-1.0338E-5</v>
      </c>
      <c r="J273" s="137">
        <v>-8.6720000000000004E-7</v>
      </c>
      <c r="K273" s="137">
        <v>5.9727999999999995E-4</v>
      </c>
      <c r="L273" s="137">
        <v>2.7160000000000001E-5</v>
      </c>
      <c r="M273" s="132">
        <v>2.6</v>
      </c>
      <c r="N273" s="132">
        <v>0</v>
      </c>
      <c r="O273" s="132">
        <v>0</v>
      </c>
      <c r="P273" s="132">
        <v>0</v>
      </c>
      <c r="Q273" s="132">
        <v>1</v>
      </c>
      <c r="R273" s="137">
        <v>5.9699999999999996E-6</v>
      </c>
      <c r="S273" s="137">
        <v>2.7160000000000002E-7</v>
      </c>
      <c r="T273" s="132">
        <v>3</v>
      </c>
      <c r="U273" s="132">
        <v>0</v>
      </c>
      <c r="V273" s="132">
        <v>0</v>
      </c>
      <c r="W273" s="138" t="s">
        <v>2781</v>
      </c>
      <c r="X273" s="139">
        <v>45215</v>
      </c>
      <c r="Y273" s="135" t="s">
        <v>204</v>
      </c>
      <c r="Z273" s="135"/>
      <c r="AA273" s="135"/>
      <c r="AB273" s="135"/>
      <c r="AC273" s="135"/>
      <c r="AD273" s="132"/>
      <c r="AE273" s="132"/>
      <c r="AF273" s="132"/>
      <c r="AG273" s="132"/>
      <c r="AH273" s="132"/>
      <c r="AI273" s="137"/>
      <c r="AJ273" s="137"/>
      <c r="AK273" s="137"/>
      <c r="AL273" s="137"/>
      <c r="AM273" s="137"/>
      <c r="AN273" s="135"/>
      <c r="AO273" s="137"/>
    </row>
    <row r="274" spans="1:41" ht="14.25" customHeight="1">
      <c r="A274" s="135" t="s">
        <v>2302</v>
      </c>
      <c r="B274" s="135" t="s">
        <v>200</v>
      </c>
      <c r="C274" s="132">
        <v>0</v>
      </c>
      <c r="D274" s="132">
        <v>200</v>
      </c>
      <c r="E274" s="132">
        <v>15616</v>
      </c>
      <c r="F274" s="135" t="s">
        <v>201</v>
      </c>
      <c r="G274" s="137">
        <v>5.8600000000000004E-4</v>
      </c>
      <c r="H274" s="137">
        <v>2.597E-5</v>
      </c>
      <c r="I274" s="137">
        <v>-1.0338E-5</v>
      </c>
      <c r="J274" s="137">
        <v>-8.6720000000000004E-7</v>
      </c>
      <c r="K274" s="137">
        <v>5.9665E-4</v>
      </c>
      <c r="L274" s="137">
        <v>2.6840000000000001E-5</v>
      </c>
      <c r="M274" s="132">
        <v>2.58</v>
      </c>
      <c r="N274" s="132">
        <v>0</v>
      </c>
      <c r="O274" s="132">
        <v>0</v>
      </c>
      <c r="P274" s="132">
        <v>0</v>
      </c>
      <c r="Q274" s="132">
        <v>1</v>
      </c>
      <c r="R274" s="137">
        <v>5.9699999999999996E-6</v>
      </c>
      <c r="S274" s="137">
        <v>2.6839999999999999E-7</v>
      </c>
      <c r="T274" s="132">
        <v>3</v>
      </c>
      <c r="U274" s="132">
        <v>0</v>
      </c>
      <c r="V274" s="132">
        <v>0</v>
      </c>
      <c r="W274" s="138" t="s">
        <v>2782</v>
      </c>
      <c r="X274" s="139">
        <v>45215</v>
      </c>
      <c r="Y274" s="135" t="s">
        <v>204</v>
      </c>
      <c r="Z274" s="135"/>
      <c r="AA274" s="135"/>
      <c r="AB274" s="135"/>
      <c r="AC274" s="135"/>
      <c r="AD274" s="132"/>
      <c r="AE274" s="132"/>
      <c r="AF274" s="132"/>
      <c r="AG274" s="132"/>
      <c r="AH274" s="132"/>
      <c r="AI274" s="137"/>
      <c r="AJ274" s="137"/>
      <c r="AK274" s="137"/>
      <c r="AL274" s="137"/>
      <c r="AM274" s="137"/>
      <c r="AN274" s="135"/>
      <c r="AO274" s="137"/>
    </row>
    <row r="275" spans="1:41" ht="14.25" customHeight="1">
      <c r="A275" s="135" t="s">
        <v>2323</v>
      </c>
      <c r="B275" s="135" t="s">
        <v>200</v>
      </c>
      <c r="C275" s="132">
        <v>0</v>
      </c>
      <c r="D275" s="132">
        <v>200</v>
      </c>
      <c r="E275" s="132">
        <v>15616</v>
      </c>
      <c r="F275" s="135" t="s">
        <v>201</v>
      </c>
      <c r="G275" s="137">
        <v>3.32E-3</v>
      </c>
      <c r="H275" s="137">
        <v>1.828E-4</v>
      </c>
      <c r="I275" s="137">
        <v>-1.0338E-5</v>
      </c>
      <c r="J275" s="137">
        <v>-8.6720000000000004E-7</v>
      </c>
      <c r="K275" s="137">
        <v>3.3300000000000001E-3</v>
      </c>
      <c r="L275" s="137">
        <v>1.8369999999999999E-4</v>
      </c>
      <c r="M275" s="132">
        <v>3.15</v>
      </c>
      <c r="N275" s="132">
        <v>0</v>
      </c>
      <c r="O275" s="132">
        <v>0</v>
      </c>
      <c r="P275" s="132">
        <v>0</v>
      </c>
      <c r="Q275" s="132">
        <v>1</v>
      </c>
      <c r="R275" s="137">
        <v>3.3319999999999999E-5</v>
      </c>
      <c r="S275" s="137">
        <v>1.84E-6</v>
      </c>
      <c r="T275" s="132">
        <v>4</v>
      </c>
      <c r="U275" s="132">
        <v>0</v>
      </c>
      <c r="V275" s="132">
        <v>0</v>
      </c>
      <c r="W275" s="138" t="s">
        <v>2783</v>
      </c>
      <c r="X275" s="139">
        <v>45215</v>
      </c>
      <c r="Y275" s="135" t="s">
        <v>204</v>
      </c>
      <c r="Z275" s="135"/>
      <c r="AA275" s="135"/>
      <c r="AB275" s="135"/>
      <c r="AC275" s="135"/>
      <c r="AD275" s="132"/>
      <c r="AE275" s="132"/>
      <c r="AF275" s="132"/>
      <c r="AG275" s="132"/>
      <c r="AH275" s="132"/>
      <c r="AI275" s="137"/>
      <c r="AJ275" s="137"/>
      <c r="AK275" s="137"/>
      <c r="AL275" s="137"/>
      <c r="AM275" s="137"/>
      <c r="AN275" s="135"/>
      <c r="AO275" s="137"/>
    </row>
    <row r="276" spans="1:41" ht="14.25" customHeight="1">
      <c r="A276" s="135" t="s">
        <v>2323</v>
      </c>
      <c r="B276" s="135" t="s">
        <v>200</v>
      </c>
      <c r="C276" s="132">
        <v>0</v>
      </c>
      <c r="D276" s="132">
        <v>200</v>
      </c>
      <c r="E276" s="132">
        <v>15616</v>
      </c>
      <c r="F276" s="135" t="s">
        <v>201</v>
      </c>
      <c r="G276" s="137">
        <v>3.32E-3</v>
      </c>
      <c r="H276" s="137">
        <v>1.8259999999999999E-4</v>
      </c>
      <c r="I276" s="137">
        <v>-1.0338E-5</v>
      </c>
      <c r="J276" s="137">
        <v>-8.6720000000000004E-7</v>
      </c>
      <c r="K276" s="137">
        <v>3.3300000000000001E-3</v>
      </c>
      <c r="L276" s="137">
        <v>1.8349999999999999E-4</v>
      </c>
      <c r="M276" s="132">
        <v>3.15</v>
      </c>
      <c r="N276" s="132">
        <v>0</v>
      </c>
      <c r="O276" s="132">
        <v>0</v>
      </c>
      <c r="P276" s="132">
        <v>0</v>
      </c>
      <c r="Q276" s="132">
        <v>1</v>
      </c>
      <c r="R276" s="137">
        <v>3.3319999999999999E-5</v>
      </c>
      <c r="S276" s="137">
        <v>1.8300000000000001E-6</v>
      </c>
      <c r="T276" s="132">
        <v>4</v>
      </c>
      <c r="U276" s="132">
        <v>0</v>
      </c>
      <c r="V276" s="132">
        <v>0</v>
      </c>
      <c r="W276" s="138" t="s">
        <v>2784</v>
      </c>
      <c r="X276" s="139">
        <v>45215</v>
      </c>
      <c r="Y276" s="135" t="s">
        <v>204</v>
      </c>
      <c r="Z276" s="135"/>
      <c r="AA276" s="135"/>
      <c r="AB276" s="135"/>
      <c r="AC276" s="135"/>
      <c r="AD276" s="132"/>
      <c r="AE276" s="132"/>
      <c r="AF276" s="132"/>
      <c r="AG276" s="132"/>
      <c r="AH276" s="132"/>
      <c r="AI276" s="137"/>
      <c r="AJ276" s="137"/>
      <c r="AK276" s="137"/>
      <c r="AL276" s="137"/>
      <c r="AM276" s="137"/>
      <c r="AN276" s="135"/>
      <c r="AO276" s="137"/>
    </row>
    <row r="277" spans="1:41" ht="14.25" customHeight="1">
      <c r="A277" s="135" t="s">
        <v>2323</v>
      </c>
      <c r="B277" s="135" t="s">
        <v>200</v>
      </c>
      <c r="C277" s="132">
        <v>0</v>
      </c>
      <c r="D277" s="132">
        <v>200</v>
      </c>
      <c r="E277" s="132">
        <v>15616</v>
      </c>
      <c r="F277" s="135" t="s">
        <v>201</v>
      </c>
      <c r="G277" s="137">
        <v>3.32E-3</v>
      </c>
      <c r="H277" s="137">
        <v>1.828E-4</v>
      </c>
      <c r="I277" s="137">
        <v>-1.0338E-5</v>
      </c>
      <c r="J277" s="137">
        <v>-8.6720000000000004E-7</v>
      </c>
      <c r="K277" s="137">
        <v>3.3300000000000001E-3</v>
      </c>
      <c r="L277" s="137">
        <v>1.8369999999999999E-4</v>
      </c>
      <c r="M277" s="132">
        <v>3.16</v>
      </c>
      <c r="N277" s="132">
        <v>0</v>
      </c>
      <c r="O277" s="132">
        <v>0</v>
      </c>
      <c r="P277" s="132">
        <v>0</v>
      </c>
      <c r="Q277" s="132">
        <v>1</v>
      </c>
      <c r="R277" s="137">
        <v>3.3319999999999999E-5</v>
      </c>
      <c r="S277" s="137">
        <v>1.84E-6</v>
      </c>
      <c r="T277" s="132">
        <v>4</v>
      </c>
      <c r="U277" s="132">
        <v>0</v>
      </c>
      <c r="V277" s="132">
        <v>0</v>
      </c>
      <c r="W277" s="138" t="s">
        <v>2785</v>
      </c>
      <c r="X277" s="139">
        <v>45215</v>
      </c>
      <c r="Y277" s="135" t="s">
        <v>204</v>
      </c>
      <c r="Z277" s="135"/>
      <c r="AA277" s="135"/>
      <c r="AB277" s="135"/>
      <c r="AC277" s="135"/>
      <c r="AD277" s="132"/>
      <c r="AE277" s="132"/>
      <c r="AF277" s="132"/>
      <c r="AG277" s="132"/>
      <c r="AH277" s="132"/>
      <c r="AI277" s="137"/>
      <c r="AJ277" s="137"/>
      <c r="AK277" s="137"/>
      <c r="AL277" s="137"/>
      <c r="AM277" s="137"/>
      <c r="AN277" s="135"/>
      <c r="AO277" s="137"/>
    </row>
    <row r="278" spans="1:41" ht="14.25" customHeight="1">
      <c r="A278" s="135" t="s">
        <v>2347</v>
      </c>
      <c r="B278" s="135" t="s">
        <v>200</v>
      </c>
      <c r="C278" s="132">
        <v>0</v>
      </c>
      <c r="D278" s="132">
        <v>200</v>
      </c>
      <c r="E278" s="132">
        <v>15616</v>
      </c>
      <c r="F278" s="135" t="s">
        <v>201</v>
      </c>
      <c r="G278" s="137">
        <v>3.46E-3</v>
      </c>
      <c r="H278" s="137">
        <v>1.908E-4</v>
      </c>
      <c r="I278" s="137">
        <v>-1.0338E-5</v>
      </c>
      <c r="J278" s="137">
        <v>-8.6720000000000004E-7</v>
      </c>
      <c r="K278" s="137">
        <v>3.47E-3</v>
      </c>
      <c r="L278" s="137">
        <v>1.917E-4</v>
      </c>
      <c r="M278" s="132">
        <v>3.16</v>
      </c>
      <c r="N278" s="132">
        <v>0</v>
      </c>
      <c r="O278" s="132">
        <v>0</v>
      </c>
      <c r="P278" s="132">
        <v>0</v>
      </c>
      <c r="Q278" s="132">
        <v>1</v>
      </c>
      <c r="R278" s="137">
        <v>3.4690000000000002E-5</v>
      </c>
      <c r="S278" s="137">
        <v>1.9199999999999998E-6</v>
      </c>
      <c r="T278" s="132">
        <v>4</v>
      </c>
      <c r="U278" s="132">
        <v>0</v>
      </c>
      <c r="V278" s="132">
        <v>0</v>
      </c>
      <c r="W278" s="138" t="s">
        <v>2786</v>
      </c>
      <c r="X278" s="139">
        <v>45215</v>
      </c>
      <c r="Y278" s="135" t="s">
        <v>204</v>
      </c>
      <c r="Z278" s="135"/>
      <c r="AA278" s="135"/>
      <c r="AB278" s="135"/>
      <c r="AC278" s="135"/>
      <c r="AD278" s="132"/>
      <c r="AE278" s="132"/>
      <c r="AF278" s="132"/>
      <c r="AG278" s="132"/>
      <c r="AH278" s="132"/>
      <c r="AI278" s="137"/>
      <c r="AJ278" s="137"/>
      <c r="AK278" s="137"/>
      <c r="AL278" s="137"/>
      <c r="AM278" s="137"/>
      <c r="AN278" s="135"/>
      <c r="AO278" s="137"/>
    </row>
    <row r="279" spans="1:41" ht="14.25" customHeight="1">
      <c r="A279" s="135" t="s">
        <v>2347</v>
      </c>
      <c r="B279" s="135" t="s">
        <v>200</v>
      </c>
      <c r="C279" s="132">
        <v>0</v>
      </c>
      <c r="D279" s="132">
        <v>200</v>
      </c>
      <c r="E279" s="132">
        <v>15616</v>
      </c>
      <c r="F279" s="135" t="s">
        <v>201</v>
      </c>
      <c r="G279" s="137">
        <v>3.46E-3</v>
      </c>
      <c r="H279" s="137">
        <v>1.908E-4</v>
      </c>
      <c r="I279" s="137">
        <v>-1.0338E-5</v>
      </c>
      <c r="J279" s="137">
        <v>-8.6720000000000004E-7</v>
      </c>
      <c r="K279" s="137">
        <v>3.47E-3</v>
      </c>
      <c r="L279" s="137">
        <v>1.916E-4</v>
      </c>
      <c r="M279" s="132">
        <v>3.16</v>
      </c>
      <c r="N279" s="132">
        <v>0</v>
      </c>
      <c r="O279" s="132">
        <v>0</v>
      </c>
      <c r="P279" s="132">
        <v>0</v>
      </c>
      <c r="Q279" s="132">
        <v>1</v>
      </c>
      <c r="R279" s="137">
        <v>3.4690000000000002E-5</v>
      </c>
      <c r="S279" s="137">
        <v>1.9199999999999998E-6</v>
      </c>
      <c r="T279" s="132">
        <v>4</v>
      </c>
      <c r="U279" s="132">
        <v>0</v>
      </c>
      <c r="V279" s="132">
        <v>0</v>
      </c>
      <c r="W279" s="138" t="s">
        <v>2787</v>
      </c>
      <c r="X279" s="139">
        <v>45215</v>
      </c>
      <c r="Y279" s="135" t="s">
        <v>204</v>
      </c>
      <c r="Z279" s="135"/>
      <c r="AA279" s="135"/>
      <c r="AB279" s="135"/>
      <c r="AC279" s="135"/>
      <c r="AD279" s="132"/>
      <c r="AE279" s="132"/>
      <c r="AF279" s="132"/>
      <c r="AG279" s="132"/>
      <c r="AH279" s="132"/>
      <c r="AI279" s="137"/>
      <c r="AJ279" s="137"/>
      <c r="AK279" s="137"/>
      <c r="AL279" s="137"/>
      <c r="AM279" s="137"/>
      <c r="AN279" s="135"/>
      <c r="AO279" s="137"/>
    </row>
    <row r="280" spans="1:41" ht="14.25" customHeight="1">
      <c r="A280" s="135" t="s">
        <v>2347</v>
      </c>
      <c r="B280" s="135" t="s">
        <v>200</v>
      </c>
      <c r="C280" s="132">
        <v>0</v>
      </c>
      <c r="D280" s="132">
        <v>200</v>
      </c>
      <c r="E280" s="132">
        <v>15616</v>
      </c>
      <c r="F280" s="135" t="s">
        <v>201</v>
      </c>
      <c r="G280" s="137">
        <v>3.46E-3</v>
      </c>
      <c r="H280" s="137">
        <v>1.908E-4</v>
      </c>
      <c r="I280" s="137">
        <v>-1.0338E-5</v>
      </c>
      <c r="J280" s="137">
        <v>-8.6720000000000004E-7</v>
      </c>
      <c r="K280" s="137">
        <v>3.47E-3</v>
      </c>
      <c r="L280" s="137">
        <v>1.917E-4</v>
      </c>
      <c r="M280" s="132">
        <v>3.16</v>
      </c>
      <c r="N280" s="132">
        <v>0</v>
      </c>
      <c r="O280" s="132">
        <v>0</v>
      </c>
      <c r="P280" s="132">
        <v>0</v>
      </c>
      <c r="Q280" s="132">
        <v>1</v>
      </c>
      <c r="R280" s="137">
        <v>3.4690000000000002E-5</v>
      </c>
      <c r="S280" s="137">
        <v>1.9199999999999998E-6</v>
      </c>
      <c r="T280" s="132">
        <v>4</v>
      </c>
      <c r="U280" s="132">
        <v>0</v>
      </c>
      <c r="V280" s="132">
        <v>0</v>
      </c>
      <c r="W280" s="138" t="s">
        <v>2788</v>
      </c>
      <c r="X280" s="139">
        <v>45215</v>
      </c>
      <c r="Y280" s="135" t="s">
        <v>204</v>
      </c>
      <c r="Z280" s="135"/>
      <c r="AA280" s="135"/>
      <c r="AB280" s="135"/>
      <c r="AC280" s="135"/>
      <c r="AD280" s="132"/>
      <c r="AE280" s="132"/>
      <c r="AF280" s="132"/>
      <c r="AG280" s="132"/>
      <c r="AH280" s="132"/>
      <c r="AI280" s="137"/>
      <c r="AJ280" s="137"/>
      <c r="AK280" s="137"/>
      <c r="AL280" s="137"/>
      <c r="AM280" s="137"/>
      <c r="AN280" s="135"/>
      <c r="AO280" s="137"/>
    </row>
    <row r="281" spans="1:41" ht="14.25" customHeight="1">
      <c r="A281" s="135" t="s">
        <v>2368</v>
      </c>
      <c r="B281" s="135" t="s">
        <v>200</v>
      </c>
      <c r="C281" s="132">
        <v>0</v>
      </c>
      <c r="D281" s="132">
        <v>200</v>
      </c>
      <c r="E281" s="132">
        <v>15616</v>
      </c>
      <c r="F281" s="135" t="s">
        <v>201</v>
      </c>
      <c r="G281" s="137">
        <v>1.98E-3</v>
      </c>
      <c r="H281" s="137">
        <v>1.3520000000000001E-4</v>
      </c>
      <c r="I281" s="137">
        <v>-1.0338E-5</v>
      </c>
      <c r="J281" s="137">
        <v>-8.6720000000000004E-7</v>
      </c>
      <c r="K281" s="137">
        <v>1.99E-3</v>
      </c>
      <c r="L281" s="137">
        <v>1.361E-4</v>
      </c>
      <c r="M281" s="132">
        <v>3.92</v>
      </c>
      <c r="N281" s="132">
        <v>0</v>
      </c>
      <c r="O281" s="132">
        <v>0</v>
      </c>
      <c r="P281" s="132">
        <v>0</v>
      </c>
      <c r="Q281" s="132">
        <v>1</v>
      </c>
      <c r="R281" s="137">
        <v>1.9870000000000001E-5</v>
      </c>
      <c r="S281" s="137">
        <v>1.3599999999999999E-6</v>
      </c>
      <c r="T281" s="132">
        <v>4</v>
      </c>
      <c r="U281" s="132">
        <v>0</v>
      </c>
      <c r="V281" s="132">
        <v>0</v>
      </c>
      <c r="W281" s="138" t="s">
        <v>2789</v>
      </c>
      <c r="X281" s="139">
        <v>45215</v>
      </c>
      <c r="Y281" s="135" t="s">
        <v>204</v>
      </c>
      <c r="Z281" s="135"/>
      <c r="AA281" s="135"/>
      <c r="AB281" s="135"/>
      <c r="AC281" s="135"/>
      <c r="AD281" s="132"/>
      <c r="AE281" s="132"/>
      <c r="AF281" s="132"/>
      <c r="AG281" s="132"/>
      <c r="AH281" s="132"/>
      <c r="AI281" s="137"/>
      <c r="AJ281" s="137"/>
      <c r="AK281" s="137"/>
      <c r="AL281" s="137"/>
      <c r="AM281" s="137"/>
      <c r="AN281" s="135"/>
      <c r="AO281" s="137"/>
    </row>
    <row r="282" spans="1:41" ht="14.25" customHeight="1">
      <c r="A282" s="135" t="s">
        <v>2368</v>
      </c>
      <c r="B282" s="135" t="s">
        <v>200</v>
      </c>
      <c r="C282" s="132">
        <v>0</v>
      </c>
      <c r="D282" s="132">
        <v>200</v>
      </c>
      <c r="E282" s="132">
        <v>15616</v>
      </c>
      <c r="F282" s="135" t="s">
        <v>201</v>
      </c>
      <c r="G282" s="137">
        <v>1.98E-3</v>
      </c>
      <c r="H282" s="137">
        <v>1.349E-4</v>
      </c>
      <c r="I282" s="137">
        <v>-1.0338E-5</v>
      </c>
      <c r="J282" s="137">
        <v>-8.6720000000000004E-7</v>
      </c>
      <c r="K282" s="137">
        <v>1.99E-3</v>
      </c>
      <c r="L282" s="137">
        <v>1.3579999999999999E-4</v>
      </c>
      <c r="M282" s="132">
        <v>3.91</v>
      </c>
      <c r="N282" s="132">
        <v>0</v>
      </c>
      <c r="O282" s="132">
        <v>0</v>
      </c>
      <c r="P282" s="132">
        <v>0</v>
      </c>
      <c r="Q282" s="132">
        <v>1</v>
      </c>
      <c r="R282" s="137">
        <v>1.9870000000000001E-5</v>
      </c>
      <c r="S282" s="137">
        <v>1.3599999999999999E-6</v>
      </c>
      <c r="T282" s="132">
        <v>4</v>
      </c>
      <c r="U282" s="132">
        <v>0</v>
      </c>
      <c r="V282" s="132">
        <v>0</v>
      </c>
      <c r="W282" s="138" t="s">
        <v>2790</v>
      </c>
      <c r="X282" s="139">
        <v>45215</v>
      </c>
      <c r="Y282" s="135" t="s">
        <v>204</v>
      </c>
      <c r="Z282" s="135"/>
      <c r="AA282" s="135"/>
      <c r="AB282" s="135"/>
      <c r="AC282" s="135"/>
      <c r="AD282" s="132"/>
      <c r="AE282" s="132"/>
      <c r="AF282" s="132"/>
      <c r="AG282" s="132"/>
      <c r="AH282" s="132"/>
      <c r="AI282" s="137"/>
      <c r="AJ282" s="137"/>
      <c r="AK282" s="137"/>
      <c r="AL282" s="137"/>
      <c r="AM282" s="137"/>
      <c r="AN282" s="135"/>
      <c r="AO282" s="137"/>
    </row>
    <row r="283" spans="1:41" ht="14.25" customHeight="1">
      <c r="A283" s="135" t="s">
        <v>2368</v>
      </c>
      <c r="B283" s="135" t="s">
        <v>200</v>
      </c>
      <c r="C283" s="132">
        <v>0</v>
      </c>
      <c r="D283" s="132">
        <v>200</v>
      </c>
      <c r="E283" s="132">
        <v>15616</v>
      </c>
      <c r="F283" s="135" t="s">
        <v>201</v>
      </c>
      <c r="G283" s="137">
        <v>1.98E-3</v>
      </c>
      <c r="H283" s="137">
        <v>1.3459999999999999E-4</v>
      </c>
      <c r="I283" s="137">
        <v>-1.0338E-5</v>
      </c>
      <c r="J283" s="137">
        <v>-8.6720000000000004E-7</v>
      </c>
      <c r="K283" s="137">
        <v>1.99E-3</v>
      </c>
      <c r="L283" s="137">
        <v>1.3540000000000001E-4</v>
      </c>
      <c r="M283" s="132">
        <v>3.9</v>
      </c>
      <c r="N283" s="132">
        <v>0</v>
      </c>
      <c r="O283" s="132">
        <v>0</v>
      </c>
      <c r="P283" s="132">
        <v>0</v>
      </c>
      <c r="Q283" s="132">
        <v>1</v>
      </c>
      <c r="R283" s="137">
        <v>1.9870000000000001E-5</v>
      </c>
      <c r="S283" s="137">
        <v>1.35E-6</v>
      </c>
      <c r="T283" s="132">
        <v>4</v>
      </c>
      <c r="U283" s="132">
        <v>0</v>
      </c>
      <c r="V283" s="132">
        <v>0</v>
      </c>
      <c r="W283" s="138" t="s">
        <v>2791</v>
      </c>
      <c r="X283" s="139">
        <v>45215</v>
      </c>
      <c r="Y283" s="135" t="s">
        <v>204</v>
      </c>
      <c r="Z283" s="135"/>
      <c r="AA283" s="135"/>
      <c r="AB283" s="135"/>
      <c r="AC283" s="135"/>
      <c r="AD283" s="132"/>
      <c r="AE283" s="132"/>
      <c r="AF283" s="132"/>
      <c r="AG283" s="132"/>
      <c r="AH283" s="132"/>
      <c r="AI283" s="137"/>
      <c r="AJ283" s="137"/>
      <c r="AK283" s="137"/>
      <c r="AL283" s="137"/>
      <c r="AM283" s="137"/>
      <c r="AN283" s="135"/>
      <c r="AO283" s="137"/>
    </row>
    <row r="284" spans="1:41" ht="14.25" customHeight="1">
      <c r="A284" s="135" t="s">
        <v>2388</v>
      </c>
      <c r="B284" s="135" t="s">
        <v>200</v>
      </c>
      <c r="C284" s="132">
        <v>0</v>
      </c>
      <c r="D284" s="132">
        <v>200</v>
      </c>
      <c r="E284" s="132">
        <v>15616</v>
      </c>
      <c r="F284" s="135" t="s">
        <v>201</v>
      </c>
      <c r="G284" s="137">
        <v>1.4300000000000001E-3</v>
      </c>
      <c r="H284" s="137">
        <v>9.1399999999999999E-5</v>
      </c>
      <c r="I284" s="137">
        <v>-1.0338E-5</v>
      </c>
      <c r="J284" s="137">
        <v>-8.6720000000000004E-7</v>
      </c>
      <c r="K284" s="137">
        <v>1.4400000000000001E-3</v>
      </c>
      <c r="L284" s="137">
        <v>9.2299999999999994E-5</v>
      </c>
      <c r="M284" s="132">
        <v>3.67</v>
      </c>
      <c r="N284" s="132">
        <v>0</v>
      </c>
      <c r="O284" s="132">
        <v>0</v>
      </c>
      <c r="P284" s="132">
        <v>0</v>
      </c>
      <c r="Q284" s="132">
        <v>1</v>
      </c>
      <c r="R284" s="137">
        <v>1.4389999999999999E-5</v>
      </c>
      <c r="S284" s="137">
        <v>9.2259999999999996E-7</v>
      </c>
      <c r="T284" s="132">
        <v>4</v>
      </c>
      <c r="U284" s="132">
        <v>0</v>
      </c>
      <c r="V284" s="132">
        <v>0</v>
      </c>
      <c r="W284" s="138" t="s">
        <v>2792</v>
      </c>
      <c r="X284" s="139">
        <v>45215</v>
      </c>
      <c r="Y284" s="135" t="s">
        <v>204</v>
      </c>
      <c r="Z284" s="135"/>
      <c r="AA284" s="135"/>
      <c r="AB284" s="135"/>
      <c r="AC284" s="135"/>
      <c r="AD284" s="132"/>
      <c r="AE284" s="132"/>
      <c r="AF284" s="132"/>
      <c r="AG284" s="132"/>
      <c r="AH284" s="132"/>
      <c r="AI284" s="137"/>
      <c r="AJ284" s="137"/>
      <c r="AK284" s="137"/>
      <c r="AL284" s="137"/>
      <c r="AM284" s="137"/>
      <c r="AN284" s="135"/>
      <c r="AO284" s="137"/>
    </row>
    <row r="285" spans="1:41" ht="14.25" customHeight="1">
      <c r="A285" s="135" t="s">
        <v>2388</v>
      </c>
      <c r="B285" s="135" t="s">
        <v>200</v>
      </c>
      <c r="C285" s="132">
        <v>0</v>
      </c>
      <c r="D285" s="132">
        <v>200</v>
      </c>
      <c r="E285" s="132">
        <v>15616</v>
      </c>
      <c r="F285" s="135" t="s">
        <v>201</v>
      </c>
      <c r="G285" s="137">
        <v>1.4300000000000001E-3</v>
      </c>
      <c r="H285" s="137">
        <v>9.1299999999999997E-5</v>
      </c>
      <c r="I285" s="137">
        <v>-1.0338E-5</v>
      </c>
      <c r="J285" s="137">
        <v>-8.6720000000000004E-7</v>
      </c>
      <c r="K285" s="137">
        <v>1.4400000000000001E-3</v>
      </c>
      <c r="L285" s="137">
        <v>9.2200000000000005E-5</v>
      </c>
      <c r="M285" s="132">
        <v>3.67</v>
      </c>
      <c r="N285" s="132">
        <v>0</v>
      </c>
      <c r="O285" s="132">
        <v>0</v>
      </c>
      <c r="P285" s="132">
        <v>0</v>
      </c>
      <c r="Q285" s="132">
        <v>1</v>
      </c>
      <c r="R285" s="137">
        <v>1.4389999999999999E-5</v>
      </c>
      <c r="S285" s="137">
        <v>9.2200000000000002E-7</v>
      </c>
      <c r="T285" s="132">
        <v>4</v>
      </c>
      <c r="U285" s="132">
        <v>0</v>
      </c>
      <c r="V285" s="132">
        <v>0</v>
      </c>
      <c r="W285" s="138" t="s">
        <v>2793</v>
      </c>
      <c r="X285" s="139">
        <v>45215</v>
      </c>
      <c r="Y285" s="135" t="s">
        <v>204</v>
      </c>
      <c r="Z285" s="135"/>
      <c r="AA285" s="135"/>
      <c r="AB285" s="135"/>
      <c r="AC285" s="135"/>
      <c r="AD285" s="132"/>
      <c r="AE285" s="132"/>
      <c r="AF285" s="132"/>
      <c r="AG285" s="132"/>
      <c r="AH285" s="132"/>
      <c r="AI285" s="137"/>
      <c r="AJ285" s="137"/>
      <c r="AK285" s="137"/>
      <c r="AL285" s="137"/>
      <c r="AM285" s="137"/>
      <c r="AN285" s="135"/>
      <c r="AO285" s="137"/>
    </row>
    <row r="286" spans="1:41" ht="14.25" customHeight="1">
      <c r="A286" s="135" t="s">
        <v>2388</v>
      </c>
      <c r="B286" s="135" t="s">
        <v>200</v>
      </c>
      <c r="C286" s="132">
        <v>0</v>
      </c>
      <c r="D286" s="132">
        <v>200</v>
      </c>
      <c r="E286" s="132">
        <v>15616</v>
      </c>
      <c r="F286" s="135" t="s">
        <v>201</v>
      </c>
      <c r="G286" s="137">
        <v>1.4300000000000001E-3</v>
      </c>
      <c r="H286" s="137">
        <v>9.1199999999999994E-5</v>
      </c>
      <c r="I286" s="137">
        <v>-1.0338E-5</v>
      </c>
      <c r="J286" s="137">
        <v>-8.6720000000000004E-7</v>
      </c>
      <c r="K286" s="137">
        <v>1.4400000000000001E-3</v>
      </c>
      <c r="L286" s="137">
        <v>9.2100000000000003E-5</v>
      </c>
      <c r="M286" s="132">
        <v>3.66</v>
      </c>
      <c r="N286" s="132">
        <v>0</v>
      </c>
      <c r="O286" s="132">
        <v>0</v>
      </c>
      <c r="P286" s="132">
        <v>0</v>
      </c>
      <c r="Q286" s="132">
        <v>1</v>
      </c>
      <c r="R286" s="137">
        <v>1.4389999999999999E-5</v>
      </c>
      <c r="S286" s="137">
        <v>9.2070000000000003E-7</v>
      </c>
      <c r="T286" s="132">
        <v>4</v>
      </c>
      <c r="U286" s="132">
        <v>0</v>
      </c>
      <c r="V286" s="132">
        <v>0</v>
      </c>
      <c r="W286" s="138" t="s">
        <v>2794</v>
      </c>
      <c r="X286" s="139">
        <v>45215</v>
      </c>
      <c r="Y286" s="135" t="s">
        <v>204</v>
      </c>
      <c r="Z286" s="135"/>
      <c r="AA286" s="135"/>
      <c r="AB286" s="135"/>
      <c r="AC286" s="135"/>
      <c r="AD286" s="132"/>
      <c r="AE286" s="132"/>
      <c r="AF286" s="132"/>
      <c r="AG286" s="132"/>
      <c r="AH286" s="132"/>
      <c r="AI286" s="137"/>
      <c r="AJ286" s="137"/>
      <c r="AK286" s="137"/>
      <c r="AL286" s="137"/>
      <c r="AM286" s="137"/>
      <c r="AN286" s="135"/>
      <c r="AO286" s="137"/>
    </row>
    <row r="287" spans="1:41" ht="14.25" customHeight="1">
      <c r="A287" s="135" t="s">
        <v>2405</v>
      </c>
      <c r="B287" s="135" t="s">
        <v>200</v>
      </c>
      <c r="C287" s="132">
        <v>0</v>
      </c>
      <c r="D287" s="132">
        <v>200</v>
      </c>
      <c r="E287" s="132">
        <v>15616</v>
      </c>
      <c r="F287" s="135" t="s">
        <v>201</v>
      </c>
      <c r="G287" s="137">
        <v>2.16E-3</v>
      </c>
      <c r="H287" s="137">
        <v>1.381E-4</v>
      </c>
      <c r="I287" s="137">
        <v>-1.0338E-5</v>
      </c>
      <c r="J287" s="137">
        <v>-8.6720000000000004E-7</v>
      </c>
      <c r="K287" s="137">
        <v>2.1700000000000001E-3</v>
      </c>
      <c r="L287" s="137">
        <v>1.3899999999999999E-4</v>
      </c>
      <c r="M287" s="132">
        <v>3.66</v>
      </c>
      <c r="N287" s="132">
        <v>0</v>
      </c>
      <c r="O287" s="132">
        <v>0</v>
      </c>
      <c r="P287" s="132">
        <v>0</v>
      </c>
      <c r="Q287" s="132">
        <v>1</v>
      </c>
      <c r="R287" s="137">
        <v>2.1710000000000001E-5</v>
      </c>
      <c r="S287" s="137">
        <v>1.39E-6</v>
      </c>
      <c r="T287" s="132">
        <v>4</v>
      </c>
      <c r="U287" s="132">
        <v>0</v>
      </c>
      <c r="V287" s="132">
        <v>0</v>
      </c>
      <c r="W287" s="138" t="s">
        <v>2795</v>
      </c>
      <c r="X287" s="139">
        <v>45215</v>
      </c>
      <c r="Y287" s="135" t="s">
        <v>204</v>
      </c>
      <c r="Z287" s="135"/>
      <c r="AA287" s="135"/>
      <c r="AB287" s="135"/>
      <c r="AC287" s="135"/>
      <c r="AD287" s="132"/>
      <c r="AE287" s="132"/>
      <c r="AF287" s="132"/>
      <c r="AG287" s="132"/>
      <c r="AH287" s="132"/>
      <c r="AI287" s="137"/>
      <c r="AJ287" s="137"/>
      <c r="AK287" s="137"/>
      <c r="AL287" s="137"/>
      <c r="AM287" s="137"/>
      <c r="AN287" s="135"/>
      <c r="AO287" s="137"/>
    </row>
    <row r="288" spans="1:41" ht="14.25" customHeight="1">
      <c r="A288" s="135" t="s">
        <v>2405</v>
      </c>
      <c r="B288" s="135" t="s">
        <v>200</v>
      </c>
      <c r="C288" s="132">
        <v>0</v>
      </c>
      <c r="D288" s="132">
        <v>200</v>
      </c>
      <c r="E288" s="132">
        <v>15616</v>
      </c>
      <c r="F288" s="135" t="s">
        <v>201</v>
      </c>
      <c r="G288" s="137">
        <v>2.16E-3</v>
      </c>
      <c r="H288" s="137">
        <v>1.3779999999999999E-4</v>
      </c>
      <c r="I288" s="137">
        <v>-1.0338E-5</v>
      </c>
      <c r="J288" s="137">
        <v>-8.6720000000000004E-7</v>
      </c>
      <c r="K288" s="137">
        <v>2.1700000000000001E-3</v>
      </c>
      <c r="L288" s="137">
        <v>1.3860000000000001E-4</v>
      </c>
      <c r="M288" s="132">
        <v>3.66</v>
      </c>
      <c r="N288" s="132">
        <v>0</v>
      </c>
      <c r="O288" s="132">
        <v>0</v>
      </c>
      <c r="P288" s="132">
        <v>0</v>
      </c>
      <c r="Q288" s="132">
        <v>1</v>
      </c>
      <c r="R288" s="137">
        <v>2.1699999999999999E-5</v>
      </c>
      <c r="S288" s="137">
        <v>1.39E-6</v>
      </c>
      <c r="T288" s="132">
        <v>4</v>
      </c>
      <c r="U288" s="132">
        <v>0</v>
      </c>
      <c r="V288" s="132">
        <v>0</v>
      </c>
      <c r="W288" s="138" t="s">
        <v>2796</v>
      </c>
      <c r="X288" s="139">
        <v>45215</v>
      </c>
      <c r="Y288" s="135" t="s">
        <v>204</v>
      </c>
      <c r="Z288" s="135"/>
      <c r="AA288" s="135"/>
      <c r="AB288" s="135"/>
      <c r="AC288" s="135"/>
      <c r="AD288" s="132"/>
      <c r="AE288" s="132"/>
      <c r="AF288" s="132"/>
      <c r="AG288" s="132"/>
      <c r="AH288" s="132"/>
      <c r="AI288" s="137"/>
      <c r="AJ288" s="137"/>
      <c r="AK288" s="137"/>
      <c r="AL288" s="137"/>
      <c r="AM288" s="137"/>
      <c r="AN288" s="135"/>
      <c r="AO288" s="137"/>
    </row>
    <row r="289" spans="1:41" ht="14.25" customHeight="1">
      <c r="A289" s="135" t="s">
        <v>2405</v>
      </c>
      <c r="B289" s="135" t="s">
        <v>200</v>
      </c>
      <c r="C289" s="132">
        <v>0</v>
      </c>
      <c r="D289" s="132">
        <v>200</v>
      </c>
      <c r="E289" s="132">
        <v>15616</v>
      </c>
      <c r="F289" s="135" t="s">
        <v>201</v>
      </c>
      <c r="G289" s="137">
        <v>2.16E-3</v>
      </c>
      <c r="H289" s="137">
        <v>1.382E-4</v>
      </c>
      <c r="I289" s="137">
        <v>-1.0338E-5</v>
      </c>
      <c r="J289" s="137">
        <v>-8.6720000000000004E-7</v>
      </c>
      <c r="K289" s="137">
        <v>2.1700000000000001E-3</v>
      </c>
      <c r="L289" s="137">
        <v>1.3909999999999999E-4</v>
      </c>
      <c r="M289" s="132">
        <v>3.67</v>
      </c>
      <c r="N289" s="132">
        <v>0</v>
      </c>
      <c r="O289" s="132">
        <v>0</v>
      </c>
      <c r="P289" s="132">
        <v>0</v>
      </c>
      <c r="Q289" s="132">
        <v>1</v>
      </c>
      <c r="R289" s="137">
        <v>2.1699999999999999E-5</v>
      </c>
      <c r="S289" s="137">
        <v>1.39E-6</v>
      </c>
      <c r="T289" s="132">
        <v>4</v>
      </c>
      <c r="U289" s="132">
        <v>0</v>
      </c>
      <c r="V289" s="132">
        <v>0</v>
      </c>
      <c r="W289" s="138" t="s">
        <v>2797</v>
      </c>
      <c r="X289" s="139">
        <v>45215</v>
      </c>
      <c r="Y289" s="135" t="s">
        <v>204</v>
      </c>
      <c r="Z289" s="135"/>
      <c r="AA289" s="135"/>
      <c r="AB289" s="135"/>
      <c r="AC289" s="135"/>
      <c r="AD289" s="132"/>
      <c r="AE289" s="132"/>
      <c r="AF289" s="132"/>
      <c r="AG289" s="132"/>
      <c r="AH289" s="132"/>
      <c r="AI289" s="137"/>
      <c r="AJ289" s="137"/>
      <c r="AK289" s="137"/>
      <c r="AL289" s="137"/>
      <c r="AM289" s="137"/>
      <c r="AN289" s="135"/>
      <c r="AO289" s="137"/>
    </row>
    <row r="290" spans="1:41" ht="14.25" customHeight="1">
      <c r="A290" s="135" t="s">
        <v>2425</v>
      </c>
      <c r="B290" s="135" t="s">
        <v>200</v>
      </c>
      <c r="C290" s="132">
        <v>0</v>
      </c>
      <c r="D290" s="132">
        <v>200</v>
      </c>
      <c r="E290" s="132">
        <v>15616</v>
      </c>
      <c r="F290" s="135" t="s">
        <v>201</v>
      </c>
      <c r="G290" s="137">
        <v>1.9400000000000001E-3</v>
      </c>
      <c r="H290" s="137">
        <v>1.2300000000000001E-4</v>
      </c>
      <c r="I290" s="137">
        <v>-1.0338E-5</v>
      </c>
      <c r="J290" s="137">
        <v>-8.6720000000000004E-7</v>
      </c>
      <c r="K290" s="137">
        <v>1.9499999999999999E-3</v>
      </c>
      <c r="L290" s="137">
        <v>1.239E-4</v>
      </c>
      <c r="M290" s="132">
        <v>3.64</v>
      </c>
      <c r="N290" s="132">
        <v>0</v>
      </c>
      <c r="O290" s="132">
        <v>0</v>
      </c>
      <c r="P290" s="132">
        <v>0</v>
      </c>
      <c r="Q290" s="132">
        <v>1</v>
      </c>
      <c r="R290" s="137">
        <v>1.9470000000000002E-5</v>
      </c>
      <c r="S290" s="137">
        <v>1.24E-6</v>
      </c>
      <c r="T290" s="132">
        <v>4</v>
      </c>
      <c r="U290" s="132">
        <v>0</v>
      </c>
      <c r="V290" s="132">
        <v>0</v>
      </c>
      <c r="W290" s="138" t="s">
        <v>2798</v>
      </c>
      <c r="X290" s="139">
        <v>45215</v>
      </c>
      <c r="Y290" s="135" t="s">
        <v>204</v>
      </c>
      <c r="Z290" s="135"/>
      <c r="AA290" s="135"/>
      <c r="AB290" s="135"/>
      <c r="AC290" s="135"/>
      <c r="AD290" s="132"/>
      <c r="AE290" s="132"/>
      <c r="AF290" s="132"/>
      <c r="AG290" s="132"/>
      <c r="AH290" s="132"/>
      <c r="AI290" s="137"/>
      <c r="AJ290" s="137"/>
      <c r="AK290" s="137"/>
      <c r="AL290" s="137"/>
      <c r="AM290" s="137"/>
      <c r="AN290" s="135"/>
      <c r="AO290" s="137"/>
    </row>
    <row r="291" spans="1:41" ht="14.25" customHeight="1">
      <c r="A291" s="135" t="s">
        <v>2425</v>
      </c>
      <c r="B291" s="135" t="s">
        <v>200</v>
      </c>
      <c r="C291" s="132">
        <v>0</v>
      </c>
      <c r="D291" s="132">
        <v>200</v>
      </c>
      <c r="E291" s="132">
        <v>15616</v>
      </c>
      <c r="F291" s="135" t="s">
        <v>201</v>
      </c>
      <c r="G291" s="137">
        <v>1.9400000000000001E-3</v>
      </c>
      <c r="H291" s="137">
        <v>1.2300000000000001E-4</v>
      </c>
      <c r="I291" s="137">
        <v>-1.0338E-5</v>
      </c>
      <c r="J291" s="137">
        <v>-8.6720000000000004E-7</v>
      </c>
      <c r="K291" s="137">
        <v>1.9499999999999999E-3</v>
      </c>
      <c r="L291" s="137">
        <v>1.238E-4</v>
      </c>
      <c r="M291" s="132">
        <v>3.64</v>
      </c>
      <c r="N291" s="132">
        <v>0</v>
      </c>
      <c r="O291" s="132">
        <v>0</v>
      </c>
      <c r="P291" s="132">
        <v>0</v>
      </c>
      <c r="Q291" s="132">
        <v>1</v>
      </c>
      <c r="R291" s="137">
        <v>1.9470000000000002E-5</v>
      </c>
      <c r="S291" s="137">
        <v>1.24E-6</v>
      </c>
      <c r="T291" s="132">
        <v>4</v>
      </c>
      <c r="U291" s="132">
        <v>0</v>
      </c>
      <c r="V291" s="132">
        <v>0</v>
      </c>
      <c r="W291" s="138" t="s">
        <v>2799</v>
      </c>
      <c r="X291" s="139">
        <v>45215</v>
      </c>
      <c r="Y291" s="135" t="s">
        <v>204</v>
      </c>
      <c r="Z291" s="135"/>
      <c r="AA291" s="135"/>
      <c r="AB291" s="135"/>
      <c r="AC291" s="135"/>
      <c r="AD291" s="132"/>
      <c r="AE291" s="132"/>
      <c r="AF291" s="132"/>
      <c r="AG291" s="132"/>
      <c r="AH291" s="132"/>
      <c r="AI291" s="137"/>
      <c r="AJ291" s="137"/>
      <c r="AK291" s="137"/>
      <c r="AL291" s="137"/>
      <c r="AM291" s="137"/>
      <c r="AN291" s="135"/>
      <c r="AO291" s="137"/>
    </row>
    <row r="292" spans="1:41" ht="14.25" customHeight="1">
      <c r="A292" s="135" t="s">
        <v>2425</v>
      </c>
      <c r="B292" s="135" t="s">
        <v>200</v>
      </c>
      <c r="C292" s="132">
        <v>0</v>
      </c>
      <c r="D292" s="132">
        <v>200</v>
      </c>
      <c r="E292" s="132">
        <v>15616</v>
      </c>
      <c r="F292" s="135" t="s">
        <v>201</v>
      </c>
      <c r="G292" s="137">
        <v>1.9400000000000001E-3</v>
      </c>
      <c r="H292" s="137">
        <v>1.228E-4</v>
      </c>
      <c r="I292" s="137">
        <v>-1.0338E-5</v>
      </c>
      <c r="J292" s="137">
        <v>-8.6720000000000004E-7</v>
      </c>
      <c r="K292" s="137">
        <v>1.9499999999999999E-3</v>
      </c>
      <c r="L292" s="137">
        <v>1.237E-4</v>
      </c>
      <c r="M292" s="132">
        <v>3.63</v>
      </c>
      <c r="N292" s="132">
        <v>0</v>
      </c>
      <c r="O292" s="132">
        <v>0</v>
      </c>
      <c r="P292" s="132">
        <v>0</v>
      </c>
      <c r="Q292" s="132">
        <v>1</v>
      </c>
      <c r="R292" s="137">
        <v>1.9470000000000002E-5</v>
      </c>
      <c r="S292" s="137">
        <v>1.24E-6</v>
      </c>
      <c r="T292" s="132">
        <v>4</v>
      </c>
      <c r="U292" s="132">
        <v>0</v>
      </c>
      <c r="V292" s="132">
        <v>0</v>
      </c>
      <c r="W292" s="138" t="s">
        <v>2800</v>
      </c>
      <c r="X292" s="139">
        <v>45215</v>
      </c>
      <c r="Y292" s="135" t="s">
        <v>204</v>
      </c>
      <c r="Z292" s="135"/>
      <c r="AA292" s="135"/>
      <c r="AB292" s="135"/>
      <c r="AC292" s="135"/>
      <c r="AD292" s="132"/>
      <c r="AE292" s="132"/>
      <c r="AF292" s="132"/>
      <c r="AG292" s="132"/>
      <c r="AH292" s="132"/>
      <c r="AI292" s="137"/>
      <c r="AJ292" s="137"/>
      <c r="AK292" s="137"/>
      <c r="AL292" s="137"/>
      <c r="AM292" s="137"/>
      <c r="AN292" s="135"/>
      <c r="AO292" s="137"/>
    </row>
    <row r="293" spans="1:41" ht="14.25" customHeight="1">
      <c r="A293" s="135" t="s">
        <v>2449</v>
      </c>
      <c r="B293" s="135" t="s">
        <v>200</v>
      </c>
      <c r="C293" s="132">
        <v>0</v>
      </c>
      <c r="D293" s="132">
        <v>200</v>
      </c>
      <c r="E293" s="132">
        <v>15616</v>
      </c>
      <c r="F293" s="135" t="s">
        <v>201</v>
      </c>
      <c r="G293" s="137">
        <v>1.31E-3</v>
      </c>
      <c r="H293" s="137">
        <v>8.7100000000000003E-5</v>
      </c>
      <c r="I293" s="137">
        <v>-1.0338E-5</v>
      </c>
      <c r="J293" s="137">
        <v>-8.6720000000000004E-7</v>
      </c>
      <c r="K293" s="137">
        <v>1.32E-3</v>
      </c>
      <c r="L293" s="137">
        <v>8.7999999999999998E-5</v>
      </c>
      <c r="M293" s="132">
        <v>3.82</v>
      </c>
      <c r="N293" s="132">
        <v>0</v>
      </c>
      <c r="O293" s="132">
        <v>0</v>
      </c>
      <c r="P293" s="132">
        <v>0</v>
      </c>
      <c r="Q293" s="132">
        <v>1</v>
      </c>
      <c r="R293" s="137">
        <v>1.3169999999999999E-5</v>
      </c>
      <c r="S293" s="137">
        <v>8.7980000000000003E-7</v>
      </c>
      <c r="T293" s="132">
        <v>4</v>
      </c>
      <c r="U293" s="132">
        <v>0</v>
      </c>
      <c r="V293" s="132">
        <v>0</v>
      </c>
      <c r="W293" s="138" t="s">
        <v>2801</v>
      </c>
      <c r="X293" s="139">
        <v>45215</v>
      </c>
      <c r="Y293" s="135" t="s">
        <v>204</v>
      </c>
      <c r="Z293" s="135"/>
      <c r="AA293" s="135"/>
      <c r="AB293" s="135"/>
      <c r="AC293" s="135"/>
      <c r="AD293" s="132"/>
      <c r="AE293" s="132"/>
      <c r="AF293" s="132"/>
      <c r="AG293" s="132"/>
      <c r="AH293" s="132"/>
      <c r="AI293" s="137"/>
      <c r="AJ293" s="137"/>
      <c r="AK293" s="137"/>
      <c r="AL293" s="137"/>
      <c r="AM293" s="137"/>
      <c r="AN293" s="135"/>
      <c r="AO293" s="137"/>
    </row>
    <row r="294" spans="1:41" ht="14.25" customHeight="1">
      <c r="A294" s="135" t="s">
        <v>2449</v>
      </c>
      <c r="B294" s="135" t="s">
        <v>200</v>
      </c>
      <c r="C294" s="132">
        <v>0</v>
      </c>
      <c r="D294" s="132">
        <v>200</v>
      </c>
      <c r="E294" s="132">
        <v>15616</v>
      </c>
      <c r="F294" s="135" t="s">
        <v>201</v>
      </c>
      <c r="G294" s="137">
        <v>1.31E-3</v>
      </c>
      <c r="H294" s="137">
        <v>8.7000000000000001E-5</v>
      </c>
      <c r="I294" s="137">
        <v>-1.0338E-5</v>
      </c>
      <c r="J294" s="137">
        <v>-8.6720000000000004E-7</v>
      </c>
      <c r="K294" s="137">
        <v>1.32E-3</v>
      </c>
      <c r="L294" s="137">
        <v>8.7899999999999995E-5</v>
      </c>
      <c r="M294" s="132">
        <v>3.82</v>
      </c>
      <c r="N294" s="132">
        <v>0</v>
      </c>
      <c r="O294" s="132">
        <v>0</v>
      </c>
      <c r="P294" s="132">
        <v>0</v>
      </c>
      <c r="Q294" s="132">
        <v>1</v>
      </c>
      <c r="R294" s="137">
        <v>1.3169999999999999E-5</v>
      </c>
      <c r="S294" s="137">
        <v>8.7860000000000005E-7</v>
      </c>
      <c r="T294" s="132">
        <v>4</v>
      </c>
      <c r="U294" s="132">
        <v>0</v>
      </c>
      <c r="V294" s="132">
        <v>0</v>
      </c>
      <c r="W294" s="138" t="s">
        <v>2802</v>
      </c>
      <c r="X294" s="139">
        <v>45215</v>
      </c>
      <c r="Y294" s="135" t="s">
        <v>204</v>
      </c>
      <c r="Z294" s="135"/>
      <c r="AA294" s="135"/>
      <c r="AB294" s="135"/>
      <c r="AC294" s="135"/>
      <c r="AD294" s="132"/>
      <c r="AE294" s="132"/>
      <c r="AF294" s="132"/>
      <c r="AG294" s="132"/>
      <c r="AH294" s="132"/>
      <c r="AI294" s="137"/>
      <c r="AJ294" s="137"/>
      <c r="AK294" s="137"/>
      <c r="AL294" s="137"/>
      <c r="AM294" s="137"/>
      <c r="AN294" s="135"/>
      <c r="AO294" s="137"/>
    </row>
    <row r="295" spans="1:41" ht="14.25" customHeight="1">
      <c r="A295" s="135" t="s">
        <v>2449</v>
      </c>
      <c r="B295" s="135" t="s">
        <v>200</v>
      </c>
      <c r="C295" s="132">
        <v>0</v>
      </c>
      <c r="D295" s="132">
        <v>200</v>
      </c>
      <c r="E295" s="132">
        <v>15616</v>
      </c>
      <c r="F295" s="135" t="s">
        <v>201</v>
      </c>
      <c r="G295" s="137">
        <v>1.31E-3</v>
      </c>
      <c r="H295" s="137">
        <v>8.7200000000000005E-5</v>
      </c>
      <c r="I295" s="137">
        <v>-1.0338E-5</v>
      </c>
      <c r="J295" s="137">
        <v>-8.6720000000000004E-7</v>
      </c>
      <c r="K295" s="137">
        <v>1.32E-3</v>
      </c>
      <c r="L295" s="137">
        <v>8.81E-5</v>
      </c>
      <c r="M295" s="132">
        <v>3.83</v>
      </c>
      <c r="N295" s="132">
        <v>0</v>
      </c>
      <c r="O295" s="132">
        <v>0</v>
      </c>
      <c r="P295" s="132">
        <v>0</v>
      </c>
      <c r="Q295" s="132">
        <v>1</v>
      </c>
      <c r="R295" s="137">
        <v>1.3169999999999999E-5</v>
      </c>
      <c r="S295" s="137">
        <v>8.808E-7</v>
      </c>
      <c r="T295" s="132">
        <v>4</v>
      </c>
      <c r="U295" s="132">
        <v>0</v>
      </c>
      <c r="V295" s="132">
        <v>0</v>
      </c>
      <c r="W295" s="138" t="s">
        <v>2803</v>
      </c>
      <c r="X295" s="139">
        <v>45215</v>
      </c>
      <c r="Y295" s="135" t="s">
        <v>204</v>
      </c>
      <c r="Z295" s="135"/>
      <c r="AA295" s="135"/>
      <c r="AB295" s="135"/>
      <c r="AC295" s="135"/>
      <c r="AD295" s="132"/>
      <c r="AE295" s="132"/>
      <c r="AF295" s="132"/>
      <c r="AG295" s="132"/>
      <c r="AH295" s="132"/>
      <c r="AI295" s="137"/>
      <c r="AJ295" s="137"/>
      <c r="AK295" s="137"/>
      <c r="AL295" s="137"/>
      <c r="AM295" s="137"/>
      <c r="AN295" s="135"/>
      <c r="AO295" s="137"/>
    </row>
    <row r="296" spans="1:41" ht="14.25" customHeight="1">
      <c r="A296" s="135" t="s">
        <v>2472</v>
      </c>
      <c r="B296" s="135" t="s">
        <v>200</v>
      </c>
      <c r="C296" s="132">
        <v>0</v>
      </c>
      <c r="D296" s="132">
        <v>200</v>
      </c>
      <c r="E296" s="132">
        <v>15616</v>
      </c>
      <c r="F296" s="135" t="s">
        <v>201</v>
      </c>
      <c r="G296" s="137">
        <v>1.91E-3</v>
      </c>
      <c r="H296" s="137">
        <v>1.394E-4</v>
      </c>
      <c r="I296" s="137">
        <v>-1.0338E-5</v>
      </c>
      <c r="J296" s="137">
        <v>-8.6720000000000004E-7</v>
      </c>
      <c r="K296" s="137">
        <v>1.92E-3</v>
      </c>
      <c r="L296" s="137">
        <v>1.403E-4</v>
      </c>
      <c r="M296" s="132">
        <v>4.18</v>
      </c>
      <c r="N296" s="132">
        <v>0</v>
      </c>
      <c r="O296" s="132">
        <v>0</v>
      </c>
      <c r="P296" s="132">
        <v>0</v>
      </c>
      <c r="Q296" s="132">
        <v>1</v>
      </c>
      <c r="R296" s="137">
        <v>1.9210000000000001E-5</v>
      </c>
      <c r="S296" s="137">
        <v>1.3999999999999999E-6</v>
      </c>
      <c r="T296" s="132">
        <v>4</v>
      </c>
      <c r="U296" s="132">
        <v>0</v>
      </c>
      <c r="V296" s="132">
        <v>0</v>
      </c>
      <c r="W296" s="138" t="s">
        <v>2804</v>
      </c>
      <c r="X296" s="139">
        <v>45215</v>
      </c>
      <c r="Y296" s="135" t="s">
        <v>204</v>
      </c>
      <c r="Z296" s="135"/>
      <c r="AA296" s="135"/>
      <c r="AB296" s="135"/>
      <c r="AC296" s="135"/>
      <c r="AD296" s="132"/>
      <c r="AE296" s="132"/>
      <c r="AF296" s="132"/>
      <c r="AG296" s="132"/>
      <c r="AH296" s="132"/>
      <c r="AI296" s="137"/>
      <c r="AJ296" s="137"/>
      <c r="AK296" s="137"/>
      <c r="AL296" s="137"/>
      <c r="AM296" s="137"/>
      <c r="AN296" s="135"/>
      <c r="AO296" s="137"/>
    </row>
    <row r="297" spans="1:41" ht="14.25" customHeight="1">
      <c r="A297" s="135" t="s">
        <v>2472</v>
      </c>
      <c r="B297" s="135" t="s">
        <v>200</v>
      </c>
      <c r="C297" s="132">
        <v>0</v>
      </c>
      <c r="D297" s="132">
        <v>200</v>
      </c>
      <c r="E297" s="132">
        <v>15616</v>
      </c>
      <c r="F297" s="135" t="s">
        <v>201</v>
      </c>
      <c r="G297" s="137">
        <v>1.91E-3</v>
      </c>
      <c r="H297" s="137">
        <v>1.384E-4</v>
      </c>
      <c r="I297" s="137">
        <v>-1.0338E-5</v>
      </c>
      <c r="J297" s="137">
        <v>-8.6720000000000004E-7</v>
      </c>
      <c r="K297" s="137">
        <v>1.92E-3</v>
      </c>
      <c r="L297" s="137">
        <v>1.392E-4</v>
      </c>
      <c r="M297" s="132">
        <v>4.1500000000000004</v>
      </c>
      <c r="N297" s="132">
        <v>0</v>
      </c>
      <c r="O297" s="132">
        <v>0</v>
      </c>
      <c r="P297" s="132">
        <v>0</v>
      </c>
      <c r="Q297" s="132">
        <v>1</v>
      </c>
      <c r="R297" s="137">
        <v>1.9210000000000001E-5</v>
      </c>
      <c r="S297" s="137">
        <v>1.39E-6</v>
      </c>
      <c r="T297" s="132">
        <v>4</v>
      </c>
      <c r="U297" s="132">
        <v>0</v>
      </c>
      <c r="V297" s="132">
        <v>0</v>
      </c>
      <c r="W297" s="138" t="s">
        <v>2805</v>
      </c>
      <c r="X297" s="139">
        <v>45215</v>
      </c>
      <c r="Y297" s="135" t="s">
        <v>204</v>
      </c>
      <c r="Z297" s="135"/>
      <c r="AA297" s="135"/>
      <c r="AB297" s="135"/>
      <c r="AC297" s="135"/>
      <c r="AD297" s="132"/>
      <c r="AE297" s="132"/>
      <c r="AF297" s="132"/>
      <c r="AG297" s="132"/>
      <c r="AH297" s="132"/>
      <c r="AI297" s="137"/>
      <c r="AJ297" s="137"/>
      <c r="AK297" s="137"/>
      <c r="AL297" s="137"/>
      <c r="AM297" s="137"/>
      <c r="AN297" s="135"/>
      <c r="AO297" s="137"/>
    </row>
    <row r="298" spans="1:41" ht="14.25" customHeight="1">
      <c r="A298" s="135" t="s">
        <v>2472</v>
      </c>
      <c r="B298" s="135" t="s">
        <v>200</v>
      </c>
      <c r="C298" s="132">
        <v>0</v>
      </c>
      <c r="D298" s="132">
        <v>200</v>
      </c>
      <c r="E298" s="132">
        <v>15616</v>
      </c>
      <c r="F298" s="135" t="s">
        <v>201</v>
      </c>
      <c r="G298" s="137">
        <v>1.91E-3</v>
      </c>
      <c r="H298" s="137">
        <v>1.3860000000000001E-4</v>
      </c>
      <c r="I298" s="137">
        <v>-1.0338E-5</v>
      </c>
      <c r="J298" s="137">
        <v>-8.6720000000000004E-7</v>
      </c>
      <c r="K298" s="137">
        <v>1.92E-3</v>
      </c>
      <c r="L298" s="137">
        <v>1.395E-4</v>
      </c>
      <c r="M298" s="132">
        <v>4.1500000000000004</v>
      </c>
      <c r="N298" s="132">
        <v>0</v>
      </c>
      <c r="O298" s="132">
        <v>0</v>
      </c>
      <c r="P298" s="132">
        <v>0</v>
      </c>
      <c r="Q298" s="132">
        <v>1</v>
      </c>
      <c r="R298" s="137">
        <v>1.9210000000000001E-5</v>
      </c>
      <c r="S298" s="137">
        <v>1.3999999999999999E-6</v>
      </c>
      <c r="T298" s="132">
        <v>4</v>
      </c>
      <c r="U298" s="132">
        <v>0</v>
      </c>
      <c r="V298" s="132">
        <v>0</v>
      </c>
      <c r="W298" s="138" t="s">
        <v>2806</v>
      </c>
      <c r="X298" s="139">
        <v>45215</v>
      </c>
      <c r="Y298" s="135" t="s">
        <v>204</v>
      </c>
      <c r="Z298" s="135"/>
      <c r="AA298" s="135"/>
      <c r="AB298" s="135"/>
      <c r="AC298" s="135"/>
      <c r="AD298" s="132"/>
      <c r="AE298" s="132"/>
      <c r="AF298" s="132"/>
      <c r="AG298" s="132"/>
      <c r="AH298" s="132"/>
      <c r="AI298" s="137"/>
      <c r="AJ298" s="137"/>
      <c r="AK298" s="137"/>
      <c r="AL298" s="137"/>
      <c r="AM298" s="137"/>
      <c r="AN298" s="135"/>
      <c r="AO298" s="137"/>
    </row>
    <row r="299" spans="1:41" ht="14.25" customHeight="1">
      <c r="A299" s="135" t="s">
        <v>2494</v>
      </c>
      <c r="B299" s="135" t="s">
        <v>200</v>
      </c>
      <c r="C299" s="132">
        <v>0</v>
      </c>
      <c r="D299" s="132">
        <v>200</v>
      </c>
      <c r="E299" s="132">
        <v>15616</v>
      </c>
      <c r="F299" s="135" t="s">
        <v>201</v>
      </c>
      <c r="G299" s="137">
        <v>1.9599999999999999E-3</v>
      </c>
      <c r="H299" s="137">
        <v>1.2679999999999999E-4</v>
      </c>
      <c r="I299" s="137">
        <v>-1.0338E-5</v>
      </c>
      <c r="J299" s="137">
        <v>-8.6720000000000004E-7</v>
      </c>
      <c r="K299" s="137">
        <v>1.97E-3</v>
      </c>
      <c r="L299" s="137">
        <v>1.2769999999999999E-4</v>
      </c>
      <c r="M299" s="132">
        <v>3.71</v>
      </c>
      <c r="N299" s="132">
        <v>0</v>
      </c>
      <c r="O299" s="132">
        <v>0</v>
      </c>
      <c r="P299" s="132">
        <v>0</v>
      </c>
      <c r="Q299" s="132">
        <v>1</v>
      </c>
      <c r="R299" s="137">
        <v>1.967E-5</v>
      </c>
      <c r="S299" s="137">
        <v>1.28E-6</v>
      </c>
      <c r="T299" s="132">
        <v>4</v>
      </c>
      <c r="U299" s="132">
        <v>0</v>
      </c>
      <c r="V299" s="132">
        <v>0</v>
      </c>
      <c r="W299" s="138" t="s">
        <v>2807</v>
      </c>
      <c r="X299" s="139">
        <v>45215</v>
      </c>
      <c r="Y299" s="135" t="s">
        <v>204</v>
      </c>
      <c r="Z299" s="135"/>
      <c r="AA299" s="135"/>
      <c r="AB299" s="135"/>
      <c r="AC299" s="135"/>
      <c r="AD299" s="132"/>
      <c r="AE299" s="132"/>
      <c r="AF299" s="132"/>
      <c r="AG299" s="132"/>
      <c r="AH299" s="132"/>
      <c r="AI299" s="137"/>
      <c r="AJ299" s="137"/>
      <c r="AK299" s="137"/>
      <c r="AL299" s="137"/>
      <c r="AM299" s="137"/>
      <c r="AN299" s="135"/>
      <c r="AO299" s="137"/>
    </row>
    <row r="300" spans="1:41" ht="14.25" customHeight="1">
      <c r="A300" s="135" t="s">
        <v>2494</v>
      </c>
      <c r="B300" s="135" t="s">
        <v>200</v>
      </c>
      <c r="C300" s="132">
        <v>0</v>
      </c>
      <c r="D300" s="132">
        <v>200</v>
      </c>
      <c r="E300" s="132">
        <v>15616</v>
      </c>
      <c r="F300" s="135" t="s">
        <v>201</v>
      </c>
      <c r="G300" s="137">
        <v>1.9599999999999999E-3</v>
      </c>
      <c r="H300" s="137">
        <v>1.2760000000000001E-4</v>
      </c>
      <c r="I300" s="137">
        <v>-1.0338E-5</v>
      </c>
      <c r="J300" s="137">
        <v>-8.6720000000000004E-7</v>
      </c>
      <c r="K300" s="137">
        <v>1.97E-3</v>
      </c>
      <c r="L300" s="137">
        <v>1.2850000000000001E-4</v>
      </c>
      <c r="M300" s="132">
        <v>3.74</v>
      </c>
      <c r="N300" s="132">
        <v>0</v>
      </c>
      <c r="O300" s="132">
        <v>0</v>
      </c>
      <c r="P300" s="132">
        <v>0</v>
      </c>
      <c r="Q300" s="132">
        <v>1</v>
      </c>
      <c r="R300" s="137">
        <v>1.967E-5</v>
      </c>
      <c r="S300" s="137">
        <v>1.2899999999999999E-6</v>
      </c>
      <c r="T300" s="132">
        <v>4</v>
      </c>
      <c r="U300" s="132">
        <v>0</v>
      </c>
      <c r="V300" s="132">
        <v>0</v>
      </c>
      <c r="W300" s="138" t="s">
        <v>2808</v>
      </c>
      <c r="X300" s="139">
        <v>45215</v>
      </c>
      <c r="Y300" s="135" t="s">
        <v>204</v>
      </c>
      <c r="Z300" s="135"/>
      <c r="AA300" s="135"/>
      <c r="AB300" s="135"/>
      <c r="AC300" s="135"/>
      <c r="AD300" s="132"/>
      <c r="AE300" s="132"/>
      <c r="AF300" s="132"/>
      <c r="AG300" s="132"/>
      <c r="AH300" s="132"/>
      <c r="AI300" s="137"/>
      <c r="AJ300" s="137"/>
      <c r="AK300" s="137"/>
      <c r="AL300" s="137"/>
      <c r="AM300" s="137"/>
      <c r="AN300" s="135"/>
      <c r="AO300" s="137"/>
    </row>
    <row r="301" spans="1:41" ht="14.25" customHeight="1">
      <c r="A301" s="135" t="s">
        <v>2494</v>
      </c>
      <c r="B301" s="135" t="s">
        <v>200</v>
      </c>
      <c r="C301" s="132">
        <v>0</v>
      </c>
      <c r="D301" s="132">
        <v>200</v>
      </c>
      <c r="E301" s="132">
        <v>15616</v>
      </c>
      <c r="F301" s="135" t="s">
        <v>201</v>
      </c>
      <c r="G301" s="137">
        <v>1.9599999999999999E-3</v>
      </c>
      <c r="H301" s="137">
        <v>1.2669999999999999E-4</v>
      </c>
      <c r="I301" s="137">
        <v>-1.0338E-5</v>
      </c>
      <c r="J301" s="137">
        <v>-8.6720000000000004E-7</v>
      </c>
      <c r="K301" s="137">
        <v>1.97E-3</v>
      </c>
      <c r="L301" s="137">
        <v>1.2760000000000001E-4</v>
      </c>
      <c r="M301" s="132">
        <v>3.71</v>
      </c>
      <c r="N301" s="132">
        <v>0</v>
      </c>
      <c r="O301" s="132">
        <v>0</v>
      </c>
      <c r="P301" s="132">
        <v>0</v>
      </c>
      <c r="Q301" s="132">
        <v>1</v>
      </c>
      <c r="R301" s="137">
        <v>1.9680000000000001E-5</v>
      </c>
      <c r="S301" s="137">
        <v>1.28E-6</v>
      </c>
      <c r="T301" s="132">
        <v>4</v>
      </c>
      <c r="U301" s="132">
        <v>0</v>
      </c>
      <c r="V301" s="132">
        <v>0</v>
      </c>
      <c r="W301" s="138" t="s">
        <v>2809</v>
      </c>
      <c r="X301" s="139">
        <v>45215</v>
      </c>
      <c r="Y301" s="135" t="s">
        <v>204</v>
      </c>
      <c r="Z301" s="135"/>
      <c r="AA301" s="135"/>
      <c r="AB301" s="135"/>
      <c r="AC301" s="135"/>
      <c r="AD301" s="132"/>
      <c r="AE301" s="132"/>
      <c r="AF301" s="132"/>
      <c r="AG301" s="132"/>
      <c r="AH301" s="132"/>
      <c r="AI301" s="137"/>
      <c r="AJ301" s="137"/>
      <c r="AK301" s="137"/>
      <c r="AL301" s="137"/>
      <c r="AM301" s="137"/>
      <c r="AN301" s="135"/>
      <c r="AO301" s="137"/>
    </row>
    <row r="302" spans="1:41" ht="14.25" customHeight="1">
      <c r="A302" s="135"/>
      <c r="B302" s="135"/>
      <c r="C302" s="135"/>
      <c r="D302" s="135"/>
      <c r="E302" s="135"/>
      <c r="F302" s="135"/>
      <c r="G302" s="136"/>
      <c r="H302" s="136"/>
      <c r="I302" s="136"/>
      <c r="J302" s="136"/>
      <c r="K302" s="136"/>
      <c r="L302" s="136"/>
      <c r="M302" s="132"/>
      <c r="N302" s="135"/>
      <c r="O302" s="135"/>
      <c r="P302" s="135"/>
      <c r="Q302" s="135"/>
      <c r="R302" s="135"/>
      <c r="S302" s="135"/>
      <c r="T302" s="135"/>
      <c r="U302" s="135"/>
      <c r="V302" s="135"/>
      <c r="W302" s="138"/>
      <c r="X302" s="135"/>
      <c r="Y302" s="135"/>
      <c r="Z302" s="135"/>
      <c r="AA302" s="135"/>
      <c r="AB302" s="135"/>
      <c r="AC302" s="135"/>
      <c r="AD302" s="132"/>
      <c r="AE302" s="132"/>
      <c r="AF302" s="132"/>
      <c r="AG302" s="132"/>
      <c r="AH302" s="132"/>
      <c r="AI302" s="137"/>
      <c r="AJ302" s="137"/>
      <c r="AK302" s="137"/>
      <c r="AL302" s="137"/>
      <c r="AM302" s="137"/>
      <c r="AN302" s="135"/>
      <c r="AO302" s="137"/>
    </row>
    <row r="303" spans="1:41" ht="14.25" customHeight="1">
      <c r="A303" s="135"/>
      <c r="B303" s="135"/>
      <c r="C303" s="135"/>
      <c r="D303" s="135"/>
      <c r="E303" s="135"/>
      <c r="F303" s="135"/>
      <c r="G303" s="136"/>
      <c r="H303" s="136"/>
      <c r="I303" s="136"/>
      <c r="J303" s="136"/>
      <c r="K303" s="136"/>
      <c r="L303" s="136"/>
      <c r="M303" s="132"/>
      <c r="N303" s="135"/>
      <c r="O303" s="135"/>
      <c r="P303" s="135"/>
      <c r="Q303" s="135"/>
      <c r="R303" s="135"/>
      <c r="S303" s="135"/>
      <c r="T303" s="135"/>
      <c r="U303" s="135"/>
      <c r="V303" s="135"/>
      <c r="W303" s="138"/>
      <c r="X303" s="135"/>
      <c r="Y303" s="135"/>
      <c r="Z303" s="135"/>
      <c r="AA303" s="135"/>
      <c r="AB303" s="135"/>
      <c r="AC303" s="135"/>
      <c r="AD303" s="132"/>
      <c r="AE303" s="132"/>
      <c r="AF303" s="132"/>
      <c r="AG303" s="132"/>
      <c r="AH303" s="132"/>
      <c r="AI303" s="137"/>
      <c r="AJ303" s="137"/>
      <c r="AK303" s="137"/>
      <c r="AL303" s="137"/>
      <c r="AM303" s="137"/>
      <c r="AN303" s="135"/>
      <c r="AO303" s="137"/>
    </row>
    <row r="304" spans="1:41" ht="14.25" customHeight="1">
      <c r="A304" s="135"/>
      <c r="B304" s="135"/>
      <c r="C304" s="135"/>
      <c r="D304" s="135"/>
      <c r="E304" s="135"/>
      <c r="F304" s="135"/>
      <c r="G304" s="136"/>
      <c r="H304" s="136"/>
      <c r="I304" s="136"/>
      <c r="J304" s="136"/>
      <c r="K304" s="136"/>
      <c r="L304" s="136"/>
      <c r="M304" s="132"/>
      <c r="N304" s="135"/>
      <c r="O304" s="135"/>
      <c r="P304" s="135"/>
      <c r="Q304" s="135"/>
      <c r="R304" s="135"/>
      <c r="S304" s="135"/>
      <c r="T304" s="135"/>
      <c r="U304" s="135"/>
      <c r="V304" s="135"/>
      <c r="W304" s="138"/>
      <c r="X304" s="135"/>
      <c r="Y304" s="135"/>
      <c r="Z304" s="135"/>
      <c r="AA304" s="135"/>
      <c r="AB304" s="135"/>
      <c r="AC304" s="135"/>
      <c r="AD304" s="132"/>
      <c r="AE304" s="132"/>
      <c r="AF304" s="132"/>
      <c r="AG304" s="132"/>
      <c r="AH304" s="132"/>
      <c r="AI304" s="137"/>
      <c r="AJ304" s="137"/>
      <c r="AK304" s="137"/>
      <c r="AL304" s="137"/>
      <c r="AM304" s="137"/>
      <c r="AN304" s="135"/>
      <c r="AO304" s="137"/>
    </row>
    <row r="305" spans="1:41" ht="14.25" customHeight="1">
      <c r="A305" s="135"/>
      <c r="B305" s="135"/>
      <c r="C305" s="135"/>
      <c r="D305" s="135"/>
      <c r="E305" s="135"/>
      <c r="F305" s="135"/>
      <c r="G305" s="136"/>
      <c r="H305" s="136"/>
      <c r="I305" s="136"/>
      <c r="J305" s="136"/>
      <c r="K305" s="136"/>
      <c r="L305" s="136"/>
      <c r="M305" s="132"/>
      <c r="N305" s="135"/>
      <c r="O305" s="135"/>
      <c r="P305" s="135"/>
      <c r="Q305" s="135"/>
      <c r="R305" s="135"/>
      <c r="S305" s="135"/>
      <c r="T305" s="135"/>
      <c r="U305" s="135"/>
      <c r="V305" s="135"/>
      <c r="W305" s="138"/>
      <c r="X305" s="135"/>
      <c r="Y305" s="135"/>
      <c r="Z305" s="135"/>
      <c r="AA305" s="135"/>
      <c r="AB305" s="135"/>
      <c r="AC305" s="135"/>
      <c r="AD305" s="132"/>
      <c r="AE305" s="132"/>
      <c r="AF305" s="132"/>
      <c r="AG305" s="132"/>
      <c r="AH305" s="132"/>
      <c r="AI305" s="137"/>
      <c r="AJ305" s="137"/>
      <c r="AK305" s="137"/>
      <c r="AL305" s="137"/>
      <c r="AM305" s="137"/>
      <c r="AN305" s="135"/>
      <c r="AO305" s="137"/>
    </row>
    <row r="306" spans="1:41" ht="14.25" customHeight="1">
      <c r="A306" s="135"/>
      <c r="B306" s="135"/>
      <c r="C306" s="135"/>
      <c r="D306" s="135"/>
      <c r="E306" s="135"/>
      <c r="F306" s="135"/>
      <c r="G306" s="136"/>
      <c r="H306" s="136"/>
      <c r="I306" s="136"/>
      <c r="J306" s="136"/>
      <c r="K306" s="136"/>
      <c r="L306" s="136"/>
      <c r="M306" s="132"/>
      <c r="N306" s="135"/>
      <c r="O306" s="135"/>
      <c r="P306" s="135"/>
      <c r="Q306" s="135"/>
      <c r="R306" s="135"/>
      <c r="S306" s="135"/>
      <c r="T306" s="135"/>
      <c r="U306" s="135"/>
      <c r="V306" s="135"/>
      <c r="W306" s="138"/>
      <c r="X306" s="135"/>
      <c r="Y306" s="135"/>
      <c r="Z306" s="135"/>
      <c r="AA306" s="135"/>
      <c r="AB306" s="135"/>
      <c r="AC306" s="135"/>
      <c r="AD306" s="132"/>
      <c r="AE306" s="132"/>
      <c r="AF306" s="132"/>
      <c r="AG306" s="132"/>
      <c r="AH306" s="132"/>
      <c r="AI306" s="137"/>
      <c r="AJ306" s="137"/>
      <c r="AK306" s="137"/>
      <c r="AL306" s="137"/>
      <c r="AM306" s="137"/>
      <c r="AN306" s="135"/>
      <c r="AO306" s="137"/>
    </row>
    <row r="307" spans="1:41" ht="14.25" customHeight="1">
      <c r="A307" s="135"/>
      <c r="B307" s="135"/>
      <c r="C307" s="135"/>
      <c r="D307" s="135"/>
      <c r="E307" s="135"/>
      <c r="F307" s="135"/>
      <c r="G307" s="136"/>
      <c r="H307" s="136"/>
      <c r="I307" s="136"/>
      <c r="J307" s="136"/>
      <c r="K307" s="136"/>
      <c r="L307" s="136"/>
      <c r="M307" s="132"/>
      <c r="N307" s="135"/>
      <c r="O307" s="135"/>
      <c r="P307" s="135"/>
      <c r="Q307" s="135"/>
      <c r="R307" s="135"/>
      <c r="S307" s="135"/>
      <c r="T307" s="135"/>
      <c r="U307" s="135"/>
      <c r="V307" s="135"/>
      <c r="W307" s="138"/>
      <c r="X307" s="135"/>
      <c r="Y307" s="135"/>
      <c r="Z307" s="135"/>
      <c r="AA307" s="135"/>
      <c r="AB307" s="135"/>
      <c r="AC307" s="135"/>
      <c r="AD307" s="132"/>
      <c r="AE307" s="132"/>
      <c r="AF307" s="132"/>
      <c r="AG307" s="132"/>
      <c r="AH307" s="132"/>
      <c r="AI307" s="137"/>
      <c r="AJ307" s="137"/>
      <c r="AK307" s="137"/>
      <c r="AL307" s="137"/>
      <c r="AM307" s="137"/>
      <c r="AN307" s="135"/>
      <c r="AO307" s="137"/>
    </row>
    <row r="308" spans="1:41" ht="14.25" customHeight="1">
      <c r="A308" s="135"/>
      <c r="B308" s="135"/>
      <c r="C308" s="135"/>
      <c r="D308" s="135"/>
      <c r="E308" s="135"/>
      <c r="F308" s="135"/>
      <c r="G308" s="136"/>
      <c r="H308" s="136"/>
      <c r="I308" s="136"/>
      <c r="J308" s="136"/>
      <c r="K308" s="136"/>
      <c r="L308" s="136"/>
      <c r="M308" s="132"/>
      <c r="N308" s="135"/>
      <c r="O308" s="135"/>
      <c r="P308" s="135"/>
      <c r="Q308" s="135"/>
      <c r="R308" s="135"/>
      <c r="S308" s="135"/>
      <c r="T308" s="135"/>
      <c r="U308" s="135"/>
      <c r="V308" s="135"/>
      <c r="W308" s="138"/>
      <c r="X308" s="135"/>
      <c r="Y308" s="135"/>
      <c r="Z308" s="135"/>
      <c r="AA308" s="135"/>
      <c r="AB308" s="135"/>
      <c r="AC308" s="135"/>
      <c r="AD308" s="132"/>
      <c r="AE308" s="132"/>
      <c r="AF308" s="132"/>
      <c r="AG308" s="132"/>
      <c r="AH308" s="132"/>
      <c r="AI308" s="137"/>
      <c r="AJ308" s="137"/>
      <c r="AK308" s="137"/>
      <c r="AL308" s="137"/>
      <c r="AM308" s="137"/>
      <c r="AN308" s="135"/>
      <c r="AO308" s="137"/>
    </row>
    <row r="309" spans="1:41" ht="14.25" customHeight="1">
      <c r="A309" s="135"/>
      <c r="B309" s="135"/>
      <c r="C309" s="135"/>
      <c r="D309" s="135"/>
      <c r="E309" s="135"/>
      <c r="F309" s="135"/>
      <c r="G309" s="136"/>
      <c r="H309" s="136"/>
      <c r="I309" s="136"/>
      <c r="J309" s="136"/>
      <c r="K309" s="136"/>
      <c r="L309" s="136"/>
      <c r="M309" s="132"/>
      <c r="N309" s="135"/>
      <c r="O309" s="135"/>
      <c r="P309" s="135"/>
      <c r="Q309" s="135"/>
      <c r="R309" s="135"/>
      <c r="S309" s="135"/>
      <c r="T309" s="135"/>
      <c r="U309" s="135"/>
      <c r="V309" s="135"/>
      <c r="W309" s="138"/>
      <c r="X309" s="135"/>
      <c r="Y309" s="135"/>
      <c r="Z309" s="135"/>
      <c r="AA309" s="135"/>
      <c r="AB309" s="135"/>
      <c r="AC309" s="135"/>
      <c r="AD309" s="132"/>
      <c r="AE309" s="132"/>
      <c r="AF309" s="132"/>
      <c r="AG309" s="132"/>
      <c r="AH309" s="132"/>
      <c r="AI309" s="137"/>
      <c r="AJ309" s="137"/>
      <c r="AK309" s="137"/>
      <c r="AL309" s="137"/>
      <c r="AM309" s="137"/>
      <c r="AN309" s="135"/>
      <c r="AO309" s="137"/>
    </row>
    <row r="310" spans="1:41" ht="14.25" customHeight="1">
      <c r="A310" s="135"/>
      <c r="B310" s="135"/>
      <c r="C310" s="135"/>
      <c r="D310" s="135"/>
      <c r="E310" s="135"/>
      <c r="F310" s="135"/>
      <c r="G310" s="136"/>
      <c r="H310" s="136"/>
      <c r="I310" s="136"/>
      <c r="J310" s="136"/>
      <c r="K310" s="136"/>
      <c r="L310" s="136"/>
      <c r="M310" s="132"/>
      <c r="N310" s="135"/>
      <c r="O310" s="135"/>
      <c r="P310" s="135"/>
      <c r="Q310" s="135"/>
      <c r="R310" s="135"/>
      <c r="S310" s="135"/>
      <c r="T310" s="135"/>
      <c r="U310" s="135"/>
      <c r="V310" s="135"/>
      <c r="W310" s="138"/>
      <c r="X310" s="135"/>
      <c r="Y310" s="135"/>
      <c r="Z310" s="135"/>
      <c r="AA310" s="135"/>
      <c r="AB310" s="135"/>
      <c r="AC310" s="135"/>
      <c r="AD310" s="132"/>
      <c r="AE310" s="132"/>
      <c r="AF310" s="132"/>
      <c r="AG310" s="132"/>
      <c r="AH310" s="132"/>
      <c r="AI310" s="137"/>
      <c r="AJ310" s="137"/>
      <c r="AK310" s="137"/>
      <c r="AL310" s="137"/>
      <c r="AM310" s="137"/>
      <c r="AN310" s="135"/>
      <c r="AO310" s="137"/>
    </row>
    <row r="311" spans="1:41" ht="14.25" customHeight="1">
      <c r="A311" s="135"/>
      <c r="B311" s="135"/>
      <c r="C311" s="135"/>
      <c r="D311" s="135"/>
      <c r="E311" s="135"/>
      <c r="F311" s="135"/>
      <c r="G311" s="136"/>
      <c r="H311" s="136"/>
      <c r="I311" s="136"/>
      <c r="J311" s="136"/>
      <c r="K311" s="136"/>
      <c r="L311" s="136"/>
      <c r="M311" s="132"/>
      <c r="N311" s="135"/>
      <c r="O311" s="135"/>
      <c r="P311" s="135"/>
      <c r="Q311" s="135"/>
      <c r="R311" s="135"/>
      <c r="S311" s="135"/>
      <c r="T311" s="135"/>
      <c r="U311" s="135"/>
      <c r="V311" s="135"/>
      <c r="W311" s="138"/>
      <c r="X311" s="135"/>
      <c r="Y311" s="135"/>
      <c r="Z311" s="135"/>
      <c r="AA311" s="135"/>
      <c r="AB311" s="135"/>
      <c r="AC311" s="135"/>
      <c r="AD311" s="132"/>
      <c r="AE311" s="132"/>
      <c r="AF311" s="132"/>
      <c r="AG311" s="132"/>
      <c r="AH311" s="132"/>
      <c r="AI311" s="137"/>
      <c r="AJ311" s="137"/>
      <c r="AK311" s="137"/>
      <c r="AL311" s="137"/>
      <c r="AM311" s="137"/>
      <c r="AN311" s="135"/>
      <c r="AO311" s="137"/>
    </row>
    <row r="312" spans="1:41" ht="14.25" customHeight="1">
      <c r="A312" s="135"/>
      <c r="B312" s="135"/>
      <c r="C312" s="135"/>
      <c r="D312" s="135"/>
      <c r="E312" s="135"/>
      <c r="F312" s="135"/>
      <c r="G312" s="136"/>
      <c r="H312" s="136"/>
      <c r="I312" s="136"/>
      <c r="J312" s="136"/>
      <c r="K312" s="136"/>
      <c r="L312" s="136"/>
      <c r="M312" s="132"/>
      <c r="N312" s="135"/>
      <c r="O312" s="135"/>
      <c r="P312" s="135"/>
      <c r="Q312" s="135"/>
      <c r="R312" s="135"/>
      <c r="S312" s="135"/>
      <c r="T312" s="135"/>
      <c r="U312" s="135"/>
      <c r="V312" s="135"/>
      <c r="W312" s="138"/>
      <c r="X312" s="135"/>
      <c r="Y312" s="135"/>
      <c r="Z312" s="135"/>
      <c r="AA312" s="135"/>
      <c r="AB312" s="135"/>
      <c r="AC312" s="135"/>
      <c r="AD312" s="132"/>
      <c r="AE312" s="132"/>
      <c r="AF312" s="132"/>
      <c r="AG312" s="132"/>
      <c r="AH312" s="132"/>
      <c r="AI312" s="137"/>
      <c r="AJ312" s="137"/>
      <c r="AK312" s="137"/>
      <c r="AL312" s="137"/>
      <c r="AM312" s="137"/>
      <c r="AN312" s="135"/>
      <c r="AO312" s="137"/>
    </row>
    <row r="313" spans="1:41" ht="14.25" customHeight="1">
      <c r="A313" s="135"/>
      <c r="B313" s="135"/>
      <c r="C313" s="135"/>
      <c r="D313" s="135"/>
      <c r="E313" s="135"/>
      <c r="F313" s="135"/>
      <c r="G313" s="136"/>
      <c r="H313" s="136"/>
      <c r="I313" s="136"/>
      <c r="J313" s="136"/>
      <c r="K313" s="136"/>
      <c r="L313" s="136"/>
      <c r="M313" s="132"/>
      <c r="N313" s="135"/>
      <c r="O313" s="135"/>
      <c r="P313" s="135"/>
      <c r="Q313" s="135"/>
      <c r="R313" s="135"/>
      <c r="S313" s="135"/>
      <c r="T313" s="135"/>
      <c r="U313" s="135"/>
      <c r="V313" s="135"/>
      <c r="W313" s="138"/>
      <c r="X313" s="135"/>
      <c r="Y313" s="135"/>
      <c r="Z313" s="135"/>
      <c r="AA313" s="135"/>
      <c r="AB313" s="135"/>
      <c r="AC313" s="135"/>
      <c r="AD313" s="132"/>
      <c r="AE313" s="132"/>
      <c r="AF313" s="132"/>
      <c r="AG313" s="132"/>
      <c r="AH313" s="132"/>
      <c r="AI313" s="137"/>
      <c r="AJ313" s="137"/>
      <c r="AK313" s="137"/>
      <c r="AL313" s="137"/>
      <c r="AM313" s="137"/>
      <c r="AN313" s="135"/>
      <c r="AO313" s="137"/>
    </row>
    <row r="314" spans="1:41" ht="14.25" customHeight="1">
      <c r="A314" s="135"/>
      <c r="B314" s="135"/>
      <c r="C314" s="135"/>
      <c r="D314" s="135"/>
      <c r="E314" s="135"/>
      <c r="F314" s="135"/>
      <c r="G314" s="136"/>
      <c r="H314" s="136"/>
      <c r="I314" s="136"/>
      <c r="J314" s="136"/>
      <c r="K314" s="136"/>
      <c r="L314" s="136"/>
      <c r="M314" s="132"/>
      <c r="N314" s="135"/>
      <c r="O314" s="135"/>
      <c r="P314" s="135"/>
      <c r="Q314" s="135"/>
      <c r="R314" s="135"/>
      <c r="S314" s="135"/>
      <c r="T314" s="135"/>
      <c r="U314" s="135"/>
      <c r="V314" s="135"/>
      <c r="W314" s="138"/>
      <c r="X314" s="135"/>
      <c r="Y314" s="135"/>
      <c r="Z314" s="135"/>
      <c r="AA314" s="135"/>
      <c r="AB314" s="135"/>
      <c r="AC314" s="135"/>
      <c r="AD314" s="132"/>
      <c r="AE314" s="132"/>
      <c r="AF314" s="132"/>
      <c r="AG314" s="132"/>
      <c r="AH314" s="132"/>
      <c r="AI314" s="137"/>
      <c r="AJ314" s="137"/>
      <c r="AK314" s="137"/>
      <c r="AL314" s="137"/>
      <c r="AM314" s="137"/>
      <c r="AN314" s="135"/>
      <c r="AO314" s="137"/>
    </row>
    <row r="315" spans="1:41" ht="14.25" customHeight="1">
      <c r="A315" s="135"/>
      <c r="B315" s="135"/>
      <c r="C315" s="135"/>
      <c r="D315" s="135"/>
      <c r="E315" s="135"/>
      <c r="F315" s="135"/>
      <c r="G315" s="136"/>
      <c r="H315" s="136"/>
      <c r="I315" s="136"/>
      <c r="J315" s="136"/>
      <c r="K315" s="136"/>
      <c r="L315" s="136"/>
      <c r="M315" s="132"/>
      <c r="N315" s="135"/>
      <c r="O315" s="135"/>
      <c r="P315" s="135"/>
      <c r="Q315" s="135"/>
      <c r="R315" s="135"/>
      <c r="S315" s="135"/>
      <c r="T315" s="135"/>
      <c r="U315" s="135"/>
      <c r="V315" s="135"/>
      <c r="W315" s="138"/>
      <c r="X315" s="135"/>
      <c r="Y315" s="135"/>
      <c r="Z315" s="135"/>
      <c r="AA315" s="135"/>
      <c r="AB315" s="135"/>
      <c r="AC315" s="135"/>
      <c r="AD315" s="132"/>
      <c r="AE315" s="132"/>
      <c r="AF315" s="132"/>
      <c r="AG315" s="132"/>
      <c r="AH315" s="132"/>
      <c r="AI315" s="137"/>
      <c r="AJ315" s="137"/>
      <c r="AK315" s="137"/>
      <c r="AL315" s="137"/>
      <c r="AM315" s="137"/>
      <c r="AN315" s="135"/>
      <c r="AO315" s="137"/>
    </row>
    <row r="316" spans="1:41" ht="14.25" customHeight="1">
      <c r="A316" s="135"/>
      <c r="B316" s="135"/>
      <c r="C316" s="135"/>
      <c r="D316" s="135"/>
      <c r="E316" s="135"/>
      <c r="F316" s="135"/>
      <c r="G316" s="136"/>
      <c r="H316" s="136"/>
      <c r="I316" s="136"/>
      <c r="J316" s="136"/>
      <c r="K316" s="136"/>
      <c r="L316" s="136"/>
      <c r="M316" s="132"/>
      <c r="N316" s="135"/>
      <c r="O316" s="135"/>
      <c r="P316" s="135"/>
      <c r="Q316" s="135"/>
      <c r="R316" s="135"/>
      <c r="S316" s="135"/>
      <c r="T316" s="135"/>
      <c r="U316" s="135"/>
      <c r="V316" s="135"/>
      <c r="W316" s="138"/>
      <c r="X316" s="135"/>
      <c r="Y316" s="135"/>
      <c r="Z316" s="135"/>
      <c r="AA316" s="135"/>
      <c r="AB316" s="135"/>
      <c r="AC316" s="135"/>
      <c r="AD316" s="132"/>
      <c r="AE316" s="132"/>
      <c r="AF316" s="132"/>
      <c r="AG316" s="132"/>
      <c r="AH316" s="132"/>
      <c r="AI316" s="137"/>
      <c r="AJ316" s="137"/>
      <c r="AK316" s="137"/>
      <c r="AL316" s="137"/>
      <c r="AM316" s="137"/>
      <c r="AN316" s="135"/>
      <c r="AO316" s="137"/>
    </row>
    <row r="317" spans="1:41" ht="14.25" customHeight="1">
      <c r="A317" s="135"/>
      <c r="B317" s="135"/>
      <c r="C317" s="135"/>
      <c r="D317" s="135"/>
      <c r="E317" s="135"/>
      <c r="F317" s="135"/>
      <c r="G317" s="136"/>
      <c r="H317" s="136"/>
      <c r="I317" s="136"/>
      <c r="J317" s="136"/>
      <c r="K317" s="136"/>
      <c r="L317" s="136"/>
      <c r="M317" s="132"/>
      <c r="N317" s="135"/>
      <c r="O317" s="135"/>
      <c r="P317" s="135"/>
      <c r="Q317" s="135"/>
      <c r="R317" s="135"/>
      <c r="S317" s="135"/>
      <c r="T317" s="135"/>
      <c r="U317" s="135"/>
      <c r="V317" s="135"/>
      <c r="W317" s="138"/>
      <c r="X317" s="135"/>
      <c r="Y317" s="135"/>
      <c r="Z317" s="135"/>
      <c r="AA317" s="135"/>
      <c r="AB317" s="135"/>
      <c r="AC317" s="135"/>
      <c r="AD317" s="132"/>
      <c r="AE317" s="132"/>
      <c r="AF317" s="132"/>
      <c r="AG317" s="132"/>
      <c r="AH317" s="132"/>
      <c r="AI317" s="137"/>
      <c r="AJ317" s="137"/>
      <c r="AK317" s="137"/>
      <c r="AL317" s="137"/>
      <c r="AM317" s="137"/>
      <c r="AN317" s="135"/>
      <c r="AO317" s="137"/>
    </row>
    <row r="318" spans="1:41" ht="14.25" customHeight="1">
      <c r="A318" s="135"/>
      <c r="B318" s="135"/>
      <c r="C318" s="135"/>
      <c r="D318" s="135"/>
      <c r="E318" s="135"/>
      <c r="F318" s="135"/>
      <c r="G318" s="136"/>
      <c r="H318" s="136"/>
      <c r="I318" s="136"/>
      <c r="J318" s="136"/>
      <c r="K318" s="136"/>
      <c r="L318" s="136"/>
      <c r="M318" s="132"/>
      <c r="N318" s="135"/>
      <c r="O318" s="135"/>
      <c r="P318" s="135"/>
      <c r="Q318" s="135"/>
      <c r="R318" s="135"/>
      <c r="S318" s="135"/>
      <c r="T318" s="135"/>
      <c r="U318" s="135"/>
      <c r="V318" s="135"/>
      <c r="W318" s="138"/>
      <c r="X318" s="135"/>
      <c r="Y318" s="135"/>
      <c r="Z318" s="135"/>
      <c r="AA318" s="135"/>
      <c r="AB318" s="135"/>
      <c r="AC318" s="135"/>
      <c r="AD318" s="132"/>
      <c r="AE318" s="132"/>
      <c r="AF318" s="132"/>
      <c r="AG318" s="132"/>
      <c r="AH318" s="132"/>
      <c r="AI318" s="137"/>
      <c r="AJ318" s="137"/>
      <c r="AK318" s="137"/>
      <c r="AL318" s="137"/>
      <c r="AM318" s="137"/>
      <c r="AN318" s="135"/>
      <c r="AO318" s="137"/>
    </row>
    <row r="319" spans="1:41" ht="14.25" customHeight="1">
      <c r="A319" s="135"/>
      <c r="B319" s="135"/>
      <c r="C319" s="135"/>
      <c r="D319" s="135"/>
      <c r="E319" s="135"/>
      <c r="F319" s="135"/>
      <c r="G319" s="136"/>
      <c r="H319" s="136"/>
      <c r="I319" s="136"/>
      <c r="J319" s="136"/>
      <c r="K319" s="136"/>
      <c r="L319" s="136"/>
      <c r="M319" s="132"/>
      <c r="N319" s="135"/>
      <c r="O319" s="135"/>
      <c r="P319" s="135"/>
      <c r="Q319" s="135"/>
      <c r="R319" s="135"/>
      <c r="S319" s="135"/>
      <c r="T319" s="135"/>
      <c r="U319" s="135"/>
      <c r="V319" s="135"/>
      <c r="W319" s="138"/>
      <c r="X319" s="135"/>
      <c r="Y319" s="135"/>
      <c r="Z319" s="135"/>
      <c r="AA319" s="135"/>
      <c r="AB319" s="135"/>
      <c r="AC319" s="135"/>
      <c r="AD319" s="132"/>
      <c r="AE319" s="132"/>
      <c r="AF319" s="132"/>
      <c r="AG319" s="132"/>
      <c r="AH319" s="132"/>
      <c r="AI319" s="137"/>
      <c r="AJ319" s="137"/>
      <c r="AK319" s="137"/>
      <c r="AL319" s="137"/>
      <c r="AM319" s="137"/>
      <c r="AN319" s="135"/>
      <c r="AO319" s="137"/>
    </row>
    <row r="320" spans="1:41" ht="14.25" customHeight="1">
      <c r="A320" s="135"/>
      <c r="B320" s="135"/>
      <c r="C320" s="135"/>
      <c r="D320" s="135"/>
      <c r="E320" s="135"/>
      <c r="F320" s="135"/>
      <c r="G320" s="136"/>
      <c r="H320" s="136"/>
      <c r="I320" s="136"/>
      <c r="J320" s="136"/>
      <c r="K320" s="136"/>
      <c r="L320" s="136"/>
      <c r="M320" s="132"/>
      <c r="N320" s="135"/>
      <c r="O320" s="135"/>
      <c r="P320" s="135"/>
      <c r="Q320" s="135"/>
      <c r="R320" s="135"/>
      <c r="S320" s="135"/>
      <c r="T320" s="135"/>
      <c r="U320" s="135"/>
      <c r="V320" s="135"/>
      <c r="W320" s="138"/>
      <c r="X320" s="135"/>
      <c r="Y320" s="135"/>
      <c r="Z320" s="135"/>
      <c r="AA320" s="135"/>
      <c r="AB320" s="135"/>
      <c r="AC320" s="135"/>
      <c r="AD320" s="132"/>
      <c r="AE320" s="132"/>
      <c r="AF320" s="132"/>
      <c r="AG320" s="132"/>
      <c r="AH320" s="132"/>
      <c r="AI320" s="137"/>
      <c r="AJ320" s="137"/>
      <c r="AK320" s="137"/>
      <c r="AL320" s="137"/>
      <c r="AM320" s="137"/>
      <c r="AN320" s="135"/>
      <c r="AO320" s="137"/>
    </row>
    <row r="321" spans="1:41" ht="14.25" customHeight="1">
      <c r="A321" s="135"/>
      <c r="B321" s="135"/>
      <c r="C321" s="135"/>
      <c r="D321" s="135"/>
      <c r="E321" s="135"/>
      <c r="F321" s="135"/>
      <c r="G321" s="136"/>
      <c r="H321" s="136"/>
      <c r="I321" s="136"/>
      <c r="J321" s="136"/>
      <c r="K321" s="136"/>
      <c r="L321" s="136"/>
      <c r="M321" s="132"/>
      <c r="N321" s="135"/>
      <c r="O321" s="135"/>
      <c r="P321" s="135"/>
      <c r="Q321" s="135"/>
      <c r="R321" s="135"/>
      <c r="S321" s="135"/>
      <c r="T321" s="135"/>
      <c r="U321" s="135"/>
      <c r="V321" s="135"/>
      <c r="W321" s="138"/>
      <c r="X321" s="135"/>
      <c r="Y321" s="135"/>
      <c r="Z321" s="135"/>
      <c r="AA321" s="135"/>
      <c r="AB321" s="135"/>
      <c r="AC321" s="135"/>
      <c r="AD321" s="132"/>
      <c r="AE321" s="132"/>
      <c r="AF321" s="132"/>
      <c r="AG321" s="132"/>
      <c r="AH321" s="132"/>
      <c r="AI321" s="137"/>
      <c r="AJ321" s="137"/>
      <c r="AK321" s="137"/>
      <c r="AL321" s="137"/>
      <c r="AM321" s="137"/>
      <c r="AN321" s="135"/>
      <c r="AO321" s="137"/>
    </row>
    <row r="322" spans="1:41" ht="14.25" customHeight="1">
      <c r="A322" s="135"/>
      <c r="B322" s="135"/>
      <c r="C322" s="135"/>
      <c r="D322" s="135"/>
      <c r="E322" s="135"/>
      <c r="F322" s="135"/>
      <c r="G322" s="136"/>
      <c r="H322" s="136"/>
      <c r="I322" s="136"/>
      <c r="J322" s="136"/>
      <c r="K322" s="136"/>
      <c r="L322" s="136"/>
      <c r="M322" s="132"/>
      <c r="N322" s="135"/>
      <c r="O322" s="135"/>
      <c r="P322" s="135"/>
      <c r="Q322" s="135"/>
      <c r="R322" s="135"/>
      <c r="S322" s="135"/>
      <c r="T322" s="135"/>
      <c r="U322" s="135"/>
      <c r="V322" s="135"/>
      <c r="W322" s="138"/>
      <c r="X322" s="135"/>
      <c r="Y322" s="135"/>
      <c r="Z322" s="135"/>
      <c r="AA322" s="135"/>
      <c r="AB322" s="135"/>
      <c r="AC322" s="135"/>
      <c r="AD322" s="132"/>
      <c r="AE322" s="132"/>
      <c r="AF322" s="132"/>
      <c r="AG322" s="132"/>
      <c r="AH322" s="132"/>
      <c r="AI322" s="137"/>
      <c r="AJ322" s="137"/>
      <c r="AK322" s="137"/>
      <c r="AL322" s="137"/>
      <c r="AM322" s="137"/>
      <c r="AN322" s="135"/>
      <c r="AO322" s="137"/>
    </row>
    <row r="323" spans="1:41" ht="14.25" customHeight="1">
      <c r="A323" s="135"/>
      <c r="B323" s="135"/>
      <c r="C323" s="135"/>
      <c r="D323" s="135"/>
      <c r="E323" s="135"/>
      <c r="F323" s="135"/>
      <c r="G323" s="136"/>
      <c r="H323" s="136"/>
      <c r="I323" s="136"/>
      <c r="J323" s="136"/>
      <c r="K323" s="136"/>
      <c r="L323" s="136"/>
      <c r="M323" s="132"/>
      <c r="N323" s="135"/>
      <c r="O323" s="135"/>
      <c r="P323" s="135"/>
      <c r="Q323" s="135"/>
      <c r="R323" s="135"/>
      <c r="S323" s="135"/>
      <c r="T323" s="135"/>
      <c r="U323" s="135"/>
      <c r="V323" s="135"/>
      <c r="W323" s="138"/>
      <c r="X323" s="135"/>
      <c r="Y323" s="135"/>
      <c r="Z323" s="135"/>
      <c r="AA323" s="135"/>
      <c r="AB323" s="135"/>
      <c r="AC323" s="135"/>
      <c r="AD323" s="132"/>
      <c r="AE323" s="132"/>
      <c r="AF323" s="132"/>
      <c r="AG323" s="132"/>
      <c r="AH323" s="132"/>
      <c r="AI323" s="137"/>
      <c r="AJ323" s="137"/>
      <c r="AK323" s="137"/>
      <c r="AL323" s="137"/>
      <c r="AM323" s="137"/>
      <c r="AN323" s="135"/>
      <c r="AO323" s="137"/>
    </row>
    <row r="324" spans="1:41" ht="14.25" customHeight="1">
      <c r="A324" s="135"/>
      <c r="B324" s="135"/>
      <c r="C324" s="135"/>
      <c r="D324" s="135"/>
      <c r="E324" s="135"/>
      <c r="F324" s="135"/>
      <c r="G324" s="136"/>
      <c r="H324" s="136"/>
      <c r="I324" s="136"/>
      <c r="J324" s="136"/>
      <c r="K324" s="136"/>
      <c r="L324" s="136"/>
      <c r="M324" s="132"/>
      <c r="N324" s="135"/>
      <c r="O324" s="135"/>
      <c r="P324" s="135"/>
      <c r="Q324" s="135"/>
      <c r="R324" s="135"/>
      <c r="S324" s="135"/>
      <c r="T324" s="135"/>
      <c r="U324" s="135"/>
      <c r="V324" s="135"/>
      <c r="W324" s="138"/>
      <c r="X324" s="135"/>
      <c r="Y324" s="135"/>
      <c r="Z324" s="135"/>
      <c r="AA324" s="135"/>
      <c r="AB324" s="135"/>
      <c r="AC324" s="135"/>
      <c r="AD324" s="132"/>
      <c r="AE324" s="132"/>
      <c r="AF324" s="132"/>
      <c r="AG324" s="132"/>
      <c r="AH324" s="132"/>
      <c r="AI324" s="137"/>
      <c r="AJ324" s="137"/>
      <c r="AK324" s="137"/>
      <c r="AL324" s="137"/>
      <c r="AM324" s="137"/>
      <c r="AN324" s="135"/>
      <c r="AO324" s="137"/>
    </row>
    <row r="325" spans="1:41" ht="14.25" customHeight="1">
      <c r="A325" s="135"/>
      <c r="B325" s="135"/>
      <c r="C325" s="135"/>
      <c r="D325" s="135"/>
      <c r="E325" s="135"/>
      <c r="F325" s="135"/>
      <c r="G325" s="136"/>
      <c r="H325" s="136"/>
      <c r="I325" s="136"/>
      <c r="J325" s="136"/>
      <c r="K325" s="136"/>
      <c r="L325" s="136"/>
      <c r="M325" s="132"/>
      <c r="N325" s="135"/>
      <c r="O325" s="135"/>
      <c r="P325" s="135"/>
      <c r="Q325" s="135"/>
      <c r="R325" s="135"/>
      <c r="S325" s="135"/>
      <c r="T325" s="135"/>
      <c r="U325" s="135"/>
      <c r="V325" s="135"/>
      <c r="W325" s="138"/>
      <c r="X325" s="135"/>
      <c r="Y325" s="135"/>
      <c r="Z325" s="135"/>
      <c r="AA325" s="135"/>
      <c r="AB325" s="135"/>
      <c r="AC325" s="135"/>
      <c r="AD325" s="132"/>
      <c r="AE325" s="132"/>
      <c r="AF325" s="132"/>
      <c r="AG325" s="132"/>
      <c r="AH325" s="132"/>
      <c r="AI325" s="137"/>
      <c r="AJ325" s="137"/>
      <c r="AK325" s="137"/>
      <c r="AL325" s="137"/>
      <c r="AM325" s="137"/>
      <c r="AN325" s="135"/>
      <c r="AO325" s="137"/>
    </row>
    <row r="326" spans="1:41" ht="14.25" customHeight="1">
      <c r="A326" s="135"/>
      <c r="B326" s="135"/>
      <c r="C326" s="135"/>
      <c r="D326" s="135"/>
      <c r="E326" s="135"/>
      <c r="F326" s="135"/>
      <c r="G326" s="136"/>
      <c r="H326" s="136"/>
      <c r="I326" s="136"/>
      <c r="J326" s="136"/>
      <c r="K326" s="136"/>
      <c r="L326" s="136"/>
      <c r="M326" s="132"/>
      <c r="N326" s="135"/>
      <c r="O326" s="135"/>
      <c r="P326" s="135"/>
      <c r="Q326" s="135"/>
      <c r="R326" s="135"/>
      <c r="S326" s="135"/>
      <c r="T326" s="135"/>
      <c r="U326" s="135"/>
      <c r="V326" s="135"/>
      <c r="W326" s="138"/>
      <c r="X326" s="135"/>
      <c r="Y326" s="135"/>
      <c r="Z326" s="135"/>
      <c r="AA326" s="135"/>
      <c r="AB326" s="135"/>
      <c r="AC326" s="135"/>
      <c r="AD326" s="132"/>
      <c r="AE326" s="132"/>
      <c r="AF326" s="132"/>
      <c r="AG326" s="132"/>
      <c r="AH326" s="132"/>
      <c r="AI326" s="137"/>
      <c r="AJ326" s="137"/>
      <c r="AK326" s="137"/>
      <c r="AL326" s="137"/>
      <c r="AM326" s="137"/>
      <c r="AN326" s="135"/>
      <c r="AO326" s="137"/>
    </row>
    <row r="327" spans="1:41" ht="14.25" customHeight="1">
      <c r="A327" s="135"/>
      <c r="B327" s="135"/>
      <c r="C327" s="135"/>
      <c r="D327" s="135"/>
      <c r="E327" s="135"/>
      <c r="F327" s="135"/>
      <c r="G327" s="136"/>
      <c r="H327" s="136"/>
      <c r="I327" s="136"/>
      <c r="J327" s="136"/>
      <c r="K327" s="136"/>
      <c r="L327" s="136"/>
      <c r="M327" s="132"/>
      <c r="N327" s="135"/>
      <c r="O327" s="135"/>
      <c r="P327" s="135"/>
      <c r="Q327" s="135"/>
      <c r="R327" s="135"/>
      <c r="S327" s="135"/>
      <c r="T327" s="135"/>
      <c r="U327" s="135"/>
      <c r="V327" s="135"/>
      <c r="W327" s="138"/>
      <c r="X327" s="135"/>
      <c r="Y327" s="135"/>
      <c r="Z327" s="135"/>
      <c r="AA327" s="135"/>
      <c r="AB327" s="135"/>
      <c r="AC327" s="135"/>
      <c r="AD327" s="132"/>
      <c r="AE327" s="132"/>
      <c r="AF327" s="132"/>
      <c r="AG327" s="132"/>
      <c r="AH327" s="132"/>
      <c r="AI327" s="137"/>
      <c r="AJ327" s="137"/>
      <c r="AK327" s="137"/>
      <c r="AL327" s="137"/>
      <c r="AM327" s="137"/>
      <c r="AN327" s="135"/>
      <c r="AO327" s="137"/>
    </row>
    <row r="328" spans="1:41" ht="14.25" customHeight="1">
      <c r="A328" s="135"/>
      <c r="B328" s="135"/>
      <c r="C328" s="135"/>
      <c r="D328" s="135"/>
      <c r="E328" s="135"/>
      <c r="F328" s="135"/>
      <c r="G328" s="136"/>
      <c r="H328" s="136"/>
      <c r="I328" s="136"/>
      <c r="J328" s="136"/>
      <c r="K328" s="136"/>
      <c r="L328" s="136"/>
      <c r="M328" s="132"/>
      <c r="N328" s="135"/>
      <c r="O328" s="135"/>
      <c r="P328" s="135"/>
      <c r="Q328" s="135"/>
      <c r="R328" s="135"/>
      <c r="S328" s="135"/>
      <c r="T328" s="135"/>
      <c r="U328" s="135"/>
      <c r="V328" s="135"/>
      <c r="W328" s="138"/>
      <c r="X328" s="135"/>
      <c r="Y328" s="135"/>
      <c r="Z328" s="135"/>
      <c r="AA328" s="135"/>
      <c r="AB328" s="135"/>
      <c r="AC328" s="135"/>
      <c r="AD328" s="132"/>
      <c r="AE328" s="132"/>
      <c r="AF328" s="132"/>
      <c r="AG328" s="132"/>
      <c r="AH328" s="132"/>
      <c r="AI328" s="137"/>
      <c r="AJ328" s="137"/>
      <c r="AK328" s="137"/>
      <c r="AL328" s="137"/>
      <c r="AM328" s="137"/>
      <c r="AN328" s="135"/>
      <c r="AO328" s="137"/>
    </row>
    <row r="329" spans="1:41" ht="14.25" customHeight="1">
      <c r="A329" s="135"/>
      <c r="B329" s="135"/>
      <c r="C329" s="135"/>
      <c r="D329" s="135"/>
      <c r="E329" s="135"/>
      <c r="F329" s="135"/>
      <c r="G329" s="136"/>
      <c r="H329" s="136"/>
      <c r="I329" s="136"/>
      <c r="J329" s="136"/>
      <c r="K329" s="136"/>
      <c r="L329" s="136"/>
      <c r="M329" s="132"/>
      <c r="N329" s="135"/>
      <c r="O329" s="135"/>
      <c r="P329" s="135"/>
      <c r="Q329" s="135"/>
      <c r="R329" s="135"/>
      <c r="S329" s="135"/>
      <c r="T329" s="135"/>
      <c r="U329" s="135"/>
      <c r="V329" s="135"/>
      <c r="W329" s="138"/>
      <c r="X329" s="135"/>
      <c r="Y329" s="135"/>
      <c r="Z329" s="135"/>
      <c r="AA329" s="135"/>
      <c r="AB329" s="135"/>
      <c r="AC329" s="135"/>
      <c r="AD329" s="132"/>
      <c r="AE329" s="132"/>
      <c r="AF329" s="132"/>
      <c r="AG329" s="132"/>
      <c r="AH329" s="132"/>
      <c r="AI329" s="137"/>
      <c r="AJ329" s="137"/>
      <c r="AK329" s="137"/>
      <c r="AL329" s="137"/>
      <c r="AM329" s="137"/>
      <c r="AN329" s="135"/>
      <c r="AO329" s="137"/>
    </row>
    <row r="330" spans="1:41" ht="14.25" customHeight="1">
      <c r="A330" s="135"/>
      <c r="B330" s="135"/>
      <c r="C330" s="135"/>
      <c r="D330" s="135"/>
      <c r="E330" s="135"/>
      <c r="F330" s="135"/>
      <c r="G330" s="136"/>
      <c r="H330" s="136"/>
      <c r="I330" s="136"/>
      <c r="J330" s="136"/>
      <c r="K330" s="136"/>
      <c r="L330" s="136"/>
      <c r="M330" s="132"/>
      <c r="N330" s="135"/>
      <c r="O330" s="135"/>
      <c r="P330" s="135"/>
      <c r="Q330" s="135"/>
      <c r="R330" s="135"/>
      <c r="S330" s="135"/>
      <c r="T330" s="135"/>
      <c r="U330" s="135"/>
      <c r="V330" s="135"/>
      <c r="W330" s="138"/>
      <c r="X330" s="135"/>
      <c r="Y330" s="135"/>
      <c r="Z330" s="135"/>
      <c r="AA330" s="135"/>
      <c r="AB330" s="135"/>
      <c r="AC330" s="135"/>
      <c r="AD330" s="132"/>
      <c r="AE330" s="132"/>
      <c r="AF330" s="132"/>
      <c r="AG330" s="132"/>
      <c r="AH330" s="132"/>
      <c r="AI330" s="137"/>
      <c r="AJ330" s="137"/>
      <c r="AK330" s="137"/>
      <c r="AL330" s="137"/>
      <c r="AM330" s="137"/>
      <c r="AN330" s="135"/>
      <c r="AO330" s="137"/>
    </row>
    <row r="331" spans="1:41" ht="14.25" customHeight="1">
      <c r="A331" s="135"/>
      <c r="B331" s="135"/>
      <c r="C331" s="135"/>
      <c r="D331" s="135"/>
      <c r="E331" s="135"/>
      <c r="F331" s="135"/>
      <c r="G331" s="136"/>
      <c r="H331" s="136"/>
      <c r="I331" s="136"/>
      <c r="J331" s="136"/>
      <c r="K331" s="136"/>
      <c r="L331" s="136"/>
      <c r="M331" s="132"/>
      <c r="N331" s="135"/>
      <c r="O331" s="135"/>
      <c r="P331" s="135"/>
      <c r="Q331" s="135"/>
      <c r="R331" s="135"/>
      <c r="S331" s="135"/>
      <c r="T331" s="135"/>
      <c r="U331" s="135"/>
      <c r="V331" s="135"/>
      <c r="W331" s="138"/>
      <c r="X331" s="135"/>
      <c r="Y331" s="135"/>
      <c r="Z331" s="135"/>
      <c r="AA331" s="135"/>
      <c r="AB331" s="135"/>
      <c r="AC331" s="135"/>
      <c r="AD331" s="132"/>
      <c r="AE331" s="132"/>
      <c r="AF331" s="132"/>
      <c r="AG331" s="132"/>
      <c r="AH331" s="132"/>
      <c r="AI331" s="137"/>
      <c r="AJ331" s="137"/>
      <c r="AK331" s="137"/>
      <c r="AL331" s="137"/>
      <c r="AM331" s="137"/>
      <c r="AN331" s="135"/>
      <c r="AO331" s="137"/>
    </row>
    <row r="332" spans="1:41" ht="14.25" customHeight="1">
      <c r="A332" s="135"/>
      <c r="B332" s="135"/>
      <c r="C332" s="135"/>
      <c r="D332" s="135"/>
      <c r="E332" s="135"/>
      <c r="F332" s="135"/>
      <c r="G332" s="136"/>
      <c r="H332" s="136"/>
      <c r="I332" s="136"/>
      <c r="J332" s="136"/>
      <c r="K332" s="136"/>
      <c r="L332" s="136"/>
      <c r="M332" s="132"/>
      <c r="N332" s="135"/>
      <c r="O332" s="135"/>
      <c r="P332" s="135"/>
      <c r="Q332" s="135"/>
      <c r="R332" s="135"/>
      <c r="S332" s="135"/>
      <c r="T332" s="135"/>
      <c r="U332" s="135"/>
      <c r="V332" s="135"/>
      <c r="W332" s="138"/>
      <c r="X332" s="135"/>
      <c r="Y332" s="135"/>
      <c r="Z332" s="135"/>
      <c r="AA332" s="135"/>
      <c r="AB332" s="135"/>
      <c r="AC332" s="135"/>
      <c r="AD332" s="132"/>
      <c r="AE332" s="132"/>
      <c r="AF332" s="132"/>
      <c r="AG332" s="132"/>
      <c r="AH332" s="132"/>
      <c r="AI332" s="137"/>
      <c r="AJ332" s="137"/>
      <c r="AK332" s="137"/>
      <c r="AL332" s="137"/>
      <c r="AM332" s="137"/>
      <c r="AN332" s="135"/>
      <c r="AO332" s="137"/>
    </row>
    <row r="333" spans="1:41" ht="14.25" customHeight="1">
      <c r="A333" s="135"/>
      <c r="B333" s="135"/>
      <c r="C333" s="135"/>
      <c r="D333" s="135"/>
      <c r="E333" s="135"/>
      <c r="F333" s="135"/>
      <c r="G333" s="136"/>
      <c r="H333" s="136"/>
      <c r="I333" s="136"/>
      <c r="J333" s="136"/>
      <c r="K333" s="136"/>
      <c r="L333" s="136"/>
      <c r="M333" s="132"/>
      <c r="N333" s="135"/>
      <c r="O333" s="135"/>
      <c r="P333" s="135"/>
      <c r="Q333" s="135"/>
      <c r="R333" s="135"/>
      <c r="S333" s="135"/>
      <c r="T333" s="135"/>
      <c r="U333" s="135"/>
      <c r="V333" s="135"/>
      <c r="W333" s="138"/>
      <c r="X333" s="135"/>
      <c r="Y333" s="135"/>
      <c r="Z333" s="135"/>
      <c r="AA333" s="135"/>
      <c r="AB333" s="135"/>
      <c r="AC333" s="135"/>
      <c r="AD333" s="132"/>
      <c r="AE333" s="132"/>
      <c r="AF333" s="132"/>
      <c r="AG333" s="132"/>
      <c r="AH333" s="132"/>
      <c r="AI333" s="137"/>
      <c r="AJ333" s="137"/>
      <c r="AK333" s="137"/>
      <c r="AL333" s="137"/>
      <c r="AM333" s="137"/>
      <c r="AN333" s="135"/>
      <c r="AO333" s="137"/>
    </row>
    <row r="334" spans="1:41" ht="14.25" customHeight="1">
      <c r="A334" s="135"/>
      <c r="B334" s="135"/>
      <c r="C334" s="135"/>
      <c r="D334" s="135"/>
      <c r="E334" s="135"/>
      <c r="F334" s="135"/>
      <c r="G334" s="136"/>
      <c r="H334" s="136"/>
      <c r="I334" s="136"/>
      <c r="J334" s="136"/>
      <c r="K334" s="136"/>
      <c r="L334" s="136"/>
      <c r="M334" s="132"/>
      <c r="N334" s="135"/>
      <c r="O334" s="135"/>
      <c r="P334" s="135"/>
      <c r="Q334" s="135"/>
      <c r="R334" s="135"/>
      <c r="S334" s="135"/>
      <c r="T334" s="135"/>
      <c r="U334" s="135"/>
      <c r="V334" s="135"/>
      <c r="W334" s="138"/>
      <c r="X334" s="135"/>
      <c r="Y334" s="135"/>
      <c r="Z334" s="135"/>
      <c r="AA334" s="135"/>
      <c r="AB334" s="135"/>
      <c r="AC334" s="135"/>
      <c r="AD334" s="132"/>
      <c r="AE334" s="132"/>
      <c r="AF334" s="132"/>
      <c r="AG334" s="132"/>
      <c r="AH334" s="132"/>
      <c r="AI334" s="137"/>
      <c r="AJ334" s="137"/>
      <c r="AK334" s="137"/>
      <c r="AL334" s="137"/>
      <c r="AM334" s="137"/>
      <c r="AN334" s="135"/>
      <c r="AO334" s="137"/>
    </row>
    <row r="335" spans="1:41" ht="14.25" customHeight="1">
      <c r="A335" s="135"/>
      <c r="B335" s="135"/>
      <c r="C335" s="135"/>
      <c r="D335" s="135"/>
      <c r="E335" s="135"/>
      <c r="F335" s="135"/>
      <c r="G335" s="136"/>
      <c r="H335" s="136"/>
      <c r="I335" s="136"/>
      <c r="J335" s="136"/>
      <c r="K335" s="136"/>
      <c r="L335" s="136"/>
      <c r="M335" s="132"/>
      <c r="N335" s="135"/>
      <c r="O335" s="135"/>
      <c r="P335" s="135"/>
      <c r="Q335" s="135"/>
      <c r="R335" s="135"/>
      <c r="S335" s="135"/>
      <c r="T335" s="135"/>
      <c r="U335" s="135"/>
      <c r="V335" s="135"/>
      <c r="W335" s="138"/>
      <c r="X335" s="135"/>
      <c r="Y335" s="135"/>
      <c r="Z335" s="135"/>
      <c r="AA335" s="135"/>
      <c r="AB335" s="135"/>
      <c r="AC335" s="135"/>
      <c r="AD335" s="132"/>
      <c r="AE335" s="132"/>
      <c r="AF335" s="132"/>
      <c r="AG335" s="132"/>
      <c r="AH335" s="132"/>
      <c r="AI335" s="137"/>
      <c r="AJ335" s="137"/>
      <c r="AK335" s="137"/>
      <c r="AL335" s="137"/>
      <c r="AM335" s="137"/>
      <c r="AN335" s="135"/>
      <c r="AO335" s="137"/>
    </row>
    <row r="336" spans="1:41" ht="14.25" customHeight="1">
      <c r="A336" s="135"/>
      <c r="B336" s="135"/>
      <c r="C336" s="135"/>
      <c r="D336" s="135"/>
      <c r="E336" s="135"/>
      <c r="F336" s="135"/>
      <c r="G336" s="136"/>
      <c r="H336" s="136"/>
      <c r="I336" s="136"/>
      <c r="J336" s="136"/>
      <c r="K336" s="136"/>
      <c r="L336" s="136"/>
      <c r="M336" s="132"/>
      <c r="N336" s="135"/>
      <c r="O336" s="135"/>
      <c r="P336" s="135"/>
      <c r="Q336" s="135"/>
      <c r="R336" s="135"/>
      <c r="S336" s="135"/>
      <c r="T336" s="135"/>
      <c r="U336" s="135"/>
      <c r="V336" s="135"/>
      <c r="W336" s="138"/>
      <c r="X336" s="135"/>
      <c r="Y336" s="135"/>
      <c r="Z336" s="135"/>
      <c r="AA336" s="135"/>
      <c r="AB336" s="135"/>
      <c r="AC336" s="135"/>
      <c r="AD336" s="132"/>
      <c r="AE336" s="132"/>
      <c r="AF336" s="132"/>
      <c r="AG336" s="132"/>
      <c r="AH336" s="132"/>
      <c r="AI336" s="137"/>
      <c r="AJ336" s="137"/>
      <c r="AK336" s="137"/>
      <c r="AL336" s="137"/>
      <c r="AM336" s="137"/>
      <c r="AN336" s="135"/>
      <c r="AO336" s="137"/>
    </row>
    <row r="337" spans="1:41" ht="14.25" customHeight="1">
      <c r="A337" s="135"/>
      <c r="B337" s="135"/>
      <c r="C337" s="135"/>
      <c r="D337" s="135"/>
      <c r="E337" s="135"/>
      <c r="F337" s="135"/>
      <c r="G337" s="136"/>
      <c r="H337" s="136"/>
      <c r="I337" s="136"/>
      <c r="J337" s="136"/>
      <c r="K337" s="136"/>
      <c r="L337" s="136"/>
      <c r="M337" s="132"/>
      <c r="N337" s="135"/>
      <c r="O337" s="135"/>
      <c r="P337" s="135"/>
      <c r="Q337" s="135"/>
      <c r="R337" s="135"/>
      <c r="S337" s="135"/>
      <c r="T337" s="135"/>
      <c r="U337" s="135"/>
      <c r="V337" s="135"/>
      <c r="W337" s="138"/>
      <c r="X337" s="135"/>
      <c r="Y337" s="135"/>
      <c r="Z337" s="135"/>
      <c r="AA337" s="135"/>
      <c r="AB337" s="135"/>
      <c r="AC337" s="135"/>
      <c r="AD337" s="132"/>
      <c r="AE337" s="132"/>
      <c r="AF337" s="132"/>
      <c r="AG337" s="132"/>
      <c r="AH337" s="132"/>
      <c r="AI337" s="137"/>
      <c r="AJ337" s="137"/>
      <c r="AK337" s="137"/>
      <c r="AL337" s="137"/>
      <c r="AM337" s="137"/>
      <c r="AN337" s="135"/>
      <c r="AO337" s="137"/>
    </row>
    <row r="338" spans="1:41" ht="14.25" customHeight="1">
      <c r="A338" s="135"/>
      <c r="B338" s="135"/>
      <c r="C338" s="135"/>
      <c r="D338" s="135"/>
      <c r="E338" s="135"/>
      <c r="F338" s="135"/>
      <c r="G338" s="136"/>
      <c r="H338" s="136"/>
      <c r="I338" s="136"/>
      <c r="J338" s="136"/>
      <c r="K338" s="136"/>
      <c r="L338" s="136"/>
      <c r="M338" s="132"/>
      <c r="N338" s="135"/>
      <c r="O338" s="135"/>
      <c r="P338" s="135"/>
      <c r="Q338" s="135"/>
      <c r="R338" s="135"/>
      <c r="S338" s="135"/>
      <c r="T338" s="135"/>
      <c r="U338" s="135"/>
      <c r="V338" s="135"/>
      <c r="W338" s="138"/>
      <c r="X338" s="135"/>
      <c r="Y338" s="135"/>
      <c r="Z338" s="135"/>
      <c r="AA338" s="135"/>
      <c r="AB338" s="135"/>
      <c r="AC338" s="135"/>
      <c r="AD338" s="132"/>
      <c r="AE338" s="132"/>
      <c r="AF338" s="132"/>
      <c r="AG338" s="132"/>
      <c r="AH338" s="132"/>
      <c r="AI338" s="137"/>
      <c r="AJ338" s="137"/>
      <c r="AK338" s="137"/>
      <c r="AL338" s="137"/>
      <c r="AM338" s="137"/>
      <c r="AN338" s="135"/>
      <c r="AO338" s="137"/>
    </row>
    <row r="339" spans="1:41" ht="14.25" customHeight="1">
      <c r="A339" s="135"/>
      <c r="B339" s="135"/>
      <c r="C339" s="135"/>
      <c r="D339" s="135"/>
      <c r="E339" s="135"/>
      <c r="F339" s="135"/>
      <c r="G339" s="136"/>
      <c r="H339" s="136"/>
      <c r="I339" s="136"/>
      <c r="J339" s="136"/>
      <c r="K339" s="136"/>
      <c r="L339" s="136"/>
      <c r="M339" s="132"/>
      <c r="N339" s="135"/>
      <c r="O339" s="135"/>
      <c r="P339" s="135"/>
      <c r="Q339" s="135"/>
      <c r="R339" s="135"/>
      <c r="S339" s="135"/>
      <c r="T339" s="135"/>
      <c r="U339" s="135"/>
      <c r="V339" s="135"/>
      <c r="W339" s="138"/>
      <c r="X339" s="135"/>
      <c r="Y339" s="135"/>
      <c r="Z339" s="135"/>
      <c r="AA339" s="135"/>
      <c r="AB339" s="135"/>
      <c r="AC339" s="135"/>
      <c r="AD339" s="132"/>
      <c r="AE339" s="132"/>
      <c r="AF339" s="132"/>
      <c r="AG339" s="132"/>
      <c r="AH339" s="132"/>
      <c r="AI339" s="137"/>
      <c r="AJ339" s="137"/>
      <c r="AK339" s="137"/>
      <c r="AL339" s="137"/>
      <c r="AM339" s="137"/>
      <c r="AN339" s="135"/>
      <c r="AO339" s="137"/>
    </row>
    <row r="340" spans="1:41" ht="14.25" customHeight="1">
      <c r="A340" s="135"/>
      <c r="B340" s="135"/>
      <c r="C340" s="135"/>
      <c r="D340" s="135"/>
      <c r="E340" s="135"/>
      <c r="F340" s="135"/>
      <c r="G340" s="136"/>
      <c r="H340" s="136"/>
      <c r="I340" s="136"/>
      <c r="J340" s="136"/>
      <c r="K340" s="136"/>
      <c r="L340" s="136"/>
      <c r="M340" s="132"/>
      <c r="N340" s="135"/>
      <c r="O340" s="135"/>
      <c r="P340" s="135"/>
      <c r="Q340" s="135"/>
      <c r="R340" s="135"/>
      <c r="S340" s="135"/>
      <c r="T340" s="135"/>
      <c r="U340" s="135"/>
      <c r="V340" s="135"/>
      <c r="W340" s="138"/>
      <c r="X340" s="135"/>
      <c r="Y340" s="135"/>
      <c r="Z340" s="135"/>
      <c r="AA340" s="135"/>
      <c r="AB340" s="135"/>
      <c r="AC340" s="135"/>
      <c r="AD340" s="132"/>
      <c r="AE340" s="132"/>
      <c r="AF340" s="132"/>
      <c r="AG340" s="132"/>
      <c r="AH340" s="132"/>
      <c r="AI340" s="137"/>
      <c r="AJ340" s="137"/>
      <c r="AK340" s="137"/>
      <c r="AL340" s="137"/>
      <c r="AM340" s="137"/>
      <c r="AN340" s="135"/>
      <c r="AO340" s="137"/>
    </row>
    <row r="341" spans="1:41" ht="14.25" customHeight="1">
      <c r="A341" s="135"/>
      <c r="B341" s="135"/>
      <c r="C341" s="135"/>
      <c r="D341" s="135"/>
      <c r="E341" s="135"/>
      <c r="F341" s="135"/>
      <c r="G341" s="136"/>
      <c r="H341" s="136"/>
      <c r="I341" s="136"/>
      <c r="J341" s="136"/>
      <c r="K341" s="136"/>
      <c r="L341" s="136"/>
      <c r="M341" s="132"/>
      <c r="N341" s="135"/>
      <c r="O341" s="135"/>
      <c r="P341" s="135"/>
      <c r="Q341" s="135"/>
      <c r="R341" s="135"/>
      <c r="S341" s="135"/>
      <c r="T341" s="135"/>
      <c r="U341" s="135"/>
      <c r="V341" s="135"/>
      <c r="W341" s="138"/>
      <c r="X341" s="135"/>
      <c r="Y341" s="135"/>
      <c r="Z341" s="135"/>
      <c r="AA341" s="135"/>
      <c r="AB341" s="135"/>
      <c r="AC341" s="135"/>
      <c r="AD341" s="132"/>
      <c r="AE341" s="132"/>
      <c r="AF341" s="132"/>
      <c r="AG341" s="132"/>
      <c r="AH341" s="132"/>
      <c r="AI341" s="137"/>
      <c r="AJ341" s="137"/>
      <c r="AK341" s="137"/>
      <c r="AL341" s="137"/>
      <c r="AM341" s="137"/>
      <c r="AN341" s="135"/>
      <c r="AO341" s="137"/>
    </row>
    <row r="342" spans="1:41" ht="14.25" customHeight="1">
      <c r="A342" s="135"/>
      <c r="B342" s="135"/>
      <c r="C342" s="135"/>
      <c r="D342" s="135"/>
      <c r="E342" s="135"/>
      <c r="F342" s="135"/>
      <c r="G342" s="136"/>
      <c r="H342" s="136"/>
      <c r="I342" s="136"/>
      <c r="J342" s="136"/>
      <c r="K342" s="136"/>
      <c r="L342" s="136"/>
      <c r="M342" s="132"/>
      <c r="N342" s="135"/>
      <c r="O342" s="135"/>
      <c r="P342" s="135"/>
      <c r="Q342" s="135"/>
      <c r="R342" s="135"/>
      <c r="S342" s="135"/>
      <c r="T342" s="135"/>
      <c r="U342" s="135"/>
      <c r="V342" s="135"/>
      <c r="W342" s="138"/>
      <c r="X342" s="135"/>
      <c r="Y342" s="135"/>
      <c r="Z342" s="135"/>
      <c r="AA342" s="135"/>
      <c r="AB342" s="135"/>
      <c r="AC342" s="135"/>
      <c r="AD342" s="132"/>
      <c r="AE342" s="132"/>
      <c r="AF342" s="132"/>
      <c r="AG342" s="132"/>
      <c r="AH342" s="132"/>
      <c r="AI342" s="137"/>
      <c r="AJ342" s="137"/>
      <c r="AK342" s="137"/>
      <c r="AL342" s="137"/>
      <c r="AM342" s="137"/>
      <c r="AN342" s="135"/>
      <c r="AO342" s="137"/>
    </row>
    <row r="343" spans="1:41" ht="14.25" customHeight="1">
      <c r="A343" s="135"/>
      <c r="B343" s="135"/>
      <c r="C343" s="135"/>
      <c r="D343" s="135"/>
      <c r="E343" s="135"/>
      <c r="F343" s="135"/>
      <c r="G343" s="136"/>
      <c r="H343" s="136"/>
      <c r="I343" s="136"/>
      <c r="J343" s="136"/>
      <c r="K343" s="136"/>
      <c r="L343" s="136"/>
      <c r="M343" s="132"/>
      <c r="N343" s="135"/>
      <c r="O343" s="135"/>
      <c r="P343" s="135"/>
      <c r="Q343" s="135"/>
      <c r="R343" s="135"/>
      <c r="S343" s="135"/>
      <c r="T343" s="135"/>
      <c r="U343" s="135"/>
      <c r="V343" s="135"/>
      <c r="W343" s="138"/>
      <c r="X343" s="135"/>
      <c r="Y343" s="135"/>
      <c r="Z343" s="135"/>
      <c r="AA343" s="135"/>
      <c r="AB343" s="135"/>
      <c r="AC343" s="135"/>
      <c r="AD343" s="132"/>
      <c r="AE343" s="132"/>
      <c r="AF343" s="132"/>
      <c r="AG343" s="132"/>
      <c r="AH343" s="132"/>
      <c r="AI343" s="137"/>
      <c r="AJ343" s="137"/>
      <c r="AK343" s="137"/>
      <c r="AL343" s="137"/>
      <c r="AM343" s="137"/>
      <c r="AN343" s="135"/>
      <c r="AO343" s="137"/>
    </row>
    <row r="344" spans="1:41" ht="14.25" customHeight="1">
      <c r="A344" s="135"/>
      <c r="B344" s="135"/>
      <c r="C344" s="135"/>
      <c r="D344" s="135"/>
      <c r="E344" s="135"/>
      <c r="F344" s="135"/>
      <c r="G344" s="136"/>
      <c r="H344" s="136"/>
      <c r="I344" s="136"/>
      <c r="J344" s="136"/>
      <c r="K344" s="136"/>
      <c r="L344" s="136"/>
      <c r="M344" s="132"/>
      <c r="N344" s="135"/>
      <c r="O344" s="135"/>
      <c r="P344" s="135"/>
      <c r="Q344" s="135"/>
      <c r="R344" s="135"/>
      <c r="S344" s="135"/>
      <c r="T344" s="135"/>
      <c r="U344" s="135"/>
      <c r="V344" s="135"/>
      <c r="W344" s="138"/>
      <c r="X344" s="135"/>
      <c r="Y344" s="135"/>
      <c r="Z344" s="135"/>
      <c r="AA344" s="135"/>
      <c r="AB344" s="135"/>
      <c r="AC344" s="135"/>
      <c r="AD344" s="132"/>
      <c r="AE344" s="132"/>
      <c r="AF344" s="132"/>
      <c r="AG344" s="132"/>
      <c r="AH344" s="132"/>
      <c r="AI344" s="137"/>
      <c r="AJ344" s="137"/>
      <c r="AK344" s="137"/>
      <c r="AL344" s="137"/>
      <c r="AM344" s="137"/>
      <c r="AN344" s="135"/>
      <c r="AO344" s="137"/>
    </row>
    <row r="345" spans="1:41" ht="14.25" customHeight="1">
      <c r="A345" s="135"/>
      <c r="B345" s="135"/>
      <c r="C345" s="135"/>
      <c r="D345" s="135"/>
      <c r="E345" s="135"/>
      <c r="F345" s="135"/>
      <c r="G345" s="136"/>
      <c r="H345" s="136"/>
      <c r="I345" s="136"/>
      <c r="J345" s="136"/>
      <c r="K345" s="136"/>
      <c r="L345" s="136"/>
      <c r="M345" s="132"/>
      <c r="N345" s="135"/>
      <c r="O345" s="135"/>
      <c r="P345" s="135"/>
      <c r="Q345" s="135"/>
      <c r="R345" s="135"/>
      <c r="S345" s="135"/>
      <c r="T345" s="135"/>
      <c r="U345" s="135"/>
      <c r="V345" s="135"/>
      <c r="W345" s="138"/>
      <c r="X345" s="135"/>
      <c r="Y345" s="135"/>
      <c r="Z345" s="135"/>
      <c r="AA345" s="135"/>
      <c r="AB345" s="135"/>
      <c r="AC345" s="135"/>
      <c r="AD345" s="132"/>
      <c r="AE345" s="132"/>
      <c r="AF345" s="132"/>
      <c r="AG345" s="132"/>
      <c r="AH345" s="132"/>
      <c r="AI345" s="137"/>
      <c r="AJ345" s="137"/>
      <c r="AK345" s="137"/>
      <c r="AL345" s="137"/>
      <c r="AM345" s="137"/>
      <c r="AN345" s="135"/>
      <c r="AO345" s="137"/>
    </row>
    <row r="346" spans="1:41" ht="14.25" customHeight="1">
      <c r="A346" s="135"/>
      <c r="B346" s="135"/>
      <c r="C346" s="135"/>
      <c r="D346" s="135"/>
      <c r="E346" s="135"/>
      <c r="F346" s="135"/>
      <c r="G346" s="136"/>
      <c r="H346" s="136"/>
      <c r="I346" s="136"/>
      <c r="J346" s="136"/>
      <c r="K346" s="136"/>
      <c r="L346" s="136"/>
      <c r="M346" s="132"/>
      <c r="N346" s="135"/>
      <c r="O346" s="135"/>
      <c r="P346" s="135"/>
      <c r="Q346" s="135"/>
      <c r="R346" s="135"/>
      <c r="S346" s="135"/>
      <c r="T346" s="135"/>
      <c r="U346" s="135"/>
      <c r="V346" s="135"/>
      <c r="W346" s="138"/>
      <c r="X346" s="135"/>
      <c r="Y346" s="135"/>
      <c r="Z346" s="135"/>
      <c r="AA346" s="135"/>
      <c r="AB346" s="135"/>
      <c r="AC346" s="135"/>
      <c r="AD346" s="132"/>
      <c r="AE346" s="132"/>
      <c r="AF346" s="132"/>
      <c r="AG346" s="132"/>
      <c r="AH346" s="132"/>
      <c r="AI346" s="137"/>
      <c r="AJ346" s="137"/>
      <c r="AK346" s="137"/>
      <c r="AL346" s="137"/>
      <c r="AM346" s="137"/>
      <c r="AN346" s="135"/>
      <c r="AO346" s="137"/>
    </row>
    <row r="347" spans="1:41" ht="14.25" customHeight="1">
      <c r="A347" s="135"/>
      <c r="B347" s="135"/>
      <c r="C347" s="135"/>
      <c r="D347" s="135"/>
      <c r="E347" s="135"/>
      <c r="F347" s="135"/>
      <c r="G347" s="136"/>
      <c r="H347" s="136"/>
      <c r="I347" s="136"/>
      <c r="J347" s="136"/>
      <c r="K347" s="136"/>
      <c r="L347" s="136"/>
      <c r="M347" s="132"/>
      <c r="N347" s="135"/>
      <c r="O347" s="135"/>
      <c r="P347" s="135"/>
      <c r="Q347" s="135"/>
      <c r="R347" s="135"/>
      <c r="S347" s="135"/>
      <c r="T347" s="135"/>
      <c r="U347" s="135"/>
      <c r="V347" s="135"/>
      <c r="W347" s="138"/>
      <c r="X347" s="135"/>
      <c r="Y347" s="135"/>
      <c r="Z347" s="135"/>
      <c r="AA347" s="135"/>
      <c r="AB347" s="135"/>
      <c r="AC347" s="135"/>
      <c r="AD347" s="132"/>
      <c r="AE347" s="132"/>
      <c r="AF347" s="132"/>
      <c r="AG347" s="132"/>
      <c r="AH347" s="132"/>
      <c r="AI347" s="137"/>
      <c r="AJ347" s="137"/>
      <c r="AK347" s="137"/>
      <c r="AL347" s="137"/>
      <c r="AM347" s="137"/>
      <c r="AN347" s="135"/>
      <c r="AO347" s="137"/>
    </row>
    <row r="348" spans="1:41" ht="14.25" customHeight="1">
      <c r="A348" s="135"/>
      <c r="B348" s="135"/>
      <c r="C348" s="135"/>
      <c r="D348" s="135"/>
      <c r="E348" s="135"/>
      <c r="F348" s="135"/>
      <c r="G348" s="136"/>
      <c r="H348" s="136"/>
      <c r="I348" s="136"/>
      <c r="J348" s="136"/>
      <c r="K348" s="136"/>
      <c r="L348" s="136"/>
      <c r="M348" s="132"/>
      <c r="N348" s="135"/>
      <c r="O348" s="135"/>
      <c r="P348" s="135"/>
      <c r="Q348" s="135"/>
      <c r="R348" s="135"/>
      <c r="S348" s="135"/>
      <c r="T348" s="135"/>
      <c r="U348" s="135"/>
      <c r="V348" s="135"/>
      <c r="W348" s="138"/>
      <c r="X348" s="135"/>
      <c r="Y348" s="135"/>
      <c r="Z348" s="135"/>
      <c r="AA348" s="135"/>
      <c r="AB348" s="135"/>
      <c r="AC348" s="135"/>
      <c r="AD348" s="132"/>
      <c r="AE348" s="132"/>
      <c r="AF348" s="132"/>
      <c r="AG348" s="132"/>
      <c r="AH348" s="132"/>
      <c r="AI348" s="137"/>
      <c r="AJ348" s="137"/>
      <c r="AK348" s="137"/>
      <c r="AL348" s="137"/>
      <c r="AM348" s="137"/>
      <c r="AN348" s="135"/>
      <c r="AO348" s="137"/>
    </row>
    <row r="349" spans="1:41" ht="14.25" customHeight="1">
      <c r="A349" s="135"/>
      <c r="B349" s="135"/>
      <c r="C349" s="135"/>
      <c r="D349" s="135"/>
      <c r="E349" s="135"/>
      <c r="F349" s="135"/>
      <c r="G349" s="136"/>
      <c r="H349" s="136"/>
      <c r="I349" s="136"/>
      <c r="J349" s="136"/>
      <c r="K349" s="136"/>
      <c r="L349" s="136"/>
      <c r="M349" s="132"/>
      <c r="N349" s="135"/>
      <c r="O349" s="135"/>
      <c r="P349" s="135"/>
      <c r="Q349" s="135"/>
      <c r="R349" s="135"/>
      <c r="S349" s="135"/>
      <c r="T349" s="135"/>
      <c r="U349" s="135"/>
      <c r="V349" s="135"/>
      <c r="W349" s="138"/>
      <c r="X349" s="135"/>
      <c r="Y349" s="135"/>
      <c r="Z349" s="135"/>
      <c r="AA349" s="135"/>
      <c r="AB349" s="135"/>
      <c r="AC349" s="135"/>
      <c r="AD349" s="132"/>
      <c r="AE349" s="132"/>
      <c r="AF349" s="132"/>
      <c r="AG349" s="132"/>
      <c r="AH349" s="132"/>
      <c r="AI349" s="137"/>
      <c r="AJ349" s="137"/>
      <c r="AK349" s="137"/>
      <c r="AL349" s="137"/>
      <c r="AM349" s="137"/>
      <c r="AN349" s="135"/>
      <c r="AO349" s="137"/>
    </row>
    <row r="350" spans="1:41" ht="14.25" customHeight="1">
      <c r="A350" s="135"/>
      <c r="B350" s="135"/>
      <c r="C350" s="135"/>
      <c r="D350" s="135"/>
      <c r="E350" s="135"/>
      <c r="F350" s="135"/>
      <c r="G350" s="136"/>
      <c r="H350" s="136"/>
      <c r="I350" s="136"/>
      <c r="J350" s="136"/>
      <c r="K350" s="136"/>
      <c r="L350" s="136"/>
      <c r="M350" s="132"/>
      <c r="N350" s="135"/>
      <c r="O350" s="135"/>
      <c r="P350" s="135"/>
      <c r="Q350" s="135"/>
      <c r="R350" s="135"/>
      <c r="S350" s="135"/>
      <c r="T350" s="135"/>
      <c r="U350" s="135"/>
      <c r="V350" s="135"/>
      <c r="W350" s="138"/>
      <c r="X350" s="135"/>
      <c r="Y350" s="135"/>
      <c r="Z350" s="135"/>
      <c r="AA350" s="135"/>
      <c r="AB350" s="135"/>
      <c r="AC350" s="135"/>
      <c r="AD350" s="132"/>
      <c r="AE350" s="132"/>
      <c r="AF350" s="132"/>
      <c r="AG350" s="132"/>
      <c r="AH350" s="132"/>
      <c r="AI350" s="137"/>
      <c r="AJ350" s="137"/>
      <c r="AK350" s="137"/>
      <c r="AL350" s="137"/>
      <c r="AM350" s="137"/>
      <c r="AN350" s="135"/>
      <c r="AO350" s="137"/>
    </row>
    <row r="351" spans="1:41" ht="14.25" customHeight="1">
      <c r="A351" s="135"/>
      <c r="B351" s="135"/>
      <c r="C351" s="135"/>
      <c r="D351" s="135"/>
      <c r="E351" s="135"/>
      <c r="F351" s="135"/>
      <c r="G351" s="136"/>
      <c r="H351" s="136"/>
      <c r="I351" s="136"/>
      <c r="J351" s="136"/>
      <c r="K351" s="136"/>
      <c r="L351" s="136"/>
      <c r="M351" s="132"/>
      <c r="N351" s="135"/>
      <c r="O351" s="135"/>
      <c r="P351" s="135"/>
      <c r="Q351" s="135"/>
      <c r="R351" s="135"/>
      <c r="S351" s="135"/>
      <c r="T351" s="135"/>
      <c r="U351" s="135"/>
      <c r="V351" s="135"/>
      <c r="W351" s="138"/>
      <c r="X351" s="135"/>
      <c r="Y351" s="135"/>
      <c r="Z351" s="135"/>
      <c r="AA351" s="135"/>
      <c r="AB351" s="135"/>
      <c r="AC351" s="135"/>
      <c r="AD351" s="132"/>
      <c r="AE351" s="132"/>
      <c r="AF351" s="132"/>
      <c r="AG351" s="132"/>
      <c r="AH351" s="132"/>
      <c r="AI351" s="137"/>
      <c r="AJ351" s="137"/>
      <c r="AK351" s="137"/>
      <c r="AL351" s="137"/>
      <c r="AM351" s="137"/>
      <c r="AN351" s="135"/>
      <c r="AO351" s="137"/>
    </row>
    <row r="352" spans="1:41" ht="14.25" customHeight="1">
      <c r="A352" s="135"/>
      <c r="B352" s="135"/>
      <c r="C352" s="135"/>
      <c r="D352" s="135"/>
      <c r="E352" s="135"/>
      <c r="F352" s="135"/>
      <c r="G352" s="136"/>
      <c r="H352" s="136"/>
      <c r="I352" s="136"/>
      <c r="J352" s="136"/>
      <c r="K352" s="136"/>
      <c r="L352" s="136"/>
      <c r="M352" s="132"/>
      <c r="N352" s="135"/>
      <c r="O352" s="135"/>
      <c r="P352" s="135"/>
      <c r="Q352" s="135"/>
      <c r="R352" s="135"/>
      <c r="S352" s="135"/>
      <c r="T352" s="135"/>
      <c r="U352" s="135"/>
      <c r="V352" s="135"/>
      <c r="W352" s="138"/>
      <c r="X352" s="135"/>
      <c r="Y352" s="135"/>
      <c r="Z352" s="135"/>
      <c r="AA352" s="135"/>
      <c r="AB352" s="135"/>
      <c r="AC352" s="135"/>
      <c r="AD352" s="132"/>
      <c r="AE352" s="132"/>
      <c r="AF352" s="132"/>
      <c r="AG352" s="132"/>
      <c r="AH352" s="132"/>
      <c r="AI352" s="137"/>
      <c r="AJ352" s="137"/>
      <c r="AK352" s="137"/>
      <c r="AL352" s="137"/>
      <c r="AM352" s="137"/>
      <c r="AN352" s="135"/>
      <c r="AO352" s="137"/>
    </row>
    <row r="353" spans="1:41" ht="14.25" customHeight="1">
      <c r="A353" s="135"/>
      <c r="B353" s="135"/>
      <c r="C353" s="135"/>
      <c r="D353" s="135"/>
      <c r="E353" s="135"/>
      <c r="F353" s="135"/>
      <c r="G353" s="136"/>
      <c r="H353" s="136"/>
      <c r="I353" s="136"/>
      <c r="J353" s="136"/>
      <c r="K353" s="136"/>
      <c r="L353" s="136"/>
      <c r="M353" s="132"/>
      <c r="N353" s="135"/>
      <c r="O353" s="135"/>
      <c r="P353" s="135"/>
      <c r="Q353" s="135"/>
      <c r="R353" s="135"/>
      <c r="S353" s="135"/>
      <c r="T353" s="135"/>
      <c r="U353" s="135"/>
      <c r="V353" s="135"/>
      <c r="W353" s="138"/>
      <c r="X353" s="135"/>
      <c r="Y353" s="135"/>
      <c r="Z353" s="135"/>
      <c r="AA353" s="135"/>
      <c r="AB353" s="135"/>
      <c r="AC353" s="135"/>
      <c r="AD353" s="132"/>
      <c r="AE353" s="132"/>
      <c r="AF353" s="132"/>
      <c r="AG353" s="132"/>
      <c r="AH353" s="132"/>
      <c r="AI353" s="137"/>
      <c r="AJ353" s="137"/>
      <c r="AK353" s="137"/>
      <c r="AL353" s="137"/>
      <c r="AM353" s="137"/>
      <c r="AN353" s="135"/>
      <c r="AO353" s="137"/>
    </row>
    <row r="354" spans="1:41" ht="14.25" customHeight="1">
      <c r="A354" s="135"/>
      <c r="B354" s="135"/>
      <c r="C354" s="135"/>
      <c r="D354" s="135"/>
      <c r="E354" s="135"/>
      <c r="F354" s="135"/>
      <c r="G354" s="136"/>
      <c r="H354" s="136"/>
      <c r="I354" s="136"/>
      <c r="J354" s="136"/>
      <c r="K354" s="136"/>
      <c r="L354" s="136"/>
      <c r="M354" s="132"/>
      <c r="N354" s="135"/>
      <c r="O354" s="135"/>
      <c r="P354" s="135"/>
      <c r="Q354" s="135"/>
      <c r="R354" s="135"/>
      <c r="S354" s="135"/>
      <c r="T354" s="135"/>
      <c r="U354" s="135"/>
      <c r="V354" s="135"/>
      <c r="W354" s="138"/>
      <c r="X354" s="135"/>
      <c r="Y354" s="135"/>
      <c r="Z354" s="135"/>
      <c r="AA354" s="135"/>
      <c r="AB354" s="135"/>
      <c r="AC354" s="135"/>
      <c r="AD354" s="132"/>
      <c r="AE354" s="132"/>
      <c r="AF354" s="132"/>
      <c r="AG354" s="132"/>
      <c r="AH354" s="132"/>
      <c r="AI354" s="137"/>
      <c r="AJ354" s="137"/>
      <c r="AK354" s="137"/>
      <c r="AL354" s="137"/>
      <c r="AM354" s="137"/>
      <c r="AN354" s="135"/>
      <c r="AO354" s="137"/>
    </row>
    <row r="355" spans="1:41" ht="14.25" customHeight="1">
      <c r="A355" s="135"/>
      <c r="B355" s="135"/>
      <c r="C355" s="135"/>
      <c r="D355" s="135"/>
      <c r="E355" s="135"/>
      <c r="F355" s="135"/>
      <c r="G355" s="136"/>
      <c r="H355" s="136"/>
      <c r="I355" s="136"/>
      <c r="J355" s="136"/>
      <c r="K355" s="136"/>
      <c r="L355" s="136"/>
      <c r="M355" s="132"/>
      <c r="N355" s="135"/>
      <c r="O355" s="135"/>
      <c r="P355" s="135"/>
      <c r="Q355" s="135"/>
      <c r="R355" s="135"/>
      <c r="S355" s="135"/>
      <c r="T355" s="135"/>
      <c r="U355" s="135"/>
      <c r="V355" s="135"/>
      <c r="W355" s="138"/>
      <c r="X355" s="135"/>
      <c r="Y355" s="135"/>
      <c r="Z355" s="135"/>
      <c r="AA355" s="135"/>
      <c r="AB355" s="135"/>
      <c r="AC355" s="135"/>
      <c r="AD355" s="132"/>
      <c r="AE355" s="132"/>
      <c r="AF355" s="132"/>
      <c r="AG355" s="132"/>
      <c r="AH355" s="132"/>
      <c r="AI355" s="137"/>
      <c r="AJ355" s="137"/>
      <c r="AK355" s="137"/>
      <c r="AL355" s="137"/>
      <c r="AM355" s="137"/>
      <c r="AN355" s="135"/>
      <c r="AO355" s="137"/>
    </row>
    <row r="356" spans="1:41" ht="14.25" customHeight="1">
      <c r="A356" s="135"/>
      <c r="B356" s="135"/>
      <c r="C356" s="135"/>
      <c r="D356" s="135"/>
      <c r="E356" s="135"/>
      <c r="F356" s="135"/>
      <c r="G356" s="136"/>
      <c r="H356" s="136"/>
      <c r="I356" s="136"/>
      <c r="J356" s="136"/>
      <c r="K356" s="136"/>
      <c r="L356" s="136"/>
      <c r="M356" s="132"/>
      <c r="N356" s="135"/>
      <c r="O356" s="135"/>
      <c r="P356" s="135"/>
      <c r="Q356" s="135"/>
      <c r="R356" s="135"/>
      <c r="S356" s="135"/>
      <c r="T356" s="135"/>
      <c r="U356" s="135"/>
      <c r="V356" s="135"/>
      <c r="W356" s="138"/>
      <c r="X356" s="135"/>
      <c r="Y356" s="135"/>
      <c r="Z356" s="135"/>
      <c r="AA356" s="135"/>
      <c r="AB356" s="135"/>
      <c r="AC356" s="135"/>
      <c r="AD356" s="132"/>
      <c r="AE356" s="132"/>
      <c r="AF356" s="132"/>
      <c r="AG356" s="132"/>
      <c r="AH356" s="132"/>
      <c r="AI356" s="137"/>
      <c r="AJ356" s="137"/>
      <c r="AK356" s="137"/>
      <c r="AL356" s="137"/>
      <c r="AM356" s="137"/>
      <c r="AN356" s="135"/>
      <c r="AO356" s="137"/>
    </row>
    <row r="357" spans="1:41" ht="14.25" customHeight="1">
      <c r="A357" s="135"/>
      <c r="B357" s="135"/>
      <c r="C357" s="135"/>
      <c r="D357" s="135"/>
      <c r="E357" s="135"/>
      <c r="F357" s="135"/>
      <c r="G357" s="136"/>
      <c r="H357" s="136"/>
      <c r="I357" s="136"/>
      <c r="J357" s="136"/>
      <c r="K357" s="136"/>
      <c r="L357" s="136"/>
      <c r="M357" s="132"/>
      <c r="N357" s="135"/>
      <c r="O357" s="135"/>
      <c r="P357" s="135"/>
      <c r="Q357" s="135"/>
      <c r="R357" s="135"/>
      <c r="S357" s="135"/>
      <c r="T357" s="135"/>
      <c r="U357" s="135"/>
      <c r="V357" s="135"/>
      <c r="W357" s="138"/>
      <c r="X357" s="135"/>
      <c r="Y357" s="135"/>
      <c r="Z357" s="135"/>
      <c r="AA357" s="135"/>
      <c r="AB357" s="135"/>
      <c r="AC357" s="135"/>
      <c r="AD357" s="132"/>
      <c r="AE357" s="132"/>
      <c r="AF357" s="132"/>
      <c r="AG357" s="132"/>
      <c r="AH357" s="132"/>
      <c r="AI357" s="137"/>
      <c r="AJ357" s="137"/>
      <c r="AK357" s="137"/>
      <c r="AL357" s="137"/>
      <c r="AM357" s="137"/>
      <c r="AN357" s="135"/>
      <c r="AO357" s="137"/>
    </row>
    <row r="358" spans="1:41" ht="14.25" customHeight="1">
      <c r="A358" s="135"/>
      <c r="B358" s="135"/>
      <c r="C358" s="135"/>
      <c r="D358" s="135"/>
      <c r="E358" s="135"/>
      <c r="F358" s="135"/>
      <c r="G358" s="136"/>
      <c r="H358" s="136"/>
      <c r="I358" s="136"/>
      <c r="J358" s="136"/>
      <c r="K358" s="136"/>
      <c r="L358" s="136"/>
      <c r="M358" s="132"/>
      <c r="N358" s="135"/>
      <c r="O358" s="135"/>
      <c r="P358" s="135"/>
      <c r="Q358" s="135"/>
      <c r="R358" s="135"/>
      <c r="S358" s="135"/>
      <c r="T358" s="135"/>
      <c r="U358" s="135"/>
      <c r="V358" s="135"/>
      <c r="W358" s="138"/>
      <c r="X358" s="135"/>
      <c r="Y358" s="135"/>
      <c r="Z358" s="135"/>
      <c r="AA358" s="135"/>
      <c r="AB358" s="135"/>
      <c r="AC358" s="135"/>
      <c r="AD358" s="132"/>
      <c r="AE358" s="132"/>
      <c r="AF358" s="132"/>
      <c r="AG358" s="132"/>
      <c r="AH358" s="132"/>
      <c r="AI358" s="137"/>
      <c r="AJ358" s="137"/>
      <c r="AK358" s="137"/>
      <c r="AL358" s="137"/>
      <c r="AM358" s="137"/>
      <c r="AN358" s="135"/>
      <c r="AO358" s="137"/>
    </row>
    <row r="359" spans="1:41" ht="14.25" customHeight="1">
      <c r="A359" s="135"/>
      <c r="B359" s="135"/>
      <c r="C359" s="135"/>
      <c r="D359" s="135"/>
      <c r="E359" s="135"/>
      <c r="F359" s="135"/>
      <c r="G359" s="136"/>
      <c r="H359" s="136"/>
      <c r="I359" s="136"/>
      <c r="J359" s="136"/>
      <c r="K359" s="136"/>
      <c r="L359" s="136"/>
      <c r="M359" s="132"/>
      <c r="N359" s="135"/>
      <c r="O359" s="135"/>
      <c r="P359" s="135"/>
      <c r="Q359" s="135"/>
      <c r="R359" s="135"/>
      <c r="S359" s="135"/>
      <c r="T359" s="135"/>
      <c r="U359" s="135"/>
      <c r="V359" s="135"/>
      <c r="W359" s="138"/>
      <c r="X359" s="135"/>
      <c r="Y359" s="135"/>
      <c r="Z359" s="135"/>
      <c r="AA359" s="135"/>
      <c r="AB359" s="135"/>
      <c r="AC359" s="135"/>
      <c r="AD359" s="132"/>
      <c r="AE359" s="132"/>
      <c r="AF359" s="132"/>
      <c r="AG359" s="132"/>
      <c r="AH359" s="132"/>
      <c r="AI359" s="137"/>
      <c r="AJ359" s="137"/>
      <c r="AK359" s="137"/>
      <c r="AL359" s="137"/>
      <c r="AM359" s="137"/>
      <c r="AN359" s="135"/>
      <c r="AO359" s="137"/>
    </row>
    <row r="360" spans="1:41" ht="14.25" customHeight="1">
      <c r="A360" s="135"/>
      <c r="B360" s="135"/>
      <c r="C360" s="135"/>
      <c r="D360" s="135"/>
      <c r="E360" s="135"/>
      <c r="F360" s="135"/>
      <c r="G360" s="136"/>
      <c r="H360" s="136"/>
      <c r="I360" s="136"/>
      <c r="J360" s="136"/>
      <c r="K360" s="136"/>
      <c r="L360" s="136"/>
      <c r="M360" s="132"/>
      <c r="N360" s="135"/>
      <c r="O360" s="135"/>
      <c r="P360" s="135"/>
      <c r="Q360" s="135"/>
      <c r="R360" s="135"/>
      <c r="S360" s="135"/>
      <c r="T360" s="135"/>
      <c r="U360" s="135"/>
      <c r="V360" s="135"/>
      <c r="W360" s="138"/>
      <c r="X360" s="135"/>
      <c r="Y360" s="135"/>
      <c r="Z360" s="135"/>
      <c r="AA360" s="135"/>
      <c r="AB360" s="135"/>
      <c r="AC360" s="135"/>
      <c r="AD360" s="132"/>
      <c r="AE360" s="132"/>
      <c r="AF360" s="132"/>
      <c r="AG360" s="132"/>
      <c r="AH360" s="132"/>
      <c r="AI360" s="137"/>
      <c r="AJ360" s="137"/>
      <c r="AK360" s="137"/>
      <c r="AL360" s="137"/>
      <c r="AM360" s="137"/>
      <c r="AN360" s="135"/>
      <c r="AO360" s="137"/>
    </row>
    <row r="361" spans="1:41" ht="14.25" customHeight="1">
      <c r="A361" s="135"/>
      <c r="B361" s="135"/>
      <c r="C361" s="135"/>
      <c r="D361" s="135"/>
      <c r="E361" s="135"/>
      <c r="F361" s="135"/>
      <c r="G361" s="136"/>
      <c r="H361" s="136"/>
      <c r="I361" s="136"/>
      <c r="J361" s="136"/>
      <c r="K361" s="136"/>
      <c r="L361" s="136"/>
      <c r="M361" s="132"/>
      <c r="N361" s="135"/>
      <c r="O361" s="135"/>
      <c r="P361" s="135"/>
      <c r="Q361" s="135"/>
      <c r="R361" s="135"/>
      <c r="S361" s="135"/>
      <c r="T361" s="135"/>
      <c r="U361" s="135"/>
      <c r="V361" s="135"/>
      <c r="W361" s="138"/>
      <c r="X361" s="135"/>
      <c r="Y361" s="135"/>
      <c r="Z361" s="135"/>
      <c r="AA361" s="135"/>
      <c r="AB361" s="135"/>
      <c r="AC361" s="135"/>
      <c r="AD361" s="132"/>
      <c r="AE361" s="132"/>
      <c r="AF361" s="132"/>
      <c r="AG361" s="132"/>
      <c r="AH361" s="132"/>
      <c r="AI361" s="137"/>
      <c r="AJ361" s="137"/>
      <c r="AK361" s="137"/>
      <c r="AL361" s="137"/>
      <c r="AM361" s="137"/>
      <c r="AN361" s="135"/>
      <c r="AO361" s="137"/>
    </row>
    <row r="362" spans="1:41" ht="14.25" customHeight="1">
      <c r="A362" s="135"/>
      <c r="B362" s="135"/>
      <c r="C362" s="135"/>
      <c r="D362" s="135"/>
      <c r="E362" s="135"/>
      <c r="F362" s="135"/>
      <c r="G362" s="136"/>
      <c r="H362" s="136"/>
      <c r="I362" s="136"/>
      <c r="J362" s="136"/>
      <c r="K362" s="136"/>
      <c r="L362" s="136"/>
      <c r="M362" s="132"/>
      <c r="N362" s="135"/>
      <c r="O362" s="135"/>
      <c r="P362" s="135"/>
      <c r="Q362" s="135"/>
      <c r="R362" s="135"/>
      <c r="S362" s="135"/>
      <c r="T362" s="135"/>
      <c r="U362" s="135"/>
      <c r="V362" s="135"/>
      <c r="W362" s="138"/>
      <c r="X362" s="135"/>
      <c r="Y362" s="135"/>
      <c r="Z362" s="135"/>
      <c r="AA362" s="135"/>
      <c r="AB362" s="135"/>
      <c r="AC362" s="135"/>
      <c r="AD362" s="132"/>
      <c r="AE362" s="132"/>
      <c r="AF362" s="132"/>
      <c r="AG362" s="132"/>
      <c r="AH362" s="132"/>
      <c r="AI362" s="137"/>
      <c r="AJ362" s="137"/>
      <c r="AK362" s="137"/>
      <c r="AL362" s="137"/>
      <c r="AM362" s="137"/>
      <c r="AN362" s="135"/>
      <c r="AO362" s="137"/>
    </row>
    <row r="363" spans="1:41" ht="14.25" customHeight="1">
      <c r="A363" s="135"/>
      <c r="B363" s="135"/>
      <c r="C363" s="135"/>
      <c r="D363" s="135"/>
      <c r="E363" s="135"/>
      <c r="F363" s="135"/>
      <c r="G363" s="136"/>
      <c r="H363" s="136"/>
      <c r="I363" s="136"/>
      <c r="J363" s="136"/>
      <c r="K363" s="136"/>
      <c r="L363" s="136"/>
      <c r="M363" s="132"/>
      <c r="N363" s="135"/>
      <c r="O363" s="135"/>
      <c r="P363" s="135"/>
      <c r="Q363" s="135"/>
      <c r="R363" s="135"/>
      <c r="S363" s="135"/>
      <c r="T363" s="135"/>
      <c r="U363" s="135"/>
      <c r="V363" s="135"/>
      <c r="W363" s="138"/>
      <c r="X363" s="135"/>
      <c r="Y363" s="135"/>
      <c r="Z363" s="135"/>
      <c r="AA363" s="135"/>
      <c r="AB363" s="135"/>
      <c r="AC363" s="135"/>
      <c r="AD363" s="132"/>
      <c r="AE363" s="132"/>
      <c r="AF363" s="132"/>
      <c r="AG363" s="132"/>
      <c r="AH363" s="132"/>
      <c r="AI363" s="137"/>
      <c r="AJ363" s="137"/>
      <c r="AK363" s="137"/>
      <c r="AL363" s="137"/>
      <c r="AM363" s="137"/>
      <c r="AN363" s="135"/>
      <c r="AO363" s="137"/>
    </row>
    <row r="364" spans="1:41" ht="14.25" customHeight="1">
      <c r="A364" s="135"/>
      <c r="B364" s="135"/>
      <c r="C364" s="135"/>
      <c r="D364" s="135"/>
      <c r="E364" s="135"/>
      <c r="F364" s="135"/>
      <c r="G364" s="136"/>
      <c r="H364" s="136"/>
      <c r="I364" s="136"/>
      <c r="J364" s="136"/>
      <c r="K364" s="136"/>
      <c r="L364" s="136"/>
      <c r="M364" s="132"/>
      <c r="N364" s="135"/>
      <c r="O364" s="135"/>
      <c r="P364" s="135"/>
      <c r="Q364" s="135"/>
      <c r="R364" s="135"/>
      <c r="S364" s="135"/>
      <c r="T364" s="135"/>
      <c r="U364" s="135"/>
      <c r="V364" s="135"/>
      <c r="W364" s="138"/>
      <c r="X364" s="135"/>
      <c r="Y364" s="135"/>
      <c r="Z364" s="135"/>
      <c r="AA364" s="135"/>
      <c r="AB364" s="135"/>
      <c r="AC364" s="135"/>
      <c r="AD364" s="132"/>
      <c r="AE364" s="132"/>
      <c r="AF364" s="132"/>
      <c r="AG364" s="132"/>
      <c r="AH364" s="132"/>
      <c r="AI364" s="137"/>
      <c r="AJ364" s="137"/>
      <c r="AK364" s="137"/>
      <c r="AL364" s="137"/>
      <c r="AM364" s="137"/>
      <c r="AN364" s="135"/>
      <c r="AO364" s="137"/>
    </row>
    <row r="365" spans="1:41" ht="14.25" customHeight="1">
      <c r="A365" s="135"/>
      <c r="B365" s="135"/>
      <c r="C365" s="135"/>
      <c r="D365" s="135"/>
      <c r="E365" s="135"/>
      <c r="F365" s="135"/>
      <c r="G365" s="136"/>
      <c r="H365" s="136"/>
      <c r="I365" s="136"/>
      <c r="J365" s="136"/>
      <c r="K365" s="136"/>
      <c r="L365" s="136"/>
      <c r="M365" s="132"/>
      <c r="N365" s="135"/>
      <c r="O365" s="135"/>
      <c r="P365" s="135"/>
      <c r="Q365" s="135"/>
      <c r="R365" s="135"/>
      <c r="S365" s="135"/>
      <c r="T365" s="135"/>
      <c r="U365" s="135"/>
      <c r="V365" s="135"/>
      <c r="W365" s="138"/>
      <c r="X365" s="135"/>
      <c r="Y365" s="135"/>
      <c r="Z365" s="135"/>
      <c r="AA365" s="135"/>
      <c r="AB365" s="135"/>
      <c r="AC365" s="135"/>
      <c r="AD365" s="132"/>
      <c r="AE365" s="132"/>
      <c r="AF365" s="132"/>
      <c r="AG365" s="132"/>
      <c r="AH365" s="132"/>
      <c r="AI365" s="137"/>
      <c r="AJ365" s="137"/>
      <c r="AK365" s="137"/>
      <c r="AL365" s="137"/>
      <c r="AM365" s="137"/>
      <c r="AN365" s="135"/>
      <c r="AO365" s="137"/>
    </row>
    <row r="366" spans="1:41" ht="14.25" customHeight="1">
      <c r="A366" s="135"/>
      <c r="B366" s="135"/>
      <c r="C366" s="135"/>
      <c r="D366" s="135"/>
      <c r="E366" s="135"/>
      <c r="F366" s="135"/>
      <c r="G366" s="136"/>
      <c r="H366" s="136"/>
      <c r="I366" s="136"/>
      <c r="J366" s="136"/>
      <c r="K366" s="136"/>
      <c r="L366" s="136"/>
      <c r="M366" s="132"/>
      <c r="N366" s="135"/>
      <c r="O366" s="135"/>
      <c r="P366" s="135"/>
      <c r="Q366" s="135"/>
      <c r="R366" s="135"/>
      <c r="S366" s="135"/>
      <c r="T366" s="135"/>
      <c r="U366" s="135"/>
      <c r="V366" s="135"/>
      <c r="W366" s="138"/>
      <c r="X366" s="135"/>
      <c r="Y366" s="135"/>
      <c r="Z366" s="135"/>
      <c r="AA366" s="135"/>
      <c r="AB366" s="135"/>
      <c r="AC366" s="135"/>
      <c r="AD366" s="132"/>
      <c r="AE366" s="132"/>
      <c r="AF366" s="132"/>
      <c r="AG366" s="132"/>
      <c r="AH366" s="132"/>
      <c r="AI366" s="137"/>
      <c r="AJ366" s="137"/>
      <c r="AK366" s="137"/>
      <c r="AL366" s="137"/>
      <c r="AM366" s="137"/>
      <c r="AN366" s="135"/>
      <c r="AO366" s="137"/>
    </row>
    <row r="367" spans="1:41" ht="14.25" customHeight="1">
      <c r="A367" s="135"/>
      <c r="B367" s="135"/>
      <c r="C367" s="135"/>
      <c r="D367" s="135"/>
      <c r="E367" s="135"/>
      <c r="F367" s="135"/>
      <c r="G367" s="136"/>
      <c r="H367" s="136"/>
      <c r="I367" s="136"/>
      <c r="J367" s="136"/>
      <c r="K367" s="136"/>
      <c r="L367" s="136"/>
      <c r="M367" s="132"/>
      <c r="N367" s="135"/>
      <c r="O367" s="135"/>
      <c r="P367" s="135"/>
      <c r="Q367" s="135"/>
      <c r="R367" s="135"/>
      <c r="S367" s="135"/>
      <c r="T367" s="135"/>
      <c r="U367" s="135"/>
      <c r="V367" s="135"/>
      <c r="W367" s="138"/>
      <c r="X367" s="135"/>
      <c r="Y367" s="135"/>
      <c r="Z367" s="135"/>
      <c r="AA367" s="135"/>
      <c r="AB367" s="135"/>
      <c r="AC367" s="135"/>
      <c r="AD367" s="132"/>
      <c r="AE367" s="132"/>
      <c r="AF367" s="132"/>
      <c r="AG367" s="132"/>
      <c r="AH367" s="132"/>
      <c r="AI367" s="137"/>
      <c r="AJ367" s="137"/>
      <c r="AK367" s="137"/>
      <c r="AL367" s="137"/>
      <c r="AM367" s="137"/>
      <c r="AN367" s="135"/>
      <c r="AO367" s="137"/>
    </row>
    <row r="368" spans="1:41" ht="14.25" customHeight="1">
      <c r="A368" s="135"/>
      <c r="B368" s="135"/>
      <c r="C368" s="135"/>
      <c r="D368" s="135"/>
      <c r="E368" s="135"/>
      <c r="F368" s="135"/>
      <c r="G368" s="136"/>
      <c r="H368" s="136"/>
      <c r="I368" s="136"/>
      <c r="J368" s="136"/>
      <c r="K368" s="136"/>
      <c r="L368" s="136"/>
      <c r="M368" s="132"/>
      <c r="N368" s="135"/>
      <c r="O368" s="135"/>
      <c r="P368" s="135"/>
      <c r="Q368" s="135"/>
      <c r="R368" s="135"/>
      <c r="S368" s="135"/>
      <c r="T368" s="135"/>
      <c r="U368" s="135"/>
      <c r="V368" s="135"/>
      <c r="W368" s="138"/>
      <c r="X368" s="135"/>
      <c r="Y368" s="135"/>
      <c r="Z368" s="135"/>
      <c r="AA368" s="135"/>
      <c r="AB368" s="135"/>
      <c r="AC368" s="135"/>
      <c r="AD368" s="132"/>
      <c r="AE368" s="132"/>
      <c r="AF368" s="132"/>
      <c r="AG368" s="132"/>
      <c r="AH368" s="132"/>
      <c r="AI368" s="137"/>
      <c r="AJ368" s="137"/>
      <c r="AK368" s="137"/>
      <c r="AL368" s="137"/>
      <c r="AM368" s="137"/>
      <c r="AN368" s="135"/>
      <c r="AO368" s="137"/>
    </row>
    <row r="369" spans="1:41" ht="14.25" customHeight="1">
      <c r="A369" s="135"/>
      <c r="B369" s="135"/>
      <c r="C369" s="135"/>
      <c r="D369" s="135"/>
      <c r="E369" s="135"/>
      <c r="F369" s="135"/>
      <c r="G369" s="136"/>
      <c r="H369" s="136"/>
      <c r="I369" s="136"/>
      <c r="J369" s="136"/>
      <c r="K369" s="136"/>
      <c r="L369" s="136"/>
      <c r="M369" s="132"/>
      <c r="N369" s="135"/>
      <c r="O369" s="135"/>
      <c r="P369" s="135"/>
      <c r="Q369" s="135"/>
      <c r="R369" s="135"/>
      <c r="S369" s="135"/>
      <c r="T369" s="135"/>
      <c r="U369" s="135"/>
      <c r="V369" s="135"/>
      <c r="W369" s="138"/>
      <c r="X369" s="135"/>
      <c r="Y369" s="135"/>
      <c r="Z369" s="135"/>
      <c r="AA369" s="135"/>
      <c r="AB369" s="135"/>
      <c r="AC369" s="135"/>
      <c r="AD369" s="132"/>
      <c r="AE369" s="132"/>
      <c r="AF369" s="132"/>
      <c r="AG369" s="132"/>
      <c r="AH369" s="132"/>
      <c r="AI369" s="137"/>
      <c r="AJ369" s="137"/>
      <c r="AK369" s="137"/>
      <c r="AL369" s="137"/>
      <c r="AM369" s="137"/>
      <c r="AN369" s="135"/>
      <c r="AO369" s="137"/>
    </row>
    <row r="370" spans="1:41" ht="14.25" customHeight="1">
      <c r="A370" s="135"/>
      <c r="B370" s="135"/>
      <c r="C370" s="135"/>
      <c r="D370" s="135"/>
      <c r="E370" s="135"/>
      <c r="F370" s="135"/>
      <c r="G370" s="136"/>
      <c r="H370" s="136"/>
      <c r="I370" s="136"/>
      <c r="J370" s="136"/>
      <c r="K370" s="136"/>
      <c r="L370" s="136"/>
      <c r="M370" s="132"/>
      <c r="N370" s="135"/>
      <c r="O370" s="135"/>
      <c r="P370" s="135"/>
      <c r="Q370" s="135"/>
      <c r="R370" s="135"/>
      <c r="S370" s="135"/>
      <c r="T370" s="135"/>
      <c r="U370" s="135"/>
      <c r="V370" s="135"/>
      <c r="W370" s="138"/>
      <c r="X370" s="135"/>
      <c r="Y370" s="135"/>
      <c r="Z370" s="135"/>
      <c r="AA370" s="135"/>
      <c r="AB370" s="135"/>
      <c r="AC370" s="135"/>
      <c r="AD370" s="132"/>
      <c r="AE370" s="132"/>
      <c r="AF370" s="132"/>
      <c r="AG370" s="132"/>
      <c r="AH370" s="132"/>
      <c r="AI370" s="137"/>
      <c r="AJ370" s="137"/>
      <c r="AK370" s="137"/>
      <c r="AL370" s="137"/>
      <c r="AM370" s="137"/>
      <c r="AN370" s="135"/>
      <c r="AO370" s="137"/>
    </row>
    <row r="371" spans="1:41" ht="14.25" customHeight="1">
      <c r="A371" s="135"/>
      <c r="B371" s="135"/>
      <c r="C371" s="135"/>
      <c r="D371" s="135"/>
      <c r="E371" s="135"/>
      <c r="F371" s="135"/>
      <c r="G371" s="136"/>
      <c r="H371" s="136"/>
      <c r="I371" s="136"/>
      <c r="J371" s="136"/>
      <c r="K371" s="136"/>
      <c r="L371" s="136"/>
      <c r="M371" s="132"/>
      <c r="N371" s="135"/>
      <c r="O371" s="135"/>
      <c r="P371" s="135"/>
      <c r="Q371" s="135"/>
      <c r="R371" s="135"/>
      <c r="S371" s="135"/>
      <c r="T371" s="135"/>
      <c r="U371" s="135"/>
      <c r="V371" s="135"/>
      <c r="W371" s="138"/>
      <c r="X371" s="135"/>
      <c r="Y371" s="135"/>
      <c r="Z371" s="135"/>
      <c r="AA371" s="135"/>
      <c r="AB371" s="135"/>
      <c r="AC371" s="135"/>
      <c r="AD371" s="132"/>
      <c r="AE371" s="132"/>
      <c r="AF371" s="132"/>
      <c r="AG371" s="132"/>
      <c r="AH371" s="132"/>
      <c r="AI371" s="137"/>
      <c r="AJ371" s="137"/>
      <c r="AK371" s="137"/>
      <c r="AL371" s="137"/>
      <c r="AM371" s="137"/>
      <c r="AN371" s="135"/>
      <c r="AO371" s="137"/>
    </row>
    <row r="372" spans="1:41" ht="14.25" customHeight="1">
      <c r="A372" s="135"/>
      <c r="B372" s="135"/>
      <c r="C372" s="135"/>
      <c r="D372" s="135"/>
      <c r="E372" s="135"/>
      <c r="F372" s="135"/>
      <c r="G372" s="136"/>
      <c r="H372" s="136"/>
      <c r="I372" s="136"/>
      <c r="J372" s="136"/>
      <c r="K372" s="136"/>
      <c r="L372" s="136"/>
      <c r="M372" s="132"/>
      <c r="N372" s="135"/>
      <c r="O372" s="135"/>
      <c r="P372" s="135"/>
      <c r="Q372" s="135"/>
      <c r="R372" s="135"/>
      <c r="S372" s="135"/>
      <c r="T372" s="135"/>
      <c r="U372" s="135"/>
      <c r="V372" s="135"/>
      <c r="W372" s="138"/>
      <c r="X372" s="135"/>
      <c r="Y372" s="135"/>
      <c r="Z372" s="135"/>
      <c r="AA372" s="135"/>
      <c r="AB372" s="135"/>
      <c r="AC372" s="135"/>
      <c r="AD372" s="132"/>
      <c r="AE372" s="132"/>
      <c r="AF372" s="132"/>
      <c r="AG372" s="132"/>
      <c r="AH372" s="132"/>
      <c r="AI372" s="137"/>
      <c r="AJ372" s="137"/>
      <c r="AK372" s="137"/>
      <c r="AL372" s="137"/>
      <c r="AM372" s="137"/>
      <c r="AN372" s="135"/>
      <c r="AO372" s="137"/>
    </row>
    <row r="373" spans="1:41" ht="14.25" customHeight="1">
      <c r="A373" s="135"/>
      <c r="B373" s="135"/>
      <c r="C373" s="135"/>
      <c r="D373" s="135"/>
      <c r="E373" s="135"/>
      <c r="F373" s="135"/>
      <c r="G373" s="136"/>
      <c r="H373" s="136"/>
      <c r="I373" s="136"/>
      <c r="J373" s="136"/>
      <c r="K373" s="136"/>
      <c r="L373" s="136"/>
      <c r="M373" s="132"/>
      <c r="N373" s="135"/>
      <c r="O373" s="135"/>
      <c r="P373" s="135"/>
      <c r="Q373" s="135"/>
      <c r="R373" s="135"/>
      <c r="S373" s="135"/>
      <c r="T373" s="135"/>
      <c r="U373" s="135"/>
      <c r="V373" s="135"/>
      <c r="W373" s="138"/>
      <c r="X373" s="135"/>
      <c r="Y373" s="135"/>
      <c r="Z373" s="135"/>
      <c r="AA373" s="135"/>
      <c r="AB373" s="135"/>
      <c r="AC373" s="135"/>
      <c r="AD373" s="132"/>
      <c r="AE373" s="132"/>
      <c r="AF373" s="132"/>
      <c r="AG373" s="132"/>
      <c r="AH373" s="132"/>
      <c r="AI373" s="137"/>
      <c r="AJ373" s="137"/>
      <c r="AK373" s="137"/>
      <c r="AL373" s="137"/>
      <c r="AM373" s="137"/>
      <c r="AN373" s="135"/>
      <c r="AO373" s="137"/>
    </row>
    <row r="374" spans="1:41" ht="14.25" customHeight="1">
      <c r="A374" s="135"/>
      <c r="B374" s="135"/>
      <c r="C374" s="135"/>
      <c r="D374" s="135"/>
      <c r="E374" s="135"/>
      <c r="F374" s="135"/>
      <c r="G374" s="136"/>
      <c r="H374" s="136"/>
      <c r="I374" s="136"/>
      <c r="J374" s="136"/>
      <c r="K374" s="136"/>
      <c r="L374" s="136"/>
      <c r="M374" s="132"/>
      <c r="N374" s="135"/>
      <c r="O374" s="135"/>
      <c r="P374" s="135"/>
      <c r="Q374" s="135"/>
      <c r="R374" s="135"/>
      <c r="S374" s="135"/>
      <c r="T374" s="135"/>
      <c r="U374" s="135"/>
      <c r="V374" s="135"/>
      <c r="W374" s="138"/>
      <c r="X374" s="135"/>
      <c r="Y374" s="135"/>
      <c r="Z374" s="135"/>
      <c r="AA374" s="135"/>
      <c r="AB374" s="135"/>
      <c r="AC374" s="135"/>
      <c r="AD374" s="132"/>
      <c r="AE374" s="132"/>
      <c r="AF374" s="132"/>
      <c r="AG374" s="132"/>
      <c r="AH374" s="132"/>
      <c r="AI374" s="137"/>
      <c r="AJ374" s="137"/>
      <c r="AK374" s="137"/>
      <c r="AL374" s="137"/>
      <c r="AM374" s="137"/>
      <c r="AN374" s="135"/>
      <c r="AO374" s="137"/>
    </row>
    <row r="375" spans="1:41" ht="14.25" customHeight="1">
      <c r="A375" s="135"/>
      <c r="B375" s="135"/>
      <c r="C375" s="135"/>
      <c r="D375" s="135"/>
      <c r="E375" s="135"/>
      <c r="F375" s="135"/>
      <c r="G375" s="136"/>
      <c r="H375" s="136"/>
      <c r="I375" s="136"/>
      <c r="J375" s="136"/>
      <c r="K375" s="136"/>
      <c r="L375" s="136"/>
      <c r="M375" s="132"/>
      <c r="N375" s="135"/>
      <c r="O375" s="135"/>
      <c r="P375" s="135"/>
      <c r="Q375" s="135"/>
      <c r="R375" s="135"/>
      <c r="S375" s="135"/>
      <c r="T375" s="135"/>
      <c r="U375" s="135"/>
      <c r="V375" s="135"/>
      <c r="W375" s="138"/>
      <c r="X375" s="135"/>
      <c r="Y375" s="135"/>
      <c r="Z375" s="135"/>
      <c r="AA375" s="135"/>
      <c r="AB375" s="135"/>
      <c r="AC375" s="135"/>
      <c r="AD375" s="132"/>
      <c r="AE375" s="132"/>
      <c r="AF375" s="132"/>
      <c r="AG375" s="132"/>
      <c r="AH375" s="132"/>
      <c r="AI375" s="137"/>
      <c r="AJ375" s="137"/>
      <c r="AK375" s="137"/>
      <c r="AL375" s="137"/>
      <c r="AM375" s="137"/>
      <c r="AN375" s="135"/>
      <c r="AO375" s="137"/>
    </row>
    <row r="376" spans="1:41" ht="14.25" customHeight="1">
      <c r="A376" s="135"/>
      <c r="B376" s="135"/>
      <c r="C376" s="135"/>
      <c r="D376" s="135"/>
      <c r="E376" s="135"/>
      <c r="F376" s="135"/>
      <c r="G376" s="136"/>
      <c r="H376" s="136"/>
      <c r="I376" s="136"/>
      <c r="J376" s="136"/>
      <c r="K376" s="136"/>
      <c r="L376" s="136"/>
      <c r="M376" s="132"/>
      <c r="N376" s="135"/>
      <c r="O376" s="135"/>
      <c r="P376" s="135"/>
      <c r="Q376" s="135"/>
      <c r="R376" s="135"/>
      <c r="S376" s="135"/>
      <c r="T376" s="135"/>
      <c r="U376" s="135"/>
      <c r="V376" s="135"/>
      <c r="W376" s="138"/>
      <c r="X376" s="135"/>
      <c r="Y376" s="135"/>
      <c r="Z376" s="135"/>
      <c r="AA376" s="135"/>
      <c r="AB376" s="135"/>
      <c r="AC376" s="135"/>
      <c r="AD376" s="132"/>
      <c r="AE376" s="132"/>
      <c r="AF376" s="132"/>
      <c r="AG376" s="132"/>
      <c r="AH376" s="132"/>
      <c r="AI376" s="137"/>
      <c r="AJ376" s="137"/>
      <c r="AK376" s="137"/>
      <c r="AL376" s="137"/>
      <c r="AM376" s="137"/>
      <c r="AN376" s="135"/>
      <c r="AO376" s="137"/>
    </row>
    <row r="377" spans="1:41" ht="14.25" customHeight="1">
      <c r="A377" s="135"/>
      <c r="B377" s="135"/>
      <c r="C377" s="135"/>
      <c r="D377" s="135"/>
      <c r="E377" s="135"/>
      <c r="F377" s="135"/>
      <c r="G377" s="136"/>
      <c r="H377" s="136"/>
      <c r="I377" s="136"/>
      <c r="J377" s="136"/>
      <c r="K377" s="136"/>
      <c r="L377" s="136"/>
      <c r="M377" s="132"/>
      <c r="N377" s="135"/>
      <c r="O377" s="135"/>
      <c r="P377" s="135"/>
      <c r="Q377" s="135"/>
      <c r="R377" s="135"/>
      <c r="S377" s="135"/>
      <c r="T377" s="135"/>
      <c r="U377" s="135"/>
      <c r="V377" s="135"/>
      <c r="W377" s="138"/>
      <c r="X377" s="135"/>
      <c r="Y377" s="135"/>
      <c r="Z377" s="135"/>
      <c r="AA377" s="135"/>
      <c r="AB377" s="135"/>
      <c r="AC377" s="135"/>
      <c r="AD377" s="132"/>
      <c r="AE377" s="132"/>
      <c r="AF377" s="132"/>
      <c r="AG377" s="132"/>
      <c r="AH377" s="132"/>
      <c r="AI377" s="137"/>
      <c r="AJ377" s="137"/>
      <c r="AK377" s="137"/>
      <c r="AL377" s="137"/>
      <c r="AM377" s="137"/>
      <c r="AN377" s="135"/>
      <c r="AO377" s="137"/>
    </row>
    <row r="378" spans="1:41" ht="14.25" customHeight="1">
      <c r="A378" s="135"/>
      <c r="B378" s="135"/>
      <c r="C378" s="135"/>
      <c r="D378" s="135"/>
      <c r="E378" s="135"/>
      <c r="F378" s="135"/>
      <c r="G378" s="136"/>
      <c r="H378" s="136"/>
      <c r="I378" s="136"/>
      <c r="J378" s="136"/>
      <c r="K378" s="136"/>
      <c r="L378" s="136"/>
      <c r="M378" s="132"/>
      <c r="N378" s="135"/>
      <c r="O378" s="135"/>
      <c r="P378" s="135"/>
      <c r="Q378" s="135"/>
      <c r="R378" s="135"/>
      <c r="S378" s="135"/>
      <c r="T378" s="135"/>
      <c r="U378" s="135"/>
      <c r="V378" s="135"/>
      <c r="W378" s="138"/>
      <c r="X378" s="135"/>
      <c r="Y378" s="135"/>
      <c r="Z378" s="135"/>
      <c r="AA378" s="135"/>
      <c r="AB378" s="135"/>
      <c r="AC378" s="135"/>
      <c r="AD378" s="132"/>
      <c r="AE378" s="132"/>
      <c r="AF378" s="132"/>
      <c r="AG378" s="132"/>
      <c r="AH378" s="132"/>
      <c r="AI378" s="137"/>
      <c r="AJ378" s="137"/>
      <c r="AK378" s="137"/>
      <c r="AL378" s="137"/>
      <c r="AM378" s="137"/>
      <c r="AN378" s="135"/>
      <c r="AO378" s="137"/>
    </row>
    <row r="379" spans="1:41" ht="14.25" customHeight="1">
      <c r="A379" s="135"/>
      <c r="B379" s="135"/>
      <c r="C379" s="135"/>
      <c r="D379" s="135"/>
      <c r="E379" s="135"/>
      <c r="F379" s="135"/>
      <c r="G379" s="136"/>
      <c r="H379" s="136"/>
      <c r="I379" s="136"/>
      <c r="J379" s="136"/>
      <c r="K379" s="136"/>
      <c r="L379" s="136"/>
      <c r="M379" s="132"/>
      <c r="N379" s="135"/>
      <c r="O379" s="135"/>
      <c r="P379" s="135"/>
      <c r="Q379" s="135"/>
      <c r="R379" s="135"/>
      <c r="S379" s="135"/>
      <c r="T379" s="135"/>
      <c r="U379" s="135"/>
      <c r="V379" s="135"/>
      <c r="W379" s="138"/>
      <c r="X379" s="135"/>
      <c r="Y379" s="135"/>
      <c r="Z379" s="135"/>
      <c r="AA379" s="135"/>
      <c r="AB379" s="135"/>
      <c r="AC379" s="135"/>
      <c r="AD379" s="132"/>
      <c r="AE379" s="132"/>
      <c r="AF379" s="132"/>
      <c r="AG379" s="132"/>
      <c r="AH379" s="132"/>
      <c r="AI379" s="137"/>
      <c r="AJ379" s="137"/>
      <c r="AK379" s="137"/>
      <c r="AL379" s="137"/>
      <c r="AM379" s="137"/>
      <c r="AN379" s="135"/>
      <c r="AO379" s="137"/>
    </row>
    <row r="380" spans="1:41" ht="14.25" customHeight="1">
      <c r="A380" s="135"/>
      <c r="B380" s="135"/>
      <c r="C380" s="135"/>
      <c r="D380" s="135"/>
      <c r="E380" s="135"/>
      <c r="F380" s="135"/>
      <c r="G380" s="136"/>
      <c r="H380" s="136"/>
      <c r="I380" s="136"/>
      <c r="J380" s="136"/>
      <c r="K380" s="136"/>
      <c r="L380" s="136"/>
      <c r="M380" s="132"/>
      <c r="N380" s="135"/>
      <c r="O380" s="135"/>
      <c r="P380" s="135"/>
      <c r="Q380" s="135"/>
      <c r="R380" s="135"/>
      <c r="S380" s="135"/>
      <c r="T380" s="135"/>
      <c r="U380" s="135"/>
      <c r="V380" s="135"/>
      <c r="W380" s="138"/>
      <c r="X380" s="135"/>
      <c r="Y380" s="135"/>
      <c r="Z380" s="135"/>
      <c r="AA380" s="135"/>
      <c r="AB380" s="135"/>
      <c r="AC380" s="135"/>
      <c r="AD380" s="132"/>
      <c r="AE380" s="132"/>
      <c r="AF380" s="132"/>
      <c r="AG380" s="132"/>
      <c r="AH380" s="132"/>
      <c r="AI380" s="137"/>
      <c r="AJ380" s="137"/>
      <c r="AK380" s="137"/>
      <c r="AL380" s="137"/>
      <c r="AM380" s="137"/>
      <c r="AN380" s="135"/>
      <c r="AO380" s="137"/>
    </row>
    <row r="381" spans="1:41" ht="14.25" customHeight="1">
      <c r="A381" s="135"/>
      <c r="B381" s="135"/>
      <c r="C381" s="135"/>
      <c r="D381" s="135"/>
      <c r="E381" s="135"/>
      <c r="F381" s="135"/>
      <c r="G381" s="136"/>
      <c r="H381" s="136"/>
      <c r="I381" s="136"/>
      <c r="J381" s="136"/>
      <c r="K381" s="136"/>
      <c r="L381" s="136"/>
      <c r="M381" s="132"/>
      <c r="N381" s="135"/>
      <c r="O381" s="135"/>
      <c r="P381" s="135"/>
      <c r="Q381" s="135"/>
      <c r="R381" s="135"/>
      <c r="S381" s="135"/>
      <c r="T381" s="135"/>
      <c r="U381" s="135"/>
      <c r="V381" s="135"/>
      <c r="W381" s="138"/>
      <c r="X381" s="135"/>
      <c r="Y381" s="135"/>
      <c r="Z381" s="135"/>
      <c r="AA381" s="135"/>
      <c r="AB381" s="135"/>
      <c r="AC381" s="135"/>
      <c r="AD381" s="132"/>
      <c r="AE381" s="132"/>
      <c r="AF381" s="132"/>
      <c r="AG381" s="132"/>
      <c r="AH381" s="132"/>
      <c r="AI381" s="137"/>
      <c r="AJ381" s="137"/>
      <c r="AK381" s="137"/>
      <c r="AL381" s="137"/>
      <c r="AM381" s="137"/>
      <c r="AN381" s="135"/>
      <c r="AO381" s="137"/>
    </row>
    <row r="382" spans="1:41" ht="14.25" customHeight="1">
      <c r="A382" s="135"/>
      <c r="B382" s="135"/>
      <c r="C382" s="135"/>
      <c r="D382" s="135"/>
      <c r="E382" s="135"/>
      <c r="F382" s="135"/>
      <c r="G382" s="136"/>
      <c r="H382" s="136"/>
      <c r="I382" s="136"/>
      <c r="J382" s="136"/>
      <c r="K382" s="136"/>
      <c r="L382" s="136"/>
      <c r="M382" s="132"/>
      <c r="N382" s="135"/>
      <c r="O382" s="135"/>
      <c r="P382" s="135"/>
      <c r="Q382" s="135"/>
      <c r="R382" s="135"/>
      <c r="S382" s="135"/>
      <c r="T382" s="135"/>
      <c r="U382" s="135"/>
      <c r="V382" s="135"/>
      <c r="W382" s="138"/>
      <c r="X382" s="135"/>
      <c r="Y382" s="135"/>
      <c r="Z382" s="135"/>
      <c r="AA382" s="135"/>
      <c r="AB382" s="135"/>
      <c r="AC382" s="135"/>
      <c r="AD382" s="132"/>
      <c r="AE382" s="132"/>
      <c r="AF382" s="132"/>
      <c r="AG382" s="132"/>
      <c r="AH382" s="132"/>
      <c r="AI382" s="137"/>
      <c r="AJ382" s="137"/>
      <c r="AK382" s="137"/>
      <c r="AL382" s="137"/>
      <c r="AM382" s="137"/>
      <c r="AN382" s="135"/>
      <c r="AO382" s="137"/>
    </row>
    <row r="383" spans="1:41" ht="14.25" customHeight="1">
      <c r="A383" s="135"/>
      <c r="B383" s="135"/>
      <c r="C383" s="135"/>
      <c r="D383" s="135"/>
      <c r="E383" s="135"/>
      <c r="F383" s="135"/>
      <c r="G383" s="136"/>
      <c r="H383" s="136"/>
      <c r="I383" s="136"/>
      <c r="J383" s="136"/>
      <c r="K383" s="136"/>
      <c r="L383" s="136"/>
      <c r="M383" s="132"/>
      <c r="N383" s="135"/>
      <c r="O383" s="135"/>
      <c r="P383" s="135"/>
      <c r="Q383" s="135"/>
      <c r="R383" s="135"/>
      <c r="S383" s="135"/>
      <c r="T383" s="135"/>
      <c r="U383" s="135"/>
      <c r="V383" s="135"/>
      <c r="W383" s="138"/>
      <c r="X383" s="135"/>
      <c r="Y383" s="135"/>
      <c r="Z383" s="135"/>
      <c r="AA383" s="135"/>
      <c r="AB383" s="135"/>
      <c r="AC383" s="135"/>
      <c r="AD383" s="132"/>
      <c r="AE383" s="132"/>
      <c r="AF383" s="132"/>
      <c r="AG383" s="132"/>
      <c r="AH383" s="132"/>
      <c r="AI383" s="137"/>
      <c r="AJ383" s="137"/>
      <c r="AK383" s="137"/>
      <c r="AL383" s="137"/>
      <c r="AM383" s="137"/>
      <c r="AN383" s="135"/>
      <c r="AO383" s="137"/>
    </row>
    <row r="384" spans="1:41" ht="14.25" customHeight="1">
      <c r="A384" s="135"/>
      <c r="B384" s="135"/>
      <c r="C384" s="135"/>
      <c r="D384" s="135"/>
      <c r="E384" s="135"/>
      <c r="F384" s="135"/>
      <c r="G384" s="136"/>
      <c r="H384" s="136"/>
      <c r="I384" s="136"/>
      <c r="J384" s="136"/>
      <c r="K384" s="136"/>
      <c r="L384" s="136"/>
      <c r="M384" s="132"/>
      <c r="N384" s="135"/>
      <c r="O384" s="135"/>
      <c r="P384" s="135"/>
      <c r="Q384" s="135"/>
      <c r="R384" s="135"/>
      <c r="S384" s="135"/>
      <c r="T384" s="135"/>
      <c r="U384" s="135"/>
      <c r="V384" s="135"/>
      <c r="W384" s="138"/>
      <c r="X384" s="135"/>
      <c r="Y384" s="135"/>
      <c r="Z384" s="135"/>
      <c r="AA384" s="135"/>
      <c r="AB384" s="135"/>
      <c r="AC384" s="135"/>
      <c r="AD384" s="132"/>
      <c r="AE384" s="132"/>
      <c r="AF384" s="132"/>
      <c r="AG384" s="132"/>
      <c r="AH384" s="132"/>
      <c r="AI384" s="137"/>
      <c r="AJ384" s="137"/>
      <c r="AK384" s="137"/>
      <c r="AL384" s="137"/>
      <c r="AM384" s="137"/>
      <c r="AN384" s="135"/>
      <c r="AO384" s="137"/>
    </row>
    <row r="385" spans="1:41" ht="14.25" customHeight="1">
      <c r="A385" s="135"/>
      <c r="B385" s="135"/>
      <c r="C385" s="135"/>
      <c r="D385" s="135"/>
      <c r="E385" s="135"/>
      <c r="F385" s="135"/>
      <c r="G385" s="136"/>
      <c r="H385" s="136"/>
      <c r="I385" s="136"/>
      <c r="J385" s="136"/>
      <c r="K385" s="136"/>
      <c r="L385" s="136"/>
      <c r="M385" s="132"/>
      <c r="N385" s="135"/>
      <c r="O385" s="135"/>
      <c r="P385" s="135"/>
      <c r="Q385" s="135"/>
      <c r="R385" s="135"/>
      <c r="S385" s="135"/>
      <c r="T385" s="135"/>
      <c r="U385" s="135"/>
      <c r="V385" s="135"/>
      <c r="W385" s="138"/>
      <c r="X385" s="135"/>
      <c r="Y385" s="135"/>
      <c r="Z385" s="135"/>
      <c r="AA385" s="135"/>
      <c r="AB385" s="135"/>
      <c r="AC385" s="135"/>
      <c r="AD385" s="132"/>
      <c r="AE385" s="132"/>
      <c r="AF385" s="132"/>
      <c r="AG385" s="132"/>
      <c r="AH385" s="132"/>
      <c r="AI385" s="137"/>
      <c r="AJ385" s="137"/>
      <c r="AK385" s="137"/>
      <c r="AL385" s="137"/>
      <c r="AM385" s="137"/>
      <c r="AN385" s="135"/>
      <c r="AO385" s="137"/>
    </row>
    <row r="386" spans="1:41" ht="14.25" customHeight="1">
      <c r="A386" s="135"/>
      <c r="B386" s="135"/>
      <c r="C386" s="135"/>
      <c r="D386" s="135"/>
      <c r="E386" s="135"/>
      <c r="F386" s="135"/>
      <c r="G386" s="136"/>
      <c r="H386" s="136"/>
      <c r="I386" s="136"/>
      <c r="J386" s="136"/>
      <c r="K386" s="136"/>
      <c r="L386" s="136"/>
      <c r="M386" s="132"/>
      <c r="N386" s="135"/>
      <c r="O386" s="135"/>
      <c r="P386" s="135"/>
      <c r="Q386" s="135"/>
      <c r="R386" s="135"/>
      <c r="S386" s="135"/>
      <c r="T386" s="135"/>
      <c r="U386" s="135"/>
      <c r="V386" s="135"/>
      <c r="W386" s="138"/>
      <c r="X386" s="135"/>
      <c r="Y386" s="135"/>
      <c r="Z386" s="135"/>
      <c r="AA386" s="135"/>
      <c r="AB386" s="135"/>
      <c r="AC386" s="135"/>
      <c r="AD386" s="132"/>
      <c r="AE386" s="132"/>
      <c r="AF386" s="132"/>
      <c r="AG386" s="132"/>
      <c r="AH386" s="132"/>
      <c r="AI386" s="137"/>
      <c r="AJ386" s="137"/>
      <c r="AK386" s="137"/>
      <c r="AL386" s="137"/>
      <c r="AM386" s="137"/>
      <c r="AN386" s="135"/>
      <c r="AO386" s="137"/>
    </row>
    <row r="387" spans="1:41" ht="14.25" customHeight="1">
      <c r="A387" s="135"/>
      <c r="B387" s="135"/>
      <c r="C387" s="135"/>
      <c r="D387" s="135"/>
      <c r="E387" s="135"/>
      <c r="F387" s="135"/>
      <c r="G387" s="136"/>
      <c r="H387" s="136"/>
      <c r="I387" s="136"/>
      <c r="J387" s="136"/>
      <c r="K387" s="136"/>
      <c r="L387" s="136"/>
      <c r="M387" s="132"/>
      <c r="N387" s="135"/>
      <c r="O387" s="135"/>
      <c r="P387" s="135"/>
      <c r="Q387" s="135"/>
      <c r="R387" s="135"/>
      <c r="S387" s="135"/>
      <c r="T387" s="135"/>
      <c r="U387" s="135"/>
      <c r="V387" s="135"/>
      <c r="W387" s="138"/>
      <c r="X387" s="135"/>
      <c r="Y387" s="135"/>
      <c r="Z387" s="135"/>
      <c r="AA387" s="135"/>
      <c r="AB387" s="135"/>
      <c r="AC387" s="135"/>
      <c r="AD387" s="132"/>
      <c r="AE387" s="132"/>
      <c r="AF387" s="132"/>
      <c r="AG387" s="132"/>
      <c r="AH387" s="132"/>
      <c r="AI387" s="137"/>
      <c r="AJ387" s="137"/>
      <c r="AK387" s="137"/>
      <c r="AL387" s="137"/>
      <c r="AM387" s="137"/>
      <c r="AN387" s="135"/>
      <c r="AO387" s="137"/>
    </row>
    <row r="388" spans="1:41" ht="14.25" customHeight="1">
      <c r="A388" s="135"/>
      <c r="B388" s="135"/>
      <c r="C388" s="135"/>
      <c r="D388" s="135"/>
      <c r="E388" s="135"/>
      <c r="F388" s="135"/>
      <c r="G388" s="136"/>
      <c r="H388" s="136"/>
      <c r="I388" s="136"/>
      <c r="J388" s="136"/>
      <c r="K388" s="136"/>
      <c r="L388" s="136"/>
      <c r="M388" s="132"/>
      <c r="N388" s="135"/>
      <c r="O388" s="135"/>
      <c r="P388" s="135"/>
      <c r="Q388" s="135"/>
      <c r="R388" s="135"/>
      <c r="S388" s="135"/>
      <c r="T388" s="135"/>
      <c r="U388" s="135"/>
      <c r="V388" s="135"/>
      <c r="W388" s="138"/>
      <c r="X388" s="135"/>
      <c r="Y388" s="135"/>
      <c r="Z388" s="135"/>
      <c r="AA388" s="135"/>
      <c r="AB388" s="135"/>
      <c r="AC388" s="135"/>
      <c r="AD388" s="132"/>
      <c r="AE388" s="132"/>
      <c r="AF388" s="132"/>
      <c r="AG388" s="132"/>
      <c r="AH388" s="132"/>
      <c r="AI388" s="137"/>
      <c r="AJ388" s="137"/>
      <c r="AK388" s="137"/>
      <c r="AL388" s="137"/>
      <c r="AM388" s="137"/>
      <c r="AN388" s="135"/>
      <c r="AO388" s="137"/>
    </row>
    <row r="389" spans="1:41" ht="14.25" customHeight="1">
      <c r="A389" s="135"/>
      <c r="B389" s="135"/>
      <c r="C389" s="135"/>
      <c r="D389" s="135"/>
      <c r="E389" s="135"/>
      <c r="F389" s="135"/>
      <c r="G389" s="136"/>
      <c r="H389" s="136"/>
      <c r="I389" s="136"/>
      <c r="J389" s="136"/>
      <c r="K389" s="136"/>
      <c r="L389" s="136"/>
      <c r="M389" s="132"/>
      <c r="N389" s="135"/>
      <c r="O389" s="135"/>
      <c r="P389" s="135"/>
      <c r="Q389" s="135"/>
      <c r="R389" s="135"/>
      <c r="S389" s="135"/>
      <c r="T389" s="135"/>
      <c r="U389" s="135"/>
      <c r="V389" s="135"/>
      <c r="W389" s="138"/>
      <c r="X389" s="135"/>
      <c r="Y389" s="135"/>
      <c r="Z389" s="135"/>
      <c r="AA389" s="135"/>
      <c r="AB389" s="135"/>
      <c r="AC389" s="135"/>
      <c r="AD389" s="132"/>
      <c r="AE389" s="132"/>
      <c r="AF389" s="132"/>
      <c r="AG389" s="132"/>
      <c r="AH389" s="132"/>
      <c r="AI389" s="137"/>
      <c r="AJ389" s="137"/>
      <c r="AK389" s="137"/>
      <c r="AL389" s="137"/>
      <c r="AM389" s="137"/>
      <c r="AN389" s="135"/>
      <c r="AO389" s="137"/>
    </row>
    <row r="390" spans="1:41" ht="14.25" customHeight="1">
      <c r="A390" s="135"/>
      <c r="B390" s="135"/>
      <c r="C390" s="135"/>
      <c r="D390" s="135"/>
      <c r="E390" s="135"/>
      <c r="F390" s="135"/>
      <c r="G390" s="136"/>
      <c r="H390" s="136"/>
      <c r="I390" s="136"/>
      <c r="J390" s="136"/>
      <c r="K390" s="136"/>
      <c r="L390" s="136"/>
      <c r="M390" s="132"/>
      <c r="N390" s="135"/>
      <c r="O390" s="135"/>
      <c r="P390" s="135"/>
      <c r="Q390" s="135"/>
      <c r="R390" s="135"/>
      <c r="S390" s="135"/>
      <c r="T390" s="135"/>
      <c r="U390" s="135"/>
      <c r="V390" s="135"/>
      <c r="W390" s="138"/>
      <c r="X390" s="135"/>
      <c r="Y390" s="135"/>
      <c r="Z390" s="135"/>
      <c r="AA390" s="135"/>
      <c r="AB390" s="135"/>
      <c r="AC390" s="135"/>
      <c r="AD390" s="132"/>
      <c r="AE390" s="132"/>
      <c r="AF390" s="132"/>
      <c r="AG390" s="132"/>
      <c r="AH390" s="132"/>
      <c r="AI390" s="137"/>
      <c r="AJ390" s="137"/>
      <c r="AK390" s="137"/>
      <c r="AL390" s="137"/>
      <c r="AM390" s="137"/>
      <c r="AN390" s="135"/>
      <c r="AO390" s="137"/>
    </row>
    <row r="391" spans="1:41" ht="14.25" customHeight="1">
      <c r="A391" s="135"/>
      <c r="B391" s="135"/>
      <c r="C391" s="135"/>
      <c r="D391" s="135"/>
      <c r="E391" s="135"/>
      <c r="F391" s="135"/>
      <c r="G391" s="136"/>
      <c r="H391" s="136"/>
      <c r="I391" s="136"/>
      <c r="J391" s="136"/>
      <c r="K391" s="136"/>
      <c r="L391" s="136"/>
      <c r="M391" s="132"/>
      <c r="N391" s="135"/>
      <c r="O391" s="135"/>
      <c r="P391" s="135"/>
      <c r="Q391" s="135"/>
      <c r="R391" s="135"/>
      <c r="S391" s="135"/>
      <c r="T391" s="135"/>
      <c r="U391" s="135"/>
      <c r="V391" s="135"/>
      <c r="W391" s="138"/>
      <c r="X391" s="135"/>
      <c r="Y391" s="135"/>
      <c r="Z391" s="135"/>
      <c r="AA391" s="135"/>
      <c r="AB391" s="135"/>
      <c r="AC391" s="135"/>
      <c r="AD391" s="132"/>
      <c r="AE391" s="132"/>
      <c r="AF391" s="132"/>
      <c r="AG391" s="132"/>
      <c r="AH391" s="132"/>
      <c r="AI391" s="137"/>
      <c r="AJ391" s="137"/>
      <c r="AK391" s="137"/>
      <c r="AL391" s="137"/>
      <c r="AM391" s="137"/>
      <c r="AN391" s="135"/>
      <c r="AO391" s="137"/>
    </row>
    <row r="392" spans="1:41" ht="14.25" customHeight="1">
      <c r="A392" s="135"/>
      <c r="B392" s="135"/>
      <c r="C392" s="135"/>
      <c r="D392" s="135"/>
      <c r="E392" s="135"/>
      <c r="F392" s="135"/>
      <c r="G392" s="136"/>
      <c r="H392" s="136"/>
      <c r="I392" s="136"/>
      <c r="J392" s="136"/>
      <c r="K392" s="136"/>
      <c r="L392" s="136"/>
      <c r="M392" s="132"/>
      <c r="N392" s="135"/>
      <c r="O392" s="135"/>
      <c r="P392" s="135"/>
      <c r="Q392" s="135"/>
      <c r="R392" s="135"/>
      <c r="S392" s="135"/>
      <c r="T392" s="135"/>
      <c r="U392" s="135"/>
      <c r="V392" s="135"/>
      <c r="W392" s="138"/>
      <c r="X392" s="135"/>
      <c r="Y392" s="135"/>
      <c r="Z392" s="135"/>
      <c r="AA392" s="135"/>
      <c r="AB392" s="135"/>
      <c r="AC392" s="135"/>
      <c r="AD392" s="132"/>
      <c r="AE392" s="132"/>
      <c r="AF392" s="132"/>
      <c r="AG392" s="132"/>
      <c r="AH392" s="132"/>
      <c r="AI392" s="137"/>
      <c r="AJ392" s="137"/>
      <c r="AK392" s="137"/>
      <c r="AL392" s="137"/>
      <c r="AM392" s="137"/>
      <c r="AN392" s="135"/>
      <c r="AO392" s="137"/>
    </row>
    <row r="393" spans="1:41" ht="14.25" customHeight="1">
      <c r="A393" s="135"/>
      <c r="B393" s="135"/>
      <c r="C393" s="135"/>
      <c r="D393" s="135"/>
      <c r="E393" s="135"/>
      <c r="F393" s="135"/>
      <c r="G393" s="136"/>
      <c r="H393" s="136"/>
      <c r="I393" s="136"/>
      <c r="J393" s="136"/>
      <c r="K393" s="136"/>
      <c r="L393" s="136"/>
      <c r="M393" s="132"/>
      <c r="N393" s="135"/>
      <c r="O393" s="135"/>
      <c r="P393" s="135"/>
      <c r="Q393" s="135"/>
      <c r="R393" s="135"/>
      <c r="S393" s="135"/>
      <c r="T393" s="135"/>
      <c r="U393" s="135"/>
      <c r="V393" s="135"/>
      <c r="W393" s="138"/>
      <c r="X393" s="135"/>
      <c r="Y393" s="135"/>
      <c r="Z393" s="135"/>
      <c r="AA393" s="135"/>
      <c r="AB393" s="135"/>
      <c r="AC393" s="135"/>
      <c r="AD393" s="132"/>
      <c r="AE393" s="132"/>
      <c r="AF393" s="132"/>
      <c r="AG393" s="132"/>
      <c r="AH393" s="132"/>
      <c r="AI393" s="137"/>
      <c r="AJ393" s="137"/>
      <c r="AK393" s="137"/>
      <c r="AL393" s="137"/>
      <c r="AM393" s="137"/>
      <c r="AN393" s="135"/>
      <c r="AO393" s="137"/>
    </row>
    <row r="394" spans="1:41" ht="14.25" customHeight="1">
      <c r="A394" s="135"/>
      <c r="B394" s="135"/>
      <c r="C394" s="135"/>
      <c r="D394" s="135"/>
      <c r="E394" s="135"/>
      <c r="F394" s="135"/>
      <c r="G394" s="136"/>
      <c r="H394" s="136"/>
      <c r="I394" s="136"/>
      <c r="J394" s="136"/>
      <c r="K394" s="136"/>
      <c r="L394" s="136"/>
      <c r="M394" s="132"/>
      <c r="N394" s="135"/>
      <c r="O394" s="135"/>
      <c r="P394" s="135"/>
      <c r="Q394" s="135"/>
      <c r="R394" s="135"/>
      <c r="S394" s="135"/>
      <c r="T394" s="135"/>
      <c r="U394" s="135"/>
      <c r="V394" s="135"/>
      <c r="W394" s="138"/>
      <c r="X394" s="135"/>
      <c r="Y394" s="135"/>
      <c r="Z394" s="135"/>
      <c r="AA394" s="135"/>
      <c r="AB394" s="135"/>
      <c r="AC394" s="135"/>
      <c r="AD394" s="132"/>
      <c r="AE394" s="132"/>
      <c r="AF394" s="132"/>
      <c r="AG394" s="132"/>
      <c r="AH394" s="132"/>
      <c r="AI394" s="137"/>
      <c r="AJ394" s="137"/>
      <c r="AK394" s="137"/>
      <c r="AL394" s="137"/>
      <c r="AM394" s="137"/>
      <c r="AN394" s="135"/>
      <c r="AO394" s="137"/>
    </row>
    <row r="395" spans="1:41" ht="14.25" customHeight="1">
      <c r="A395" s="135"/>
      <c r="B395" s="135"/>
      <c r="C395" s="135"/>
      <c r="D395" s="135"/>
      <c r="E395" s="135"/>
      <c r="F395" s="135"/>
      <c r="G395" s="136"/>
      <c r="H395" s="136"/>
      <c r="I395" s="136"/>
      <c r="J395" s="136"/>
      <c r="K395" s="136"/>
      <c r="L395" s="136"/>
      <c r="M395" s="132"/>
      <c r="N395" s="135"/>
      <c r="O395" s="135"/>
      <c r="P395" s="135"/>
      <c r="Q395" s="135"/>
      <c r="R395" s="135"/>
      <c r="S395" s="135"/>
      <c r="T395" s="135"/>
      <c r="U395" s="135"/>
      <c r="V395" s="135"/>
      <c r="W395" s="138"/>
      <c r="X395" s="135"/>
      <c r="Y395" s="135"/>
      <c r="Z395" s="135"/>
      <c r="AA395" s="135"/>
      <c r="AB395" s="135"/>
      <c r="AC395" s="135"/>
      <c r="AD395" s="132"/>
      <c r="AE395" s="132"/>
      <c r="AF395" s="132"/>
      <c r="AG395" s="132"/>
      <c r="AH395" s="132"/>
      <c r="AI395" s="137"/>
      <c r="AJ395" s="137"/>
      <c r="AK395" s="137"/>
      <c r="AL395" s="137"/>
      <c r="AM395" s="137"/>
      <c r="AN395" s="135"/>
      <c r="AO395" s="137"/>
    </row>
    <row r="396" spans="1:41" ht="14.25" customHeight="1">
      <c r="A396" s="135"/>
      <c r="B396" s="135"/>
      <c r="C396" s="135"/>
      <c r="D396" s="135"/>
      <c r="E396" s="135"/>
      <c r="F396" s="135"/>
      <c r="G396" s="136"/>
      <c r="H396" s="136"/>
      <c r="I396" s="136"/>
      <c r="J396" s="136"/>
      <c r="K396" s="136"/>
      <c r="L396" s="136"/>
      <c r="M396" s="132"/>
      <c r="N396" s="135"/>
      <c r="O396" s="135"/>
      <c r="P396" s="135"/>
      <c r="Q396" s="135"/>
      <c r="R396" s="135"/>
      <c r="S396" s="135"/>
      <c r="T396" s="135"/>
      <c r="U396" s="135"/>
      <c r="V396" s="135"/>
      <c r="W396" s="138"/>
      <c r="X396" s="135"/>
      <c r="Y396" s="135"/>
      <c r="Z396" s="135"/>
      <c r="AA396" s="135"/>
      <c r="AB396" s="135"/>
      <c r="AC396" s="135"/>
      <c r="AD396" s="132"/>
      <c r="AE396" s="132"/>
      <c r="AF396" s="132"/>
      <c r="AG396" s="132"/>
      <c r="AH396" s="132"/>
      <c r="AI396" s="137"/>
      <c r="AJ396" s="137"/>
      <c r="AK396" s="137"/>
      <c r="AL396" s="137"/>
      <c r="AM396" s="137"/>
      <c r="AN396" s="135"/>
      <c r="AO396" s="137"/>
    </row>
    <row r="397" spans="1:41" ht="14.25" customHeight="1">
      <c r="A397" s="135"/>
      <c r="B397" s="135"/>
      <c r="C397" s="135"/>
      <c r="D397" s="135"/>
      <c r="E397" s="135"/>
      <c r="F397" s="135"/>
      <c r="G397" s="136"/>
      <c r="H397" s="136"/>
      <c r="I397" s="136"/>
      <c r="J397" s="136"/>
      <c r="K397" s="136"/>
      <c r="L397" s="136"/>
      <c r="M397" s="132"/>
      <c r="N397" s="135"/>
      <c r="O397" s="135"/>
      <c r="P397" s="135"/>
      <c r="Q397" s="135"/>
      <c r="R397" s="135"/>
      <c r="S397" s="135"/>
      <c r="T397" s="135"/>
      <c r="U397" s="135"/>
      <c r="V397" s="135"/>
      <c r="W397" s="138"/>
      <c r="X397" s="135"/>
      <c r="Y397" s="135"/>
      <c r="Z397" s="135"/>
      <c r="AA397" s="135"/>
      <c r="AB397" s="135"/>
      <c r="AC397" s="135"/>
      <c r="AD397" s="132"/>
      <c r="AE397" s="132"/>
      <c r="AF397" s="132"/>
      <c r="AG397" s="132"/>
      <c r="AH397" s="132"/>
      <c r="AI397" s="137"/>
      <c r="AJ397" s="137"/>
      <c r="AK397" s="137"/>
      <c r="AL397" s="137"/>
      <c r="AM397" s="137"/>
      <c r="AN397" s="135"/>
      <c r="AO397" s="137"/>
    </row>
    <row r="398" spans="1:41" ht="14.25" customHeight="1">
      <c r="A398" s="135"/>
      <c r="B398" s="135"/>
      <c r="C398" s="135"/>
      <c r="D398" s="135"/>
      <c r="E398" s="135"/>
      <c r="F398" s="135"/>
      <c r="G398" s="136"/>
      <c r="H398" s="136"/>
      <c r="I398" s="136"/>
      <c r="J398" s="136"/>
      <c r="K398" s="136"/>
      <c r="L398" s="136"/>
      <c r="M398" s="132"/>
      <c r="N398" s="135"/>
      <c r="O398" s="135"/>
      <c r="P398" s="135"/>
      <c r="Q398" s="135"/>
      <c r="R398" s="135"/>
      <c r="S398" s="135"/>
      <c r="T398" s="135"/>
      <c r="U398" s="135"/>
      <c r="V398" s="135"/>
      <c r="W398" s="138"/>
      <c r="X398" s="135"/>
      <c r="Y398" s="135"/>
      <c r="Z398" s="135"/>
      <c r="AA398" s="135"/>
      <c r="AB398" s="135"/>
      <c r="AC398" s="135"/>
      <c r="AD398" s="132"/>
      <c r="AE398" s="132"/>
      <c r="AF398" s="132"/>
      <c r="AG398" s="132"/>
      <c r="AH398" s="132"/>
      <c r="AI398" s="137"/>
      <c r="AJ398" s="137"/>
      <c r="AK398" s="137"/>
      <c r="AL398" s="137"/>
      <c r="AM398" s="137"/>
      <c r="AN398" s="135"/>
      <c r="AO398" s="137"/>
    </row>
    <row r="399" spans="1:41" ht="14.25" customHeight="1">
      <c r="A399" s="135"/>
      <c r="B399" s="135"/>
      <c r="C399" s="135"/>
      <c r="D399" s="135"/>
      <c r="E399" s="135"/>
      <c r="F399" s="135"/>
      <c r="G399" s="136"/>
      <c r="H399" s="136"/>
      <c r="I399" s="136"/>
      <c r="J399" s="136"/>
      <c r="K399" s="136"/>
      <c r="L399" s="136"/>
      <c r="M399" s="132"/>
      <c r="N399" s="135"/>
      <c r="O399" s="135"/>
      <c r="P399" s="135"/>
      <c r="Q399" s="135"/>
      <c r="R399" s="135"/>
      <c r="S399" s="135"/>
      <c r="T399" s="135"/>
      <c r="U399" s="135"/>
      <c r="V399" s="135"/>
      <c r="W399" s="138"/>
      <c r="X399" s="135"/>
      <c r="Y399" s="135"/>
      <c r="Z399" s="135"/>
      <c r="AA399" s="135"/>
      <c r="AB399" s="135"/>
      <c r="AC399" s="135"/>
      <c r="AD399" s="132"/>
      <c r="AE399" s="132"/>
      <c r="AF399" s="132"/>
      <c r="AG399" s="132"/>
      <c r="AH399" s="132"/>
      <c r="AI399" s="137"/>
      <c r="AJ399" s="137"/>
      <c r="AK399" s="137"/>
      <c r="AL399" s="137"/>
      <c r="AM399" s="137"/>
      <c r="AN399" s="135"/>
      <c r="AO399" s="137"/>
    </row>
    <row r="400" spans="1:41" ht="14.25" customHeight="1">
      <c r="A400" s="135"/>
      <c r="B400" s="135"/>
      <c r="C400" s="135"/>
      <c r="D400" s="135"/>
      <c r="E400" s="135"/>
      <c r="F400" s="135"/>
      <c r="G400" s="136"/>
      <c r="H400" s="136"/>
      <c r="I400" s="136"/>
      <c r="J400" s="136"/>
      <c r="K400" s="136"/>
      <c r="L400" s="136"/>
      <c r="M400" s="132"/>
      <c r="N400" s="135"/>
      <c r="O400" s="135"/>
      <c r="P400" s="135"/>
      <c r="Q400" s="135"/>
      <c r="R400" s="135"/>
      <c r="S400" s="135"/>
      <c r="T400" s="135"/>
      <c r="U400" s="135"/>
      <c r="V400" s="135"/>
      <c r="W400" s="138"/>
      <c r="X400" s="135"/>
      <c r="Y400" s="135"/>
      <c r="Z400" s="135"/>
      <c r="AA400" s="135"/>
      <c r="AB400" s="135"/>
      <c r="AC400" s="135"/>
      <c r="AD400" s="132"/>
      <c r="AE400" s="132"/>
      <c r="AF400" s="132"/>
      <c r="AG400" s="132"/>
      <c r="AH400" s="132"/>
      <c r="AI400" s="137"/>
      <c r="AJ400" s="137"/>
      <c r="AK400" s="137"/>
      <c r="AL400" s="137"/>
      <c r="AM400" s="137"/>
      <c r="AN400" s="135"/>
      <c r="AO400" s="137"/>
    </row>
    <row r="401" spans="1:41" ht="14.25" customHeight="1">
      <c r="A401" s="135"/>
      <c r="B401" s="135"/>
      <c r="C401" s="135"/>
      <c r="D401" s="135"/>
      <c r="E401" s="135"/>
      <c r="F401" s="135"/>
      <c r="G401" s="136"/>
      <c r="H401" s="136"/>
      <c r="I401" s="136"/>
      <c r="J401" s="136"/>
      <c r="K401" s="136"/>
      <c r="L401" s="136"/>
      <c r="M401" s="132"/>
      <c r="N401" s="135"/>
      <c r="O401" s="135"/>
      <c r="P401" s="135"/>
      <c r="Q401" s="135"/>
      <c r="R401" s="135"/>
      <c r="S401" s="135"/>
      <c r="T401" s="135"/>
      <c r="U401" s="135"/>
      <c r="V401" s="135"/>
      <c r="W401" s="138"/>
      <c r="X401" s="135"/>
      <c r="Y401" s="135"/>
      <c r="Z401" s="135"/>
      <c r="AA401" s="135"/>
      <c r="AB401" s="135"/>
      <c r="AC401" s="135"/>
      <c r="AD401" s="132"/>
      <c r="AE401" s="132"/>
      <c r="AF401" s="132"/>
      <c r="AG401" s="132"/>
      <c r="AH401" s="132"/>
      <c r="AI401" s="137"/>
      <c r="AJ401" s="137"/>
      <c r="AK401" s="137"/>
      <c r="AL401" s="137"/>
      <c r="AM401" s="137"/>
      <c r="AN401" s="135"/>
      <c r="AO401" s="137"/>
    </row>
    <row r="402" spans="1:41" ht="14.25" customHeight="1">
      <c r="A402" s="135"/>
      <c r="B402" s="135"/>
      <c r="C402" s="135"/>
      <c r="D402" s="135"/>
      <c r="E402" s="135"/>
      <c r="F402" s="135"/>
      <c r="G402" s="136"/>
      <c r="H402" s="136"/>
      <c r="I402" s="136"/>
      <c r="J402" s="136"/>
      <c r="K402" s="136"/>
      <c r="L402" s="136"/>
      <c r="M402" s="132"/>
      <c r="N402" s="135"/>
      <c r="O402" s="135"/>
      <c r="P402" s="135"/>
      <c r="Q402" s="135"/>
      <c r="R402" s="135"/>
      <c r="S402" s="135"/>
      <c r="T402" s="135"/>
      <c r="U402" s="135"/>
      <c r="V402" s="135"/>
      <c r="W402" s="138"/>
      <c r="X402" s="135"/>
      <c r="Y402" s="135"/>
      <c r="Z402" s="135"/>
      <c r="AA402" s="135"/>
      <c r="AB402" s="135"/>
      <c r="AC402" s="135"/>
      <c r="AD402" s="132"/>
      <c r="AE402" s="132"/>
      <c r="AF402" s="132"/>
      <c r="AG402" s="132"/>
      <c r="AH402" s="132"/>
      <c r="AI402" s="137"/>
      <c r="AJ402" s="137"/>
      <c r="AK402" s="137"/>
      <c r="AL402" s="137"/>
      <c r="AM402" s="137"/>
      <c r="AN402" s="135"/>
      <c r="AO402" s="137"/>
    </row>
    <row r="403" spans="1:41" ht="14.25" customHeight="1">
      <c r="A403" s="135"/>
      <c r="B403" s="135"/>
      <c r="C403" s="135"/>
      <c r="D403" s="135"/>
      <c r="E403" s="135"/>
      <c r="F403" s="135"/>
      <c r="G403" s="136"/>
      <c r="H403" s="136"/>
      <c r="I403" s="136"/>
      <c r="J403" s="136"/>
      <c r="K403" s="136"/>
      <c r="L403" s="136"/>
      <c r="M403" s="132"/>
      <c r="N403" s="135"/>
      <c r="O403" s="135"/>
      <c r="P403" s="135"/>
      <c r="Q403" s="135"/>
      <c r="R403" s="135"/>
      <c r="S403" s="135"/>
      <c r="T403" s="135"/>
      <c r="U403" s="135"/>
      <c r="V403" s="135"/>
      <c r="W403" s="138"/>
      <c r="X403" s="135"/>
      <c r="Y403" s="135"/>
      <c r="Z403" s="135"/>
      <c r="AA403" s="135"/>
      <c r="AB403" s="135"/>
      <c r="AC403" s="135"/>
      <c r="AD403" s="132"/>
      <c r="AE403" s="132"/>
      <c r="AF403" s="132"/>
      <c r="AG403" s="132"/>
      <c r="AH403" s="132"/>
      <c r="AI403" s="137"/>
      <c r="AJ403" s="137"/>
      <c r="AK403" s="137"/>
      <c r="AL403" s="137"/>
      <c r="AM403" s="137"/>
      <c r="AN403" s="135"/>
      <c r="AO403" s="137"/>
    </row>
    <row r="404" spans="1:41" ht="14.25" customHeight="1">
      <c r="A404" s="135"/>
      <c r="B404" s="135"/>
      <c r="C404" s="135"/>
      <c r="D404" s="135"/>
      <c r="E404" s="135"/>
      <c r="F404" s="135"/>
      <c r="G404" s="136"/>
      <c r="H404" s="136"/>
      <c r="I404" s="136"/>
      <c r="J404" s="136"/>
      <c r="K404" s="136"/>
      <c r="L404" s="136"/>
      <c r="M404" s="132"/>
      <c r="N404" s="135"/>
      <c r="O404" s="135"/>
      <c r="P404" s="135"/>
      <c r="Q404" s="135"/>
      <c r="R404" s="135"/>
      <c r="S404" s="135"/>
      <c r="T404" s="135"/>
      <c r="U404" s="135"/>
      <c r="V404" s="135"/>
      <c r="W404" s="138"/>
      <c r="X404" s="135"/>
      <c r="Y404" s="135"/>
      <c r="Z404" s="135"/>
      <c r="AA404" s="135"/>
      <c r="AB404" s="135"/>
      <c r="AC404" s="135"/>
      <c r="AD404" s="132"/>
      <c r="AE404" s="132"/>
      <c r="AF404" s="132"/>
      <c r="AG404" s="132"/>
      <c r="AH404" s="132"/>
      <c r="AI404" s="137"/>
      <c r="AJ404" s="137"/>
      <c r="AK404" s="137"/>
      <c r="AL404" s="137"/>
      <c r="AM404" s="137"/>
      <c r="AN404" s="135"/>
      <c r="AO404" s="137"/>
    </row>
    <row r="405" spans="1:41" ht="14.25" customHeight="1">
      <c r="A405" s="135"/>
      <c r="B405" s="135"/>
      <c r="C405" s="135"/>
      <c r="D405" s="135"/>
      <c r="E405" s="135"/>
      <c r="F405" s="135"/>
      <c r="G405" s="136"/>
      <c r="H405" s="136"/>
      <c r="I405" s="136"/>
      <c r="J405" s="136"/>
      <c r="K405" s="136"/>
      <c r="L405" s="136"/>
      <c r="M405" s="132"/>
      <c r="N405" s="135"/>
      <c r="O405" s="135"/>
      <c r="P405" s="135"/>
      <c r="Q405" s="135"/>
      <c r="R405" s="135"/>
      <c r="S405" s="135"/>
      <c r="T405" s="135"/>
      <c r="U405" s="135"/>
      <c r="V405" s="135"/>
      <c r="W405" s="138"/>
      <c r="X405" s="135"/>
      <c r="Y405" s="135"/>
      <c r="Z405" s="135"/>
      <c r="AA405" s="135"/>
      <c r="AB405" s="135"/>
      <c r="AC405" s="135"/>
      <c r="AD405" s="132"/>
      <c r="AE405" s="132"/>
      <c r="AF405" s="132"/>
      <c r="AG405" s="132"/>
      <c r="AH405" s="132"/>
      <c r="AI405" s="137"/>
      <c r="AJ405" s="137"/>
      <c r="AK405" s="137"/>
      <c r="AL405" s="137"/>
      <c r="AM405" s="137"/>
      <c r="AN405" s="135"/>
      <c r="AO405" s="137"/>
    </row>
    <row r="406" spans="1:41" ht="14.25" customHeight="1">
      <c r="A406" s="135"/>
      <c r="B406" s="135"/>
      <c r="C406" s="135"/>
      <c r="D406" s="135"/>
      <c r="E406" s="135"/>
      <c r="F406" s="135"/>
      <c r="G406" s="136"/>
      <c r="H406" s="136"/>
      <c r="I406" s="136"/>
      <c r="J406" s="136"/>
      <c r="K406" s="136"/>
      <c r="L406" s="136"/>
      <c r="M406" s="132"/>
      <c r="N406" s="135"/>
      <c r="O406" s="135"/>
      <c r="P406" s="135"/>
      <c r="Q406" s="135"/>
      <c r="R406" s="135"/>
      <c r="S406" s="135"/>
      <c r="T406" s="135"/>
      <c r="U406" s="135"/>
      <c r="V406" s="135"/>
      <c r="W406" s="138"/>
      <c r="X406" s="135"/>
      <c r="Y406" s="135"/>
      <c r="Z406" s="135"/>
      <c r="AA406" s="135"/>
      <c r="AB406" s="135"/>
      <c r="AC406" s="135"/>
      <c r="AD406" s="132"/>
      <c r="AE406" s="132"/>
      <c r="AF406" s="132"/>
      <c r="AG406" s="132"/>
      <c r="AH406" s="132"/>
      <c r="AI406" s="137"/>
      <c r="AJ406" s="137"/>
      <c r="AK406" s="137"/>
      <c r="AL406" s="137"/>
      <c r="AM406" s="137"/>
      <c r="AN406" s="135"/>
      <c r="AO406" s="137"/>
    </row>
    <row r="407" spans="1:41" ht="14.25" customHeight="1">
      <c r="A407" s="135"/>
      <c r="B407" s="135"/>
      <c r="C407" s="135"/>
      <c r="D407" s="135"/>
      <c r="E407" s="135"/>
      <c r="F407" s="135"/>
      <c r="G407" s="136"/>
      <c r="H407" s="136"/>
      <c r="I407" s="136"/>
      <c r="J407" s="136"/>
      <c r="K407" s="136"/>
      <c r="L407" s="136"/>
      <c r="M407" s="132"/>
      <c r="N407" s="135"/>
      <c r="O407" s="135"/>
      <c r="P407" s="135"/>
      <c r="Q407" s="135"/>
      <c r="R407" s="135"/>
      <c r="S407" s="135"/>
      <c r="T407" s="135"/>
      <c r="U407" s="135"/>
      <c r="V407" s="135"/>
      <c r="W407" s="138"/>
      <c r="X407" s="135"/>
      <c r="Y407" s="135"/>
      <c r="Z407" s="135"/>
      <c r="AA407" s="135"/>
      <c r="AB407" s="135"/>
      <c r="AC407" s="135"/>
      <c r="AD407" s="132"/>
      <c r="AE407" s="132"/>
      <c r="AF407" s="132"/>
      <c r="AG407" s="132"/>
      <c r="AH407" s="132"/>
      <c r="AI407" s="137"/>
      <c r="AJ407" s="137"/>
      <c r="AK407" s="137"/>
      <c r="AL407" s="137"/>
      <c r="AM407" s="137"/>
      <c r="AN407" s="135"/>
      <c r="AO407" s="137"/>
    </row>
    <row r="408" spans="1:41" ht="14.25" customHeight="1">
      <c r="A408" s="135"/>
      <c r="B408" s="135"/>
      <c r="C408" s="135"/>
      <c r="D408" s="135"/>
      <c r="E408" s="135"/>
      <c r="F408" s="135"/>
      <c r="G408" s="136"/>
      <c r="H408" s="136"/>
      <c r="I408" s="136"/>
      <c r="J408" s="136"/>
      <c r="K408" s="136"/>
      <c r="L408" s="136"/>
      <c r="M408" s="132"/>
      <c r="N408" s="135"/>
      <c r="O408" s="135"/>
      <c r="P408" s="135"/>
      <c r="Q408" s="135"/>
      <c r="R408" s="135"/>
      <c r="S408" s="135"/>
      <c r="T408" s="135"/>
      <c r="U408" s="135"/>
      <c r="V408" s="135"/>
      <c r="W408" s="138"/>
      <c r="X408" s="135"/>
      <c r="Y408" s="135"/>
      <c r="Z408" s="135"/>
      <c r="AA408" s="135"/>
      <c r="AB408" s="135"/>
      <c r="AC408" s="135"/>
      <c r="AD408" s="132"/>
      <c r="AE408" s="132"/>
      <c r="AF408" s="132"/>
      <c r="AG408" s="132"/>
      <c r="AH408" s="132"/>
      <c r="AI408" s="137"/>
      <c r="AJ408" s="137"/>
      <c r="AK408" s="137"/>
      <c r="AL408" s="137"/>
      <c r="AM408" s="137"/>
      <c r="AN408" s="135"/>
      <c r="AO408" s="137"/>
    </row>
    <row r="409" spans="1:41" ht="14.25" customHeight="1">
      <c r="A409" s="135"/>
      <c r="B409" s="135"/>
      <c r="C409" s="135"/>
      <c r="D409" s="135"/>
      <c r="E409" s="135"/>
      <c r="F409" s="135"/>
      <c r="G409" s="136"/>
      <c r="H409" s="136"/>
      <c r="I409" s="136"/>
      <c r="J409" s="136"/>
      <c r="K409" s="136"/>
      <c r="L409" s="136"/>
      <c r="M409" s="132"/>
      <c r="N409" s="135"/>
      <c r="O409" s="135"/>
      <c r="P409" s="135"/>
      <c r="Q409" s="135"/>
      <c r="R409" s="135"/>
      <c r="S409" s="135"/>
      <c r="T409" s="135"/>
      <c r="U409" s="135"/>
      <c r="V409" s="135"/>
      <c r="W409" s="138"/>
      <c r="X409" s="135"/>
      <c r="Y409" s="135"/>
      <c r="Z409" s="135"/>
      <c r="AA409" s="135"/>
      <c r="AB409" s="135"/>
      <c r="AC409" s="135"/>
      <c r="AD409" s="132"/>
      <c r="AE409" s="132"/>
      <c r="AF409" s="132"/>
      <c r="AG409" s="132"/>
      <c r="AH409" s="132"/>
      <c r="AI409" s="137"/>
      <c r="AJ409" s="137"/>
      <c r="AK409" s="137"/>
      <c r="AL409" s="137"/>
      <c r="AM409" s="137"/>
      <c r="AN409" s="135"/>
      <c r="AO409" s="137"/>
    </row>
    <row r="410" spans="1:41" ht="14.25" customHeight="1">
      <c r="A410" s="135"/>
      <c r="B410" s="135"/>
      <c r="C410" s="135"/>
      <c r="D410" s="135"/>
      <c r="E410" s="135"/>
      <c r="F410" s="135"/>
      <c r="G410" s="136"/>
      <c r="H410" s="136"/>
      <c r="I410" s="136"/>
      <c r="J410" s="136"/>
      <c r="K410" s="136"/>
      <c r="L410" s="136"/>
      <c r="M410" s="132"/>
      <c r="N410" s="135"/>
      <c r="O410" s="135"/>
      <c r="P410" s="135"/>
      <c r="Q410" s="135"/>
      <c r="R410" s="135"/>
      <c r="S410" s="135"/>
      <c r="T410" s="135"/>
      <c r="U410" s="135"/>
      <c r="V410" s="135"/>
      <c r="W410" s="138"/>
      <c r="X410" s="135"/>
      <c r="Y410" s="135"/>
      <c r="Z410" s="135"/>
      <c r="AA410" s="135"/>
      <c r="AB410" s="135"/>
      <c r="AC410" s="135"/>
      <c r="AD410" s="132"/>
      <c r="AE410" s="132"/>
      <c r="AF410" s="132"/>
      <c r="AG410" s="132"/>
      <c r="AH410" s="132"/>
      <c r="AI410" s="137"/>
      <c r="AJ410" s="137"/>
      <c r="AK410" s="137"/>
      <c r="AL410" s="137"/>
      <c r="AM410" s="137"/>
      <c r="AN410" s="135"/>
      <c r="AO410" s="137"/>
    </row>
    <row r="411" spans="1:41" ht="14.25" customHeight="1">
      <c r="A411" s="135"/>
      <c r="B411" s="135"/>
      <c r="C411" s="135"/>
      <c r="D411" s="135"/>
      <c r="E411" s="135"/>
      <c r="F411" s="135"/>
      <c r="G411" s="136"/>
      <c r="H411" s="136"/>
      <c r="I411" s="136"/>
      <c r="J411" s="136"/>
      <c r="K411" s="136"/>
      <c r="L411" s="136"/>
      <c r="M411" s="132"/>
      <c r="N411" s="135"/>
      <c r="O411" s="135"/>
      <c r="P411" s="135"/>
      <c r="Q411" s="135"/>
      <c r="R411" s="135"/>
      <c r="S411" s="135"/>
      <c r="T411" s="135"/>
      <c r="U411" s="135"/>
      <c r="V411" s="135"/>
      <c r="W411" s="138"/>
      <c r="X411" s="135"/>
      <c r="Y411" s="135"/>
      <c r="Z411" s="135"/>
      <c r="AA411" s="135"/>
      <c r="AB411" s="135"/>
      <c r="AC411" s="135"/>
      <c r="AD411" s="132"/>
      <c r="AE411" s="132"/>
      <c r="AF411" s="132"/>
      <c r="AG411" s="132"/>
      <c r="AH411" s="132"/>
      <c r="AI411" s="137"/>
      <c r="AJ411" s="137"/>
      <c r="AK411" s="137"/>
      <c r="AL411" s="137"/>
      <c r="AM411" s="137"/>
      <c r="AN411" s="135"/>
      <c r="AO411" s="137"/>
    </row>
    <row r="412" spans="1:41" ht="14.25" customHeight="1">
      <c r="A412" s="135"/>
      <c r="B412" s="135"/>
      <c r="C412" s="135"/>
      <c r="D412" s="135"/>
      <c r="E412" s="135"/>
      <c r="F412" s="135"/>
      <c r="G412" s="136"/>
      <c r="H412" s="136"/>
      <c r="I412" s="136"/>
      <c r="J412" s="136"/>
      <c r="K412" s="136"/>
      <c r="L412" s="136"/>
      <c r="M412" s="132"/>
      <c r="N412" s="135"/>
      <c r="O412" s="135"/>
      <c r="P412" s="135"/>
      <c r="Q412" s="135"/>
      <c r="R412" s="135"/>
      <c r="S412" s="135"/>
      <c r="T412" s="135"/>
      <c r="U412" s="135"/>
      <c r="V412" s="135"/>
      <c r="W412" s="138"/>
      <c r="X412" s="135"/>
      <c r="Y412" s="135"/>
      <c r="Z412" s="135"/>
      <c r="AA412" s="135"/>
      <c r="AB412" s="135"/>
      <c r="AC412" s="135"/>
      <c r="AD412" s="132"/>
      <c r="AE412" s="132"/>
      <c r="AF412" s="132"/>
      <c r="AG412" s="132"/>
      <c r="AH412" s="132"/>
      <c r="AI412" s="137"/>
      <c r="AJ412" s="137"/>
      <c r="AK412" s="137"/>
      <c r="AL412" s="137"/>
      <c r="AM412" s="137"/>
      <c r="AN412" s="135"/>
      <c r="AO412" s="137"/>
    </row>
    <row r="413" spans="1:41" ht="14.25" customHeight="1">
      <c r="A413" s="135"/>
      <c r="B413" s="135"/>
      <c r="C413" s="135"/>
      <c r="D413" s="135"/>
      <c r="E413" s="135"/>
      <c r="F413" s="135"/>
      <c r="G413" s="136"/>
      <c r="H413" s="136"/>
      <c r="I413" s="136"/>
      <c r="J413" s="136"/>
      <c r="K413" s="136"/>
      <c r="L413" s="136"/>
      <c r="M413" s="132"/>
      <c r="N413" s="135"/>
      <c r="O413" s="135"/>
      <c r="P413" s="135"/>
      <c r="Q413" s="135"/>
      <c r="R413" s="135"/>
      <c r="S413" s="135"/>
      <c r="T413" s="135"/>
      <c r="U413" s="135"/>
      <c r="V413" s="135"/>
      <c r="W413" s="138"/>
      <c r="X413" s="135"/>
      <c r="Y413" s="135"/>
      <c r="Z413" s="135"/>
      <c r="AA413" s="135"/>
      <c r="AB413" s="135"/>
      <c r="AC413" s="135"/>
      <c r="AD413" s="132"/>
      <c r="AE413" s="132"/>
      <c r="AF413" s="132"/>
      <c r="AG413" s="132"/>
      <c r="AH413" s="132"/>
      <c r="AI413" s="137"/>
      <c r="AJ413" s="137"/>
      <c r="AK413" s="137"/>
      <c r="AL413" s="137"/>
      <c r="AM413" s="137"/>
      <c r="AN413" s="135"/>
      <c r="AO413" s="137"/>
    </row>
    <row r="414" spans="1:41" ht="14.25" customHeight="1">
      <c r="A414" s="135"/>
      <c r="B414" s="135"/>
      <c r="C414" s="135"/>
      <c r="D414" s="135"/>
      <c r="E414" s="135"/>
      <c r="F414" s="135"/>
      <c r="G414" s="136"/>
      <c r="H414" s="136"/>
      <c r="I414" s="136"/>
      <c r="J414" s="136"/>
      <c r="K414" s="136"/>
      <c r="L414" s="136"/>
      <c r="M414" s="132"/>
      <c r="N414" s="135"/>
      <c r="O414" s="135"/>
      <c r="P414" s="135"/>
      <c r="Q414" s="135"/>
      <c r="R414" s="135"/>
      <c r="S414" s="135"/>
      <c r="T414" s="135"/>
      <c r="U414" s="135"/>
      <c r="V414" s="135"/>
      <c r="W414" s="138"/>
      <c r="X414" s="135"/>
      <c r="Y414" s="135"/>
      <c r="Z414" s="135"/>
      <c r="AA414" s="135"/>
      <c r="AB414" s="135"/>
      <c r="AC414" s="135"/>
      <c r="AD414" s="132"/>
      <c r="AE414" s="132"/>
      <c r="AF414" s="132"/>
      <c r="AG414" s="132"/>
      <c r="AH414" s="132"/>
      <c r="AI414" s="137"/>
      <c r="AJ414" s="137"/>
      <c r="AK414" s="137"/>
      <c r="AL414" s="137"/>
      <c r="AM414" s="137"/>
      <c r="AN414" s="135"/>
      <c r="AO414" s="137"/>
    </row>
    <row r="415" spans="1:41" ht="14.25" customHeight="1">
      <c r="A415" s="135"/>
      <c r="B415" s="135"/>
      <c r="C415" s="135"/>
      <c r="D415" s="135"/>
      <c r="E415" s="135"/>
      <c r="F415" s="135"/>
      <c r="G415" s="136"/>
      <c r="H415" s="136"/>
      <c r="I415" s="136"/>
      <c r="J415" s="136"/>
      <c r="K415" s="136"/>
      <c r="L415" s="136"/>
      <c r="M415" s="132"/>
      <c r="N415" s="135"/>
      <c r="O415" s="135"/>
      <c r="P415" s="135"/>
      <c r="Q415" s="135"/>
      <c r="R415" s="135"/>
      <c r="S415" s="135"/>
      <c r="T415" s="135"/>
      <c r="U415" s="135"/>
      <c r="V415" s="135"/>
      <c r="W415" s="138"/>
      <c r="X415" s="135"/>
      <c r="Y415" s="135"/>
      <c r="Z415" s="135"/>
      <c r="AA415" s="135"/>
      <c r="AB415" s="135"/>
      <c r="AC415" s="135"/>
      <c r="AD415" s="132"/>
      <c r="AE415" s="132"/>
      <c r="AF415" s="132"/>
      <c r="AG415" s="132"/>
      <c r="AH415" s="132"/>
      <c r="AI415" s="137"/>
      <c r="AJ415" s="137"/>
      <c r="AK415" s="137"/>
      <c r="AL415" s="137"/>
      <c r="AM415" s="137"/>
      <c r="AN415" s="135"/>
      <c r="AO415" s="137"/>
    </row>
    <row r="416" spans="1:41" ht="14.25" customHeight="1">
      <c r="A416" s="135"/>
      <c r="B416" s="135"/>
      <c r="C416" s="135"/>
      <c r="D416" s="135"/>
      <c r="E416" s="135"/>
      <c r="F416" s="135"/>
      <c r="G416" s="136"/>
      <c r="H416" s="136"/>
      <c r="I416" s="136"/>
      <c r="J416" s="136"/>
      <c r="K416" s="136"/>
      <c r="L416" s="136"/>
      <c r="M416" s="132"/>
      <c r="N416" s="135"/>
      <c r="O416" s="135"/>
      <c r="P416" s="135"/>
      <c r="Q416" s="135"/>
      <c r="R416" s="135"/>
      <c r="S416" s="135"/>
      <c r="T416" s="135"/>
      <c r="U416" s="135"/>
      <c r="V416" s="135"/>
      <c r="W416" s="138"/>
      <c r="X416" s="135"/>
      <c r="Y416" s="135"/>
      <c r="Z416" s="135"/>
      <c r="AA416" s="135"/>
      <c r="AB416" s="135"/>
      <c r="AC416" s="135"/>
      <c r="AD416" s="132"/>
      <c r="AE416" s="132"/>
      <c r="AF416" s="132"/>
      <c r="AG416" s="132"/>
      <c r="AH416" s="132"/>
      <c r="AI416" s="137"/>
      <c r="AJ416" s="137"/>
      <c r="AK416" s="137"/>
      <c r="AL416" s="137"/>
      <c r="AM416" s="137"/>
      <c r="AN416" s="135"/>
      <c r="AO416" s="137"/>
    </row>
    <row r="417" spans="1:41" ht="14.25" customHeight="1">
      <c r="A417" s="135"/>
      <c r="B417" s="135"/>
      <c r="C417" s="135"/>
      <c r="D417" s="135"/>
      <c r="E417" s="135"/>
      <c r="F417" s="135"/>
      <c r="G417" s="136"/>
      <c r="H417" s="136"/>
      <c r="I417" s="136"/>
      <c r="J417" s="136"/>
      <c r="K417" s="136"/>
      <c r="L417" s="136"/>
      <c r="M417" s="132"/>
      <c r="N417" s="135"/>
      <c r="O417" s="135"/>
      <c r="P417" s="135"/>
      <c r="Q417" s="135"/>
      <c r="R417" s="135"/>
      <c r="S417" s="135"/>
      <c r="T417" s="135"/>
      <c r="U417" s="135"/>
      <c r="V417" s="135"/>
      <c r="W417" s="138"/>
      <c r="X417" s="135"/>
      <c r="Y417" s="135"/>
      <c r="Z417" s="135"/>
      <c r="AA417" s="135"/>
      <c r="AB417" s="135"/>
      <c r="AC417" s="135"/>
      <c r="AD417" s="132"/>
      <c r="AE417" s="132"/>
      <c r="AF417" s="132"/>
      <c r="AG417" s="132"/>
      <c r="AH417" s="132"/>
      <c r="AI417" s="137"/>
      <c r="AJ417" s="137"/>
      <c r="AK417" s="137"/>
      <c r="AL417" s="137"/>
      <c r="AM417" s="137"/>
      <c r="AN417" s="135"/>
      <c r="AO417" s="137"/>
    </row>
    <row r="418" spans="1:41" ht="14.25" customHeight="1">
      <c r="A418" s="135"/>
      <c r="B418" s="135"/>
      <c r="C418" s="135"/>
      <c r="D418" s="135"/>
      <c r="E418" s="135"/>
      <c r="F418" s="135"/>
      <c r="G418" s="136"/>
      <c r="H418" s="136"/>
      <c r="I418" s="136"/>
      <c r="J418" s="136"/>
      <c r="K418" s="136"/>
      <c r="L418" s="136"/>
      <c r="M418" s="132"/>
      <c r="N418" s="135"/>
      <c r="O418" s="135"/>
      <c r="P418" s="135"/>
      <c r="Q418" s="135"/>
      <c r="R418" s="135"/>
      <c r="S418" s="135"/>
      <c r="T418" s="135"/>
      <c r="U418" s="135"/>
      <c r="V418" s="135"/>
      <c r="W418" s="138"/>
      <c r="X418" s="135"/>
      <c r="Y418" s="135"/>
      <c r="Z418" s="135"/>
      <c r="AA418" s="135"/>
      <c r="AB418" s="135"/>
      <c r="AC418" s="135"/>
      <c r="AD418" s="132"/>
      <c r="AE418" s="132"/>
      <c r="AF418" s="132"/>
      <c r="AG418" s="132"/>
      <c r="AH418" s="132"/>
      <c r="AI418" s="137"/>
      <c r="AJ418" s="137"/>
      <c r="AK418" s="137"/>
      <c r="AL418" s="137"/>
      <c r="AM418" s="137"/>
      <c r="AN418" s="135"/>
      <c r="AO418" s="137"/>
    </row>
    <row r="419" spans="1:41" ht="14.25" customHeight="1">
      <c r="A419" s="135"/>
      <c r="B419" s="135"/>
      <c r="C419" s="135"/>
      <c r="D419" s="135"/>
      <c r="E419" s="135"/>
      <c r="F419" s="135"/>
      <c r="G419" s="136"/>
      <c r="H419" s="136"/>
      <c r="I419" s="136"/>
      <c r="J419" s="136"/>
      <c r="K419" s="136"/>
      <c r="L419" s="136"/>
      <c r="M419" s="132"/>
      <c r="N419" s="135"/>
      <c r="O419" s="135"/>
      <c r="P419" s="135"/>
      <c r="Q419" s="135"/>
      <c r="R419" s="135"/>
      <c r="S419" s="135"/>
      <c r="T419" s="135"/>
      <c r="U419" s="135"/>
      <c r="V419" s="135"/>
      <c r="W419" s="138"/>
      <c r="X419" s="135"/>
      <c r="Y419" s="135"/>
      <c r="Z419" s="135"/>
      <c r="AA419" s="135"/>
      <c r="AB419" s="135"/>
      <c r="AC419" s="135"/>
      <c r="AD419" s="132"/>
      <c r="AE419" s="132"/>
      <c r="AF419" s="132"/>
      <c r="AG419" s="132"/>
      <c r="AH419" s="132"/>
      <c r="AI419" s="137"/>
      <c r="AJ419" s="137"/>
      <c r="AK419" s="137"/>
      <c r="AL419" s="137"/>
      <c r="AM419" s="137"/>
      <c r="AN419" s="135"/>
      <c r="AO419" s="137"/>
    </row>
    <row r="420" spans="1:41" ht="14.25" customHeight="1">
      <c r="A420" s="135"/>
      <c r="B420" s="135"/>
      <c r="C420" s="135"/>
      <c r="D420" s="135"/>
      <c r="E420" s="135"/>
      <c r="F420" s="135"/>
      <c r="G420" s="136"/>
      <c r="H420" s="136"/>
      <c r="I420" s="136"/>
      <c r="J420" s="136"/>
      <c r="K420" s="136"/>
      <c r="L420" s="136"/>
      <c r="M420" s="132"/>
      <c r="N420" s="135"/>
      <c r="O420" s="135"/>
      <c r="P420" s="135"/>
      <c r="Q420" s="135"/>
      <c r="R420" s="135"/>
      <c r="S420" s="135"/>
      <c r="T420" s="135"/>
      <c r="U420" s="135"/>
      <c r="V420" s="135"/>
      <c r="W420" s="138"/>
      <c r="X420" s="135"/>
      <c r="Y420" s="135"/>
      <c r="Z420" s="135"/>
      <c r="AA420" s="135"/>
      <c r="AB420" s="135"/>
      <c r="AC420" s="135"/>
      <c r="AD420" s="132"/>
      <c r="AE420" s="132"/>
      <c r="AF420" s="132"/>
      <c r="AG420" s="132"/>
      <c r="AH420" s="132"/>
      <c r="AI420" s="137"/>
      <c r="AJ420" s="137"/>
      <c r="AK420" s="137"/>
      <c r="AL420" s="137"/>
      <c r="AM420" s="137"/>
      <c r="AN420" s="135"/>
      <c r="AO420" s="137"/>
    </row>
    <row r="421" spans="1:41" ht="14.25" customHeight="1">
      <c r="A421" s="135"/>
      <c r="B421" s="135"/>
      <c r="C421" s="135"/>
      <c r="D421" s="135"/>
      <c r="E421" s="135"/>
      <c r="F421" s="135"/>
      <c r="G421" s="136"/>
      <c r="H421" s="136"/>
      <c r="I421" s="136"/>
      <c r="J421" s="136"/>
      <c r="K421" s="136"/>
      <c r="L421" s="136"/>
      <c r="M421" s="132"/>
      <c r="N421" s="135"/>
      <c r="O421" s="135"/>
      <c r="P421" s="135"/>
      <c r="Q421" s="135"/>
      <c r="R421" s="135"/>
      <c r="S421" s="135"/>
      <c r="T421" s="135"/>
      <c r="U421" s="135"/>
      <c r="V421" s="135"/>
      <c r="W421" s="138"/>
      <c r="X421" s="135"/>
      <c r="Y421" s="135"/>
      <c r="Z421" s="135"/>
      <c r="AA421" s="135"/>
      <c r="AB421" s="135"/>
      <c r="AC421" s="135"/>
      <c r="AD421" s="132"/>
      <c r="AE421" s="132"/>
      <c r="AF421" s="132"/>
      <c r="AG421" s="132"/>
      <c r="AH421" s="132"/>
      <c r="AI421" s="137"/>
      <c r="AJ421" s="137"/>
      <c r="AK421" s="137"/>
      <c r="AL421" s="137"/>
      <c r="AM421" s="137"/>
      <c r="AN421" s="135"/>
      <c r="AO421" s="137"/>
    </row>
    <row r="422" spans="1:41" ht="14.25" customHeight="1">
      <c r="A422" s="135"/>
      <c r="B422" s="135"/>
      <c r="C422" s="135"/>
      <c r="D422" s="135"/>
      <c r="E422" s="135"/>
      <c r="F422" s="135"/>
      <c r="G422" s="136"/>
      <c r="H422" s="136"/>
      <c r="I422" s="136"/>
      <c r="J422" s="136"/>
      <c r="K422" s="136"/>
      <c r="L422" s="136"/>
      <c r="M422" s="132"/>
      <c r="N422" s="135"/>
      <c r="O422" s="135"/>
      <c r="P422" s="135"/>
      <c r="Q422" s="135"/>
      <c r="R422" s="135"/>
      <c r="S422" s="135"/>
      <c r="T422" s="135"/>
      <c r="U422" s="135"/>
      <c r="V422" s="135"/>
      <c r="W422" s="138"/>
      <c r="X422" s="135"/>
      <c r="Y422" s="135"/>
      <c r="Z422" s="135"/>
      <c r="AA422" s="135"/>
      <c r="AB422" s="135"/>
      <c r="AC422" s="135"/>
      <c r="AD422" s="132"/>
      <c r="AE422" s="132"/>
      <c r="AF422" s="132"/>
      <c r="AG422" s="132"/>
      <c r="AH422" s="132"/>
      <c r="AI422" s="137"/>
      <c r="AJ422" s="137"/>
      <c r="AK422" s="137"/>
      <c r="AL422" s="137"/>
      <c r="AM422" s="137"/>
      <c r="AN422" s="135"/>
      <c r="AO422" s="137"/>
    </row>
    <row r="423" spans="1:41" ht="14.25" customHeight="1">
      <c r="A423" s="135"/>
      <c r="B423" s="135"/>
      <c r="C423" s="135"/>
      <c r="D423" s="135"/>
      <c r="E423" s="135"/>
      <c r="F423" s="135"/>
      <c r="G423" s="136"/>
      <c r="H423" s="136"/>
      <c r="I423" s="136"/>
      <c r="J423" s="136"/>
      <c r="K423" s="136"/>
      <c r="L423" s="136"/>
      <c r="M423" s="132"/>
      <c r="N423" s="135"/>
      <c r="O423" s="135"/>
      <c r="P423" s="135"/>
      <c r="Q423" s="135"/>
      <c r="R423" s="135"/>
      <c r="S423" s="135"/>
      <c r="T423" s="135"/>
      <c r="U423" s="135"/>
      <c r="V423" s="135"/>
      <c r="W423" s="138"/>
      <c r="X423" s="135"/>
      <c r="Y423" s="135"/>
      <c r="Z423" s="135"/>
      <c r="AA423" s="135"/>
      <c r="AB423" s="135"/>
      <c r="AC423" s="135"/>
      <c r="AD423" s="132"/>
      <c r="AE423" s="132"/>
      <c r="AF423" s="132"/>
      <c r="AG423" s="132"/>
      <c r="AH423" s="132"/>
      <c r="AI423" s="137"/>
      <c r="AJ423" s="137"/>
      <c r="AK423" s="137"/>
      <c r="AL423" s="137"/>
      <c r="AM423" s="137"/>
      <c r="AN423" s="135"/>
      <c r="AO423" s="137"/>
    </row>
    <row r="424" spans="1:41" ht="14.25" customHeight="1">
      <c r="A424" s="135"/>
      <c r="B424" s="135"/>
      <c r="C424" s="135"/>
      <c r="D424" s="135"/>
      <c r="E424" s="135"/>
      <c r="F424" s="135"/>
      <c r="G424" s="136"/>
      <c r="H424" s="136"/>
      <c r="I424" s="136"/>
      <c r="J424" s="136"/>
      <c r="K424" s="136"/>
      <c r="L424" s="136"/>
      <c r="M424" s="132"/>
      <c r="N424" s="135"/>
      <c r="O424" s="135"/>
      <c r="P424" s="135"/>
      <c r="Q424" s="135"/>
      <c r="R424" s="135"/>
      <c r="S424" s="135"/>
      <c r="T424" s="135"/>
      <c r="U424" s="135"/>
      <c r="V424" s="135"/>
      <c r="W424" s="138"/>
      <c r="X424" s="135"/>
      <c r="Y424" s="135"/>
      <c r="Z424" s="135"/>
      <c r="AA424" s="135"/>
      <c r="AB424" s="135"/>
      <c r="AC424" s="135"/>
      <c r="AD424" s="132"/>
      <c r="AE424" s="132"/>
      <c r="AF424" s="132"/>
      <c r="AG424" s="132"/>
      <c r="AH424" s="132"/>
      <c r="AI424" s="137"/>
      <c r="AJ424" s="137"/>
      <c r="AK424" s="137"/>
      <c r="AL424" s="137"/>
      <c r="AM424" s="137"/>
      <c r="AN424" s="135"/>
      <c r="AO424" s="137"/>
    </row>
    <row r="425" spans="1:41" ht="14.25" customHeight="1">
      <c r="A425" s="135"/>
      <c r="B425" s="135"/>
      <c r="C425" s="135"/>
      <c r="D425" s="135"/>
      <c r="E425" s="135"/>
      <c r="F425" s="135"/>
      <c r="G425" s="136"/>
      <c r="H425" s="136"/>
      <c r="I425" s="136"/>
      <c r="J425" s="136"/>
      <c r="K425" s="136"/>
      <c r="L425" s="136"/>
      <c r="M425" s="132"/>
      <c r="N425" s="135"/>
      <c r="O425" s="135"/>
      <c r="P425" s="135"/>
      <c r="Q425" s="135"/>
      <c r="R425" s="135"/>
      <c r="S425" s="135"/>
      <c r="T425" s="135"/>
      <c r="U425" s="135"/>
      <c r="V425" s="135"/>
      <c r="W425" s="138"/>
      <c r="X425" s="135"/>
      <c r="Y425" s="135"/>
      <c r="Z425" s="135"/>
      <c r="AA425" s="135"/>
      <c r="AB425" s="135"/>
      <c r="AC425" s="135"/>
      <c r="AD425" s="132"/>
      <c r="AE425" s="132"/>
      <c r="AF425" s="132"/>
      <c r="AG425" s="132"/>
      <c r="AH425" s="132"/>
      <c r="AI425" s="137"/>
      <c r="AJ425" s="137"/>
      <c r="AK425" s="137"/>
      <c r="AL425" s="137"/>
      <c r="AM425" s="137"/>
      <c r="AN425" s="135"/>
      <c r="AO425" s="137"/>
    </row>
    <row r="426" spans="1:41" ht="14.25" customHeight="1">
      <c r="A426" s="135"/>
      <c r="B426" s="135"/>
      <c r="C426" s="135"/>
      <c r="D426" s="135"/>
      <c r="E426" s="135"/>
      <c r="F426" s="135"/>
      <c r="G426" s="136"/>
      <c r="H426" s="136"/>
      <c r="I426" s="136"/>
      <c r="J426" s="136"/>
      <c r="K426" s="136"/>
      <c r="L426" s="136"/>
      <c r="M426" s="132"/>
      <c r="N426" s="135"/>
      <c r="O426" s="135"/>
      <c r="P426" s="135"/>
      <c r="Q426" s="135"/>
      <c r="R426" s="135"/>
      <c r="S426" s="135"/>
      <c r="T426" s="135"/>
      <c r="U426" s="135"/>
      <c r="V426" s="135"/>
      <c r="W426" s="138"/>
      <c r="X426" s="135"/>
      <c r="Y426" s="135"/>
      <c r="Z426" s="135"/>
      <c r="AA426" s="135"/>
      <c r="AB426" s="135"/>
      <c r="AC426" s="135"/>
      <c r="AD426" s="132"/>
      <c r="AE426" s="132"/>
      <c r="AF426" s="132"/>
      <c r="AG426" s="132"/>
      <c r="AH426" s="132"/>
      <c r="AI426" s="137"/>
      <c r="AJ426" s="137"/>
      <c r="AK426" s="137"/>
      <c r="AL426" s="137"/>
      <c r="AM426" s="137"/>
      <c r="AN426" s="135"/>
      <c r="AO426" s="137"/>
    </row>
    <row r="427" spans="1:41" ht="14.25" customHeight="1">
      <c r="A427" s="135"/>
      <c r="B427" s="135"/>
      <c r="C427" s="135"/>
      <c r="D427" s="135"/>
      <c r="E427" s="135"/>
      <c r="F427" s="135"/>
      <c r="G427" s="136"/>
      <c r="H427" s="136"/>
      <c r="I427" s="136"/>
      <c r="J427" s="136"/>
      <c r="K427" s="136"/>
      <c r="L427" s="136"/>
      <c r="M427" s="132"/>
      <c r="N427" s="135"/>
      <c r="O427" s="135"/>
      <c r="P427" s="135"/>
      <c r="Q427" s="135"/>
      <c r="R427" s="135"/>
      <c r="S427" s="135"/>
      <c r="T427" s="135"/>
      <c r="U427" s="135"/>
      <c r="V427" s="135"/>
      <c r="W427" s="138"/>
      <c r="X427" s="135"/>
      <c r="Y427" s="135"/>
      <c r="Z427" s="135"/>
      <c r="AA427" s="135"/>
      <c r="AB427" s="135"/>
      <c r="AC427" s="135"/>
      <c r="AD427" s="132"/>
      <c r="AE427" s="132"/>
      <c r="AF427" s="132"/>
      <c r="AG427" s="132"/>
      <c r="AH427" s="132"/>
      <c r="AI427" s="137"/>
      <c r="AJ427" s="137"/>
      <c r="AK427" s="137"/>
      <c r="AL427" s="137"/>
      <c r="AM427" s="137"/>
      <c r="AN427" s="135"/>
      <c r="AO427" s="137"/>
    </row>
    <row r="428" spans="1:41" ht="14.25" customHeight="1">
      <c r="A428" s="135"/>
      <c r="B428" s="135"/>
      <c r="C428" s="135"/>
      <c r="D428" s="135"/>
      <c r="E428" s="135"/>
      <c r="F428" s="135"/>
      <c r="G428" s="136"/>
      <c r="H428" s="136"/>
      <c r="I428" s="136"/>
      <c r="J428" s="136"/>
      <c r="K428" s="136"/>
      <c r="L428" s="136"/>
      <c r="M428" s="132"/>
      <c r="N428" s="135"/>
      <c r="O428" s="135"/>
      <c r="P428" s="135"/>
      <c r="Q428" s="135"/>
      <c r="R428" s="135"/>
      <c r="S428" s="135"/>
      <c r="T428" s="135"/>
      <c r="U428" s="135"/>
      <c r="V428" s="135"/>
      <c r="W428" s="138"/>
      <c r="X428" s="135"/>
      <c r="Y428" s="135"/>
      <c r="Z428" s="135"/>
      <c r="AA428" s="135"/>
      <c r="AB428" s="135"/>
      <c r="AC428" s="135"/>
      <c r="AD428" s="132"/>
      <c r="AE428" s="132"/>
      <c r="AF428" s="132"/>
      <c r="AG428" s="132"/>
      <c r="AH428" s="132"/>
      <c r="AI428" s="137"/>
      <c r="AJ428" s="137"/>
      <c r="AK428" s="137"/>
      <c r="AL428" s="137"/>
      <c r="AM428" s="137"/>
      <c r="AN428" s="135"/>
      <c r="AO428" s="137"/>
    </row>
    <row r="429" spans="1:41" ht="14.25" customHeight="1">
      <c r="A429" s="135"/>
      <c r="B429" s="135"/>
      <c r="C429" s="135"/>
      <c r="D429" s="135"/>
      <c r="E429" s="135"/>
      <c r="F429" s="135"/>
      <c r="G429" s="136"/>
      <c r="H429" s="136"/>
      <c r="I429" s="136"/>
      <c r="J429" s="136"/>
      <c r="K429" s="136"/>
      <c r="L429" s="136"/>
      <c r="M429" s="132"/>
      <c r="N429" s="135"/>
      <c r="O429" s="135"/>
      <c r="P429" s="135"/>
      <c r="Q429" s="135"/>
      <c r="R429" s="135"/>
      <c r="S429" s="135"/>
      <c r="T429" s="135"/>
      <c r="U429" s="135"/>
      <c r="V429" s="135"/>
      <c r="W429" s="138"/>
      <c r="X429" s="135"/>
      <c r="Y429" s="135"/>
      <c r="Z429" s="135"/>
      <c r="AA429" s="135"/>
      <c r="AB429" s="135"/>
      <c r="AC429" s="135"/>
      <c r="AD429" s="132"/>
      <c r="AE429" s="132"/>
      <c r="AF429" s="132"/>
      <c r="AG429" s="132"/>
      <c r="AH429" s="132"/>
      <c r="AI429" s="137"/>
      <c r="AJ429" s="137"/>
      <c r="AK429" s="137"/>
      <c r="AL429" s="137"/>
      <c r="AM429" s="137"/>
      <c r="AN429" s="135"/>
      <c r="AO429" s="137"/>
    </row>
    <row r="430" spans="1:41" ht="14.25" customHeight="1">
      <c r="A430" s="135"/>
      <c r="B430" s="135"/>
      <c r="C430" s="135"/>
      <c r="D430" s="135"/>
      <c r="E430" s="135"/>
      <c r="F430" s="135"/>
      <c r="G430" s="136"/>
      <c r="H430" s="136"/>
      <c r="I430" s="136"/>
      <c r="J430" s="136"/>
      <c r="K430" s="136"/>
      <c r="L430" s="136"/>
      <c r="M430" s="132"/>
      <c r="N430" s="135"/>
      <c r="O430" s="135"/>
      <c r="P430" s="135"/>
      <c r="Q430" s="135"/>
      <c r="R430" s="135"/>
      <c r="S430" s="135"/>
      <c r="T430" s="135"/>
      <c r="U430" s="135"/>
      <c r="V430" s="135"/>
      <c r="W430" s="138"/>
      <c r="X430" s="135"/>
      <c r="Y430" s="135"/>
      <c r="Z430" s="135"/>
      <c r="AA430" s="135"/>
      <c r="AB430" s="135"/>
      <c r="AC430" s="135"/>
      <c r="AD430" s="132"/>
      <c r="AE430" s="132"/>
      <c r="AF430" s="132"/>
      <c r="AG430" s="132"/>
      <c r="AH430" s="132"/>
      <c r="AI430" s="137"/>
      <c r="AJ430" s="137"/>
      <c r="AK430" s="137"/>
      <c r="AL430" s="137"/>
      <c r="AM430" s="137"/>
      <c r="AN430" s="135"/>
      <c r="AO430" s="137"/>
    </row>
    <row r="431" spans="1:41" ht="14.25" customHeight="1">
      <c r="A431" s="135"/>
      <c r="B431" s="135"/>
      <c r="C431" s="135"/>
      <c r="D431" s="135"/>
      <c r="E431" s="135"/>
      <c r="F431" s="135"/>
      <c r="G431" s="136"/>
      <c r="H431" s="136"/>
      <c r="I431" s="136"/>
      <c r="J431" s="136"/>
      <c r="K431" s="136"/>
      <c r="L431" s="136"/>
      <c r="M431" s="132"/>
      <c r="N431" s="135"/>
      <c r="O431" s="135"/>
      <c r="P431" s="135"/>
      <c r="Q431" s="135"/>
      <c r="R431" s="135"/>
      <c r="S431" s="135"/>
      <c r="T431" s="135"/>
      <c r="U431" s="135"/>
      <c r="V431" s="135"/>
      <c r="W431" s="138"/>
      <c r="X431" s="135"/>
      <c r="Y431" s="135"/>
      <c r="Z431" s="135"/>
      <c r="AA431" s="135"/>
      <c r="AB431" s="135"/>
      <c r="AC431" s="135"/>
      <c r="AD431" s="132"/>
      <c r="AE431" s="132"/>
      <c r="AF431" s="132"/>
      <c r="AG431" s="132"/>
      <c r="AH431" s="132"/>
      <c r="AI431" s="137"/>
      <c r="AJ431" s="137"/>
      <c r="AK431" s="137"/>
      <c r="AL431" s="137"/>
      <c r="AM431" s="137"/>
      <c r="AN431" s="135"/>
      <c r="AO431" s="137"/>
    </row>
    <row r="432" spans="1:41" ht="14.25" customHeight="1">
      <c r="A432" s="135"/>
      <c r="B432" s="135"/>
      <c r="C432" s="135"/>
      <c r="D432" s="135"/>
      <c r="E432" s="135"/>
      <c r="F432" s="135"/>
      <c r="G432" s="136"/>
      <c r="H432" s="136"/>
      <c r="I432" s="136"/>
      <c r="J432" s="136"/>
      <c r="K432" s="136"/>
      <c r="L432" s="136"/>
      <c r="M432" s="132"/>
      <c r="N432" s="135"/>
      <c r="O432" s="135"/>
      <c r="P432" s="135"/>
      <c r="Q432" s="135"/>
      <c r="R432" s="135"/>
      <c r="S432" s="135"/>
      <c r="T432" s="135"/>
      <c r="U432" s="135"/>
      <c r="V432" s="135"/>
      <c r="W432" s="138"/>
      <c r="X432" s="135"/>
      <c r="Y432" s="135"/>
      <c r="Z432" s="135"/>
      <c r="AA432" s="135"/>
      <c r="AB432" s="135"/>
      <c r="AC432" s="135"/>
      <c r="AD432" s="132"/>
      <c r="AE432" s="132"/>
      <c r="AF432" s="132"/>
      <c r="AG432" s="132"/>
      <c r="AH432" s="132"/>
      <c r="AI432" s="137"/>
      <c r="AJ432" s="137"/>
      <c r="AK432" s="137"/>
      <c r="AL432" s="137"/>
      <c r="AM432" s="137"/>
      <c r="AN432" s="135"/>
      <c r="AO432" s="137"/>
    </row>
    <row r="433" spans="1:41" ht="14.25" customHeight="1">
      <c r="A433" s="135"/>
      <c r="B433" s="135"/>
      <c r="C433" s="135"/>
      <c r="D433" s="135"/>
      <c r="E433" s="135"/>
      <c r="F433" s="135"/>
      <c r="G433" s="136"/>
      <c r="H433" s="136"/>
      <c r="I433" s="136"/>
      <c r="J433" s="136"/>
      <c r="K433" s="136"/>
      <c r="L433" s="136"/>
      <c r="M433" s="132"/>
      <c r="N433" s="135"/>
      <c r="O433" s="135"/>
      <c r="P433" s="135"/>
      <c r="Q433" s="135"/>
      <c r="R433" s="135"/>
      <c r="S433" s="135"/>
      <c r="T433" s="135"/>
      <c r="U433" s="135"/>
      <c r="V433" s="135"/>
      <c r="W433" s="138"/>
      <c r="X433" s="135"/>
      <c r="Y433" s="135"/>
      <c r="Z433" s="135"/>
      <c r="AA433" s="135"/>
      <c r="AB433" s="135"/>
      <c r="AC433" s="135"/>
      <c r="AD433" s="132"/>
      <c r="AE433" s="132"/>
      <c r="AF433" s="132"/>
      <c r="AG433" s="132"/>
      <c r="AH433" s="132"/>
      <c r="AI433" s="137"/>
      <c r="AJ433" s="137"/>
      <c r="AK433" s="137"/>
      <c r="AL433" s="137"/>
      <c r="AM433" s="137"/>
      <c r="AN433" s="135"/>
      <c r="AO433" s="137"/>
    </row>
    <row r="434" spans="1:41" ht="14.25" customHeight="1">
      <c r="A434" s="135"/>
      <c r="B434" s="135"/>
      <c r="C434" s="135"/>
      <c r="D434" s="135"/>
      <c r="E434" s="135"/>
      <c r="F434" s="135"/>
      <c r="G434" s="136"/>
      <c r="H434" s="136"/>
      <c r="I434" s="136"/>
      <c r="J434" s="136"/>
      <c r="K434" s="136"/>
      <c r="L434" s="136"/>
      <c r="M434" s="132"/>
      <c r="N434" s="135"/>
      <c r="O434" s="135"/>
      <c r="P434" s="135"/>
      <c r="Q434" s="135"/>
      <c r="R434" s="135"/>
      <c r="S434" s="135"/>
      <c r="T434" s="135"/>
      <c r="U434" s="135"/>
      <c r="V434" s="135"/>
      <c r="W434" s="138"/>
      <c r="X434" s="135"/>
      <c r="Y434" s="135"/>
      <c r="Z434" s="135"/>
      <c r="AA434" s="135"/>
      <c r="AB434" s="135"/>
      <c r="AC434" s="135"/>
      <c r="AD434" s="132"/>
      <c r="AE434" s="132"/>
      <c r="AF434" s="132"/>
      <c r="AG434" s="132"/>
      <c r="AH434" s="132"/>
      <c r="AI434" s="137"/>
      <c r="AJ434" s="137"/>
      <c r="AK434" s="137"/>
      <c r="AL434" s="137"/>
      <c r="AM434" s="137"/>
      <c r="AN434" s="135"/>
      <c r="AO434" s="137"/>
    </row>
    <row r="435" spans="1:41" ht="14.25" customHeight="1">
      <c r="A435" s="135"/>
      <c r="B435" s="135"/>
      <c r="C435" s="135"/>
      <c r="D435" s="135"/>
      <c r="E435" s="135"/>
      <c r="F435" s="135"/>
      <c r="G435" s="136"/>
      <c r="H435" s="136"/>
      <c r="I435" s="136"/>
      <c r="J435" s="136"/>
      <c r="K435" s="136"/>
      <c r="L435" s="136"/>
      <c r="M435" s="132"/>
      <c r="N435" s="135"/>
      <c r="O435" s="135"/>
      <c r="P435" s="135"/>
      <c r="Q435" s="135"/>
      <c r="R435" s="135"/>
      <c r="S435" s="135"/>
      <c r="T435" s="135"/>
      <c r="U435" s="135"/>
      <c r="V435" s="135"/>
      <c r="W435" s="138"/>
      <c r="X435" s="135"/>
      <c r="Y435" s="135"/>
      <c r="Z435" s="135"/>
      <c r="AA435" s="135"/>
      <c r="AB435" s="135"/>
      <c r="AC435" s="135"/>
      <c r="AD435" s="132"/>
      <c r="AE435" s="132"/>
      <c r="AF435" s="132"/>
      <c r="AG435" s="132"/>
      <c r="AH435" s="132"/>
      <c r="AI435" s="137"/>
      <c r="AJ435" s="137"/>
      <c r="AK435" s="137"/>
      <c r="AL435" s="137"/>
      <c r="AM435" s="137"/>
      <c r="AN435" s="135"/>
      <c r="AO435" s="137"/>
    </row>
    <row r="436" spans="1:41" ht="14.25" customHeight="1">
      <c r="A436" s="135"/>
      <c r="B436" s="135"/>
      <c r="C436" s="135"/>
      <c r="D436" s="135"/>
      <c r="E436" s="135"/>
      <c r="F436" s="135"/>
      <c r="G436" s="136"/>
      <c r="H436" s="136"/>
      <c r="I436" s="136"/>
      <c r="J436" s="136"/>
      <c r="K436" s="136"/>
      <c r="L436" s="136"/>
      <c r="M436" s="132"/>
      <c r="N436" s="135"/>
      <c r="O436" s="135"/>
      <c r="P436" s="135"/>
      <c r="Q436" s="135"/>
      <c r="R436" s="135"/>
      <c r="S436" s="135"/>
      <c r="T436" s="135"/>
      <c r="U436" s="135"/>
      <c r="V436" s="135"/>
      <c r="W436" s="138"/>
      <c r="X436" s="135"/>
      <c r="Y436" s="135"/>
      <c r="Z436" s="135"/>
      <c r="AA436" s="135"/>
      <c r="AB436" s="135"/>
      <c r="AC436" s="135"/>
      <c r="AD436" s="132"/>
      <c r="AE436" s="132"/>
      <c r="AF436" s="132"/>
      <c r="AG436" s="132"/>
      <c r="AH436" s="132"/>
      <c r="AI436" s="137"/>
      <c r="AJ436" s="137"/>
      <c r="AK436" s="137"/>
      <c r="AL436" s="137"/>
      <c r="AM436" s="137"/>
      <c r="AN436" s="135"/>
      <c r="AO436" s="137"/>
    </row>
    <row r="437" spans="1:41" ht="14.25" customHeight="1">
      <c r="A437" s="135"/>
      <c r="B437" s="135"/>
      <c r="C437" s="135"/>
      <c r="D437" s="135"/>
      <c r="E437" s="135"/>
      <c r="F437" s="135"/>
      <c r="G437" s="136"/>
      <c r="H437" s="136"/>
      <c r="I437" s="136"/>
      <c r="J437" s="136"/>
      <c r="K437" s="136"/>
      <c r="L437" s="136"/>
      <c r="M437" s="132"/>
      <c r="N437" s="135"/>
      <c r="O437" s="135"/>
      <c r="P437" s="135"/>
      <c r="Q437" s="135"/>
      <c r="R437" s="135"/>
      <c r="S437" s="135"/>
      <c r="T437" s="135"/>
      <c r="U437" s="135"/>
      <c r="V437" s="135"/>
      <c r="W437" s="138"/>
      <c r="X437" s="135"/>
      <c r="Y437" s="135"/>
      <c r="Z437" s="135"/>
      <c r="AA437" s="135"/>
      <c r="AB437" s="135"/>
      <c r="AC437" s="135"/>
      <c r="AD437" s="132"/>
      <c r="AE437" s="132"/>
      <c r="AF437" s="132"/>
      <c r="AG437" s="132"/>
      <c r="AH437" s="132"/>
      <c r="AI437" s="137"/>
      <c r="AJ437" s="137"/>
      <c r="AK437" s="137"/>
      <c r="AL437" s="137"/>
      <c r="AM437" s="137"/>
      <c r="AN437" s="135"/>
      <c r="AO437" s="137"/>
    </row>
    <row r="438" spans="1:41" ht="14.25" customHeight="1">
      <c r="A438" s="135"/>
      <c r="B438" s="135"/>
      <c r="C438" s="135"/>
      <c r="D438" s="135"/>
      <c r="E438" s="135"/>
      <c r="F438" s="135"/>
      <c r="G438" s="136"/>
      <c r="H438" s="136"/>
      <c r="I438" s="136"/>
      <c r="J438" s="136"/>
      <c r="K438" s="136"/>
      <c r="L438" s="136"/>
      <c r="M438" s="132"/>
      <c r="N438" s="135"/>
      <c r="O438" s="135"/>
      <c r="P438" s="135"/>
      <c r="Q438" s="135"/>
      <c r="R438" s="135"/>
      <c r="S438" s="135"/>
      <c r="T438" s="135"/>
      <c r="U438" s="135"/>
      <c r="V438" s="135"/>
      <c r="W438" s="138"/>
      <c r="X438" s="135"/>
      <c r="Y438" s="135"/>
      <c r="Z438" s="135"/>
      <c r="AA438" s="135"/>
      <c r="AB438" s="135"/>
      <c r="AC438" s="135"/>
      <c r="AD438" s="132"/>
      <c r="AE438" s="132"/>
      <c r="AF438" s="132"/>
      <c r="AG438" s="132"/>
      <c r="AH438" s="132"/>
      <c r="AI438" s="137"/>
      <c r="AJ438" s="137"/>
      <c r="AK438" s="137"/>
      <c r="AL438" s="137"/>
      <c r="AM438" s="137"/>
      <c r="AN438" s="135"/>
      <c r="AO438" s="137"/>
    </row>
    <row r="439" spans="1:41" ht="14.25" customHeight="1">
      <c r="A439" s="135"/>
      <c r="B439" s="135"/>
      <c r="C439" s="135"/>
      <c r="D439" s="135"/>
      <c r="E439" s="135"/>
      <c r="F439" s="135"/>
      <c r="G439" s="136"/>
      <c r="H439" s="136"/>
      <c r="I439" s="136"/>
      <c r="J439" s="136"/>
      <c r="K439" s="136"/>
      <c r="L439" s="136"/>
      <c r="M439" s="132"/>
      <c r="N439" s="135"/>
      <c r="O439" s="135"/>
      <c r="P439" s="135"/>
      <c r="Q439" s="135"/>
      <c r="R439" s="135"/>
      <c r="S439" s="135"/>
      <c r="T439" s="135"/>
      <c r="U439" s="135"/>
      <c r="V439" s="135"/>
      <c r="W439" s="138"/>
      <c r="X439" s="135"/>
      <c r="Y439" s="135"/>
      <c r="Z439" s="135"/>
      <c r="AA439" s="135"/>
      <c r="AB439" s="135"/>
      <c r="AC439" s="135"/>
      <c r="AD439" s="132"/>
      <c r="AE439" s="132"/>
      <c r="AF439" s="132"/>
      <c r="AG439" s="132"/>
      <c r="AH439" s="132"/>
      <c r="AI439" s="137"/>
      <c r="AJ439" s="137"/>
      <c r="AK439" s="137"/>
      <c r="AL439" s="137"/>
      <c r="AM439" s="137"/>
      <c r="AN439" s="135"/>
      <c r="AO439" s="137"/>
    </row>
    <row r="440" spans="1:41" ht="14.25" customHeight="1">
      <c r="A440" s="135"/>
      <c r="B440" s="135"/>
      <c r="C440" s="135"/>
      <c r="D440" s="135"/>
      <c r="E440" s="135"/>
      <c r="F440" s="135"/>
      <c r="G440" s="136"/>
      <c r="H440" s="136"/>
      <c r="I440" s="136"/>
      <c r="J440" s="136"/>
      <c r="K440" s="136"/>
      <c r="L440" s="136"/>
      <c r="M440" s="132"/>
      <c r="N440" s="135"/>
      <c r="O440" s="135"/>
      <c r="P440" s="135"/>
      <c r="Q440" s="135"/>
      <c r="R440" s="135"/>
      <c r="S440" s="135"/>
      <c r="T440" s="135"/>
      <c r="U440" s="135"/>
      <c r="V440" s="135"/>
      <c r="W440" s="138"/>
      <c r="X440" s="135"/>
      <c r="Y440" s="135"/>
      <c r="Z440" s="135"/>
      <c r="AA440" s="135"/>
      <c r="AB440" s="135"/>
      <c r="AC440" s="135"/>
      <c r="AD440" s="132"/>
      <c r="AE440" s="132"/>
      <c r="AF440" s="132"/>
      <c r="AG440" s="132"/>
      <c r="AH440" s="132"/>
      <c r="AI440" s="137"/>
      <c r="AJ440" s="137"/>
      <c r="AK440" s="137"/>
      <c r="AL440" s="137"/>
      <c r="AM440" s="137"/>
      <c r="AN440" s="135"/>
      <c r="AO440" s="137"/>
    </row>
    <row r="441" spans="1:41" ht="14.25" customHeight="1">
      <c r="A441" s="135"/>
      <c r="B441" s="135"/>
      <c r="C441" s="135"/>
      <c r="D441" s="135"/>
      <c r="E441" s="135"/>
      <c r="F441" s="135"/>
      <c r="G441" s="136"/>
      <c r="H441" s="136"/>
      <c r="I441" s="136"/>
      <c r="J441" s="136"/>
      <c r="K441" s="136"/>
      <c r="L441" s="136"/>
      <c r="M441" s="132"/>
      <c r="N441" s="135"/>
      <c r="O441" s="135"/>
      <c r="P441" s="135"/>
      <c r="Q441" s="135"/>
      <c r="R441" s="135"/>
      <c r="S441" s="135"/>
      <c r="T441" s="135"/>
      <c r="U441" s="135"/>
      <c r="V441" s="135"/>
      <c r="W441" s="138"/>
      <c r="X441" s="135"/>
      <c r="Y441" s="135"/>
      <c r="Z441" s="135"/>
      <c r="AA441" s="135"/>
      <c r="AB441" s="135"/>
      <c r="AC441" s="135"/>
      <c r="AD441" s="132"/>
      <c r="AE441" s="132"/>
      <c r="AF441" s="132"/>
      <c r="AG441" s="132"/>
      <c r="AH441" s="132"/>
      <c r="AI441" s="137"/>
      <c r="AJ441" s="137"/>
      <c r="AK441" s="137"/>
      <c r="AL441" s="137"/>
      <c r="AM441" s="137"/>
      <c r="AN441" s="135"/>
      <c r="AO441" s="137"/>
    </row>
    <row r="442" spans="1:41" ht="14.25" customHeight="1">
      <c r="A442" s="135"/>
      <c r="B442" s="135"/>
      <c r="C442" s="135"/>
      <c r="D442" s="135"/>
      <c r="E442" s="135"/>
      <c r="F442" s="135"/>
      <c r="G442" s="136"/>
      <c r="H442" s="136"/>
      <c r="I442" s="136"/>
      <c r="J442" s="136"/>
      <c r="K442" s="136"/>
      <c r="L442" s="136"/>
      <c r="M442" s="132"/>
      <c r="N442" s="135"/>
      <c r="O442" s="135"/>
      <c r="P442" s="135"/>
      <c r="Q442" s="135"/>
      <c r="R442" s="135"/>
      <c r="S442" s="135"/>
      <c r="T442" s="135"/>
      <c r="U442" s="135"/>
      <c r="V442" s="135"/>
      <c r="W442" s="138"/>
      <c r="X442" s="135"/>
      <c r="Y442" s="135"/>
      <c r="Z442" s="135"/>
      <c r="AA442" s="135"/>
      <c r="AB442" s="135"/>
      <c r="AC442" s="135"/>
      <c r="AD442" s="132"/>
      <c r="AE442" s="132"/>
      <c r="AF442" s="132"/>
      <c r="AG442" s="132"/>
      <c r="AH442" s="132"/>
      <c r="AI442" s="137"/>
      <c r="AJ442" s="137"/>
      <c r="AK442" s="137"/>
      <c r="AL442" s="137"/>
      <c r="AM442" s="137"/>
      <c r="AN442" s="135"/>
      <c r="AO442" s="137"/>
    </row>
    <row r="443" spans="1:41" ht="14.25" customHeight="1">
      <c r="A443" s="135"/>
      <c r="B443" s="135"/>
      <c r="C443" s="135"/>
      <c r="D443" s="135"/>
      <c r="E443" s="135"/>
      <c r="F443" s="135"/>
      <c r="G443" s="136"/>
      <c r="H443" s="136"/>
      <c r="I443" s="136"/>
      <c r="J443" s="136"/>
      <c r="K443" s="136"/>
      <c r="L443" s="136"/>
      <c r="M443" s="132"/>
      <c r="N443" s="135"/>
      <c r="O443" s="135"/>
      <c r="P443" s="135"/>
      <c r="Q443" s="135"/>
      <c r="R443" s="135"/>
      <c r="S443" s="135"/>
      <c r="T443" s="135"/>
      <c r="U443" s="135"/>
      <c r="V443" s="135"/>
      <c r="W443" s="138"/>
      <c r="X443" s="135"/>
      <c r="Y443" s="135"/>
      <c r="Z443" s="135"/>
      <c r="AA443" s="135"/>
      <c r="AB443" s="135"/>
      <c r="AC443" s="135"/>
      <c r="AD443" s="132"/>
      <c r="AE443" s="132"/>
      <c r="AF443" s="132"/>
      <c r="AG443" s="132"/>
      <c r="AH443" s="132"/>
      <c r="AI443" s="137"/>
      <c r="AJ443" s="137"/>
      <c r="AK443" s="137"/>
      <c r="AL443" s="137"/>
      <c r="AM443" s="137"/>
      <c r="AN443" s="135"/>
      <c r="AO443" s="137"/>
    </row>
    <row r="444" spans="1:41" ht="14.25" customHeight="1">
      <c r="A444" s="135"/>
      <c r="B444" s="135"/>
      <c r="C444" s="135"/>
      <c r="D444" s="135"/>
      <c r="E444" s="135"/>
      <c r="F444" s="135"/>
      <c r="G444" s="136"/>
      <c r="H444" s="136"/>
      <c r="I444" s="136"/>
      <c r="J444" s="136"/>
      <c r="K444" s="136"/>
      <c r="L444" s="136"/>
      <c r="M444" s="132"/>
      <c r="N444" s="135"/>
      <c r="O444" s="135"/>
      <c r="P444" s="135"/>
      <c r="Q444" s="135"/>
      <c r="R444" s="135"/>
      <c r="S444" s="135"/>
      <c r="T444" s="135"/>
      <c r="U444" s="135"/>
      <c r="V444" s="135"/>
      <c r="W444" s="138"/>
      <c r="X444" s="135"/>
      <c r="Y444" s="135"/>
      <c r="Z444" s="135"/>
      <c r="AA444" s="135"/>
      <c r="AB444" s="135"/>
      <c r="AC444" s="135"/>
      <c r="AD444" s="132"/>
      <c r="AE444" s="132"/>
      <c r="AF444" s="132"/>
      <c r="AG444" s="132"/>
      <c r="AH444" s="132"/>
      <c r="AI444" s="137"/>
      <c r="AJ444" s="137"/>
      <c r="AK444" s="137"/>
      <c r="AL444" s="137"/>
      <c r="AM444" s="137"/>
      <c r="AN444" s="135"/>
      <c r="AO444" s="137"/>
    </row>
    <row r="445" spans="1:41" ht="14.25" customHeight="1">
      <c r="A445" s="135"/>
      <c r="B445" s="135"/>
      <c r="C445" s="135"/>
      <c r="D445" s="135"/>
      <c r="E445" s="135"/>
      <c r="F445" s="135"/>
      <c r="G445" s="136"/>
      <c r="H445" s="136"/>
      <c r="I445" s="136"/>
      <c r="J445" s="136"/>
      <c r="K445" s="136"/>
      <c r="L445" s="136"/>
      <c r="M445" s="132"/>
      <c r="N445" s="135"/>
      <c r="O445" s="135"/>
      <c r="P445" s="135"/>
      <c r="Q445" s="135"/>
      <c r="R445" s="135"/>
      <c r="S445" s="135"/>
      <c r="T445" s="135"/>
      <c r="U445" s="135"/>
      <c r="V445" s="135"/>
      <c r="W445" s="138"/>
      <c r="X445" s="135"/>
      <c r="Y445" s="135"/>
      <c r="Z445" s="135"/>
      <c r="AA445" s="135"/>
      <c r="AB445" s="135"/>
      <c r="AC445" s="135"/>
      <c r="AD445" s="132"/>
      <c r="AE445" s="132"/>
      <c r="AF445" s="132"/>
      <c r="AG445" s="132"/>
      <c r="AH445" s="132"/>
      <c r="AI445" s="137"/>
      <c r="AJ445" s="137"/>
      <c r="AK445" s="137"/>
      <c r="AL445" s="137"/>
      <c r="AM445" s="137"/>
      <c r="AN445" s="135"/>
      <c r="AO445" s="137"/>
    </row>
    <row r="446" spans="1:41" ht="14.25" customHeight="1">
      <c r="A446" s="135"/>
      <c r="B446" s="135"/>
      <c r="C446" s="135"/>
      <c r="D446" s="135"/>
      <c r="E446" s="135"/>
      <c r="F446" s="135"/>
      <c r="G446" s="136"/>
      <c r="H446" s="136"/>
      <c r="I446" s="136"/>
      <c r="J446" s="136"/>
      <c r="K446" s="136"/>
      <c r="L446" s="136"/>
      <c r="M446" s="132"/>
      <c r="N446" s="135"/>
      <c r="O446" s="135"/>
      <c r="P446" s="135"/>
      <c r="Q446" s="135"/>
      <c r="R446" s="135"/>
      <c r="S446" s="135"/>
      <c r="T446" s="135"/>
      <c r="U446" s="135"/>
      <c r="V446" s="135"/>
      <c r="W446" s="138"/>
      <c r="X446" s="135"/>
      <c r="Y446" s="135"/>
      <c r="Z446" s="135"/>
      <c r="AA446" s="135"/>
      <c r="AB446" s="135"/>
      <c r="AC446" s="135"/>
      <c r="AD446" s="132"/>
      <c r="AE446" s="132"/>
      <c r="AF446" s="132"/>
      <c r="AG446" s="132"/>
      <c r="AH446" s="132"/>
      <c r="AI446" s="137"/>
      <c r="AJ446" s="137"/>
      <c r="AK446" s="137"/>
      <c r="AL446" s="137"/>
      <c r="AM446" s="137"/>
      <c r="AN446" s="135"/>
      <c r="AO446" s="137"/>
    </row>
    <row r="447" spans="1:41" ht="14.25" customHeight="1">
      <c r="A447" s="135"/>
      <c r="B447" s="135"/>
      <c r="C447" s="135"/>
      <c r="D447" s="135"/>
      <c r="E447" s="135"/>
      <c r="F447" s="135"/>
      <c r="G447" s="136"/>
      <c r="H447" s="136"/>
      <c r="I447" s="136"/>
      <c r="J447" s="136"/>
      <c r="K447" s="136"/>
      <c r="L447" s="136"/>
      <c r="M447" s="132"/>
      <c r="N447" s="135"/>
      <c r="O447" s="135"/>
      <c r="P447" s="135"/>
      <c r="Q447" s="135"/>
      <c r="R447" s="135"/>
      <c r="S447" s="135"/>
      <c r="T447" s="135"/>
      <c r="U447" s="135"/>
      <c r="V447" s="135"/>
      <c r="W447" s="138"/>
      <c r="X447" s="135"/>
      <c r="Y447" s="135"/>
      <c r="Z447" s="135"/>
      <c r="AA447" s="135"/>
      <c r="AB447" s="135"/>
      <c r="AC447" s="135"/>
      <c r="AD447" s="132"/>
      <c r="AE447" s="132"/>
      <c r="AF447" s="132"/>
      <c r="AG447" s="132"/>
      <c r="AH447" s="132"/>
      <c r="AI447" s="137"/>
      <c r="AJ447" s="137"/>
      <c r="AK447" s="137"/>
      <c r="AL447" s="137"/>
      <c r="AM447" s="137"/>
      <c r="AN447" s="135"/>
      <c r="AO447" s="137"/>
    </row>
    <row r="448" spans="1:41" ht="14.25" customHeight="1">
      <c r="A448" s="135"/>
      <c r="B448" s="135"/>
      <c r="C448" s="135"/>
      <c r="D448" s="135"/>
      <c r="E448" s="135"/>
      <c r="F448" s="135"/>
      <c r="G448" s="136"/>
      <c r="H448" s="136"/>
      <c r="I448" s="136"/>
      <c r="J448" s="136"/>
      <c r="K448" s="136"/>
      <c r="L448" s="136"/>
      <c r="M448" s="132"/>
      <c r="N448" s="135"/>
      <c r="O448" s="135"/>
      <c r="P448" s="135"/>
      <c r="Q448" s="135"/>
      <c r="R448" s="135"/>
      <c r="S448" s="135"/>
      <c r="T448" s="135"/>
      <c r="U448" s="135"/>
      <c r="V448" s="135"/>
      <c r="W448" s="138"/>
      <c r="X448" s="135"/>
      <c r="Y448" s="135"/>
      <c r="Z448" s="135"/>
      <c r="AA448" s="135"/>
      <c r="AB448" s="135"/>
      <c r="AC448" s="135"/>
      <c r="AD448" s="132"/>
      <c r="AE448" s="132"/>
      <c r="AF448" s="132"/>
      <c r="AG448" s="132"/>
      <c r="AH448" s="132"/>
      <c r="AI448" s="137"/>
      <c r="AJ448" s="137"/>
      <c r="AK448" s="137"/>
      <c r="AL448" s="137"/>
      <c r="AM448" s="137"/>
      <c r="AN448" s="135"/>
      <c r="AO448" s="137"/>
    </row>
    <row r="449" spans="1:41" ht="14.25" customHeight="1">
      <c r="A449" s="135"/>
      <c r="B449" s="135"/>
      <c r="C449" s="135"/>
      <c r="D449" s="135"/>
      <c r="E449" s="135"/>
      <c r="F449" s="135"/>
      <c r="G449" s="136"/>
      <c r="H449" s="136"/>
      <c r="I449" s="136"/>
      <c r="J449" s="136"/>
      <c r="K449" s="136"/>
      <c r="L449" s="136"/>
      <c r="M449" s="132"/>
      <c r="N449" s="135"/>
      <c r="O449" s="135"/>
      <c r="P449" s="135"/>
      <c r="Q449" s="135"/>
      <c r="R449" s="135"/>
      <c r="S449" s="135"/>
      <c r="T449" s="135"/>
      <c r="U449" s="135"/>
      <c r="V449" s="135"/>
      <c r="W449" s="138"/>
      <c r="X449" s="135"/>
      <c r="Y449" s="135"/>
      <c r="Z449" s="135"/>
      <c r="AA449" s="135"/>
      <c r="AB449" s="135"/>
      <c r="AC449" s="135"/>
      <c r="AD449" s="132"/>
      <c r="AE449" s="132"/>
      <c r="AF449" s="132"/>
      <c r="AG449" s="132"/>
      <c r="AH449" s="132"/>
      <c r="AI449" s="137"/>
      <c r="AJ449" s="137"/>
      <c r="AK449" s="137"/>
      <c r="AL449" s="137"/>
      <c r="AM449" s="137"/>
      <c r="AN449" s="135"/>
      <c r="AO449" s="137"/>
    </row>
    <row r="450" spans="1:41" ht="14.25" customHeight="1">
      <c r="A450" s="135"/>
      <c r="B450" s="135"/>
      <c r="C450" s="135"/>
      <c r="D450" s="135"/>
      <c r="E450" s="135"/>
      <c r="F450" s="135"/>
      <c r="G450" s="136"/>
      <c r="H450" s="136"/>
      <c r="I450" s="136"/>
      <c r="J450" s="136"/>
      <c r="K450" s="136"/>
      <c r="L450" s="136"/>
      <c r="M450" s="132"/>
      <c r="N450" s="135"/>
      <c r="O450" s="135"/>
      <c r="P450" s="135"/>
      <c r="Q450" s="135"/>
      <c r="R450" s="135"/>
      <c r="S450" s="135"/>
      <c r="T450" s="135"/>
      <c r="U450" s="135"/>
      <c r="V450" s="135"/>
      <c r="W450" s="138"/>
      <c r="X450" s="135"/>
      <c r="Y450" s="135"/>
      <c r="Z450" s="135"/>
      <c r="AA450" s="135"/>
      <c r="AB450" s="135"/>
      <c r="AC450" s="135"/>
      <c r="AD450" s="132"/>
      <c r="AE450" s="132"/>
      <c r="AF450" s="132"/>
      <c r="AG450" s="132"/>
      <c r="AH450" s="132"/>
      <c r="AI450" s="137"/>
      <c r="AJ450" s="137"/>
      <c r="AK450" s="137"/>
      <c r="AL450" s="137"/>
      <c r="AM450" s="137"/>
      <c r="AN450" s="135"/>
      <c r="AO450" s="137"/>
    </row>
    <row r="451" spans="1:41" ht="14.25" customHeight="1">
      <c r="A451" s="135"/>
      <c r="B451" s="135"/>
      <c r="C451" s="135"/>
      <c r="D451" s="135"/>
      <c r="E451" s="135"/>
      <c r="F451" s="135"/>
      <c r="G451" s="136"/>
      <c r="H451" s="136"/>
      <c r="I451" s="136"/>
      <c r="J451" s="136"/>
      <c r="K451" s="136"/>
      <c r="L451" s="136"/>
      <c r="M451" s="132"/>
      <c r="N451" s="135"/>
      <c r="O451" s="135"/>
      <c r="P451" s="135"/>
      <c r="Q451" s="135"/>
      <c r="R451" s="135"/>
      <c r="S451" s="135"/>
      <c r="T451" s="135"/>
      <c r="U451" s="135"/>
      <c r="V451" s="135"/>
      <c r="W451" s="138"/>
      <c r="X451" s="135"/>
      <c r="Y451" s="135"/>
      <c r="Z451" s="135"/>
      <c r="AA451" s="135"/>
      <c r="AB451" s="135"/>
      <c r="AC451" s="135"/>
      <c r="AD451" s="132"/>
      <c r="AE451" s="132"/>
      <c r="AF451" s="132"/>
      <c r="AG451" s="132"/>
      <c r="AH451" s="132"/>
      <c r="AI451" s="137"/>
      <c r="AJ451" s="137"/>
      <c r="AK451" s="137"/>
      <c r="AL451" s="137"/>
      <c r="AM451" s="137"/>
      <c r="AN451" s="135"/>
      <c r="AO451" s="137"/>
    </row>
    <row r="452" spans="1:41" ht="14.25" customHeight="1">
      <c r="A452" s="135"/>
      <c r="B452" s="135"/>
      <c r="C452" s="135"/>
      <c r="D452" s="135"/>
      <c r="E452" s="135"/>
      <c r="F452" s="135"/>
      <c r="G452" s="136"/>
      <c r="H452" s="136"/>
      <c r="I452" s="136"/>
      <c r="J452" s="136"/>
      <c r="K452" s="136"/>
      <c r="L452" s="136"/>
      <c r="M452" s="132"/>
      <c r="N452" s="135"/>
      <c r="O452" s="135"/>
      <c r="P452" s="135"/>
      <c r="Q452" s="135"/>
      <c r="R452" s="135"/>
      <c r="S452" s="135"/>
      <c r="T452" s="135"/>
      <c r="U452" s="135"/>
      <c r="V452" s="135"/>
      <c r="W452" s="138"/>
      <c r="X452" s="135"/>
      <c r="Y452" s="135"/>
      <c r="Z452" s="135"/>
      <c r="AA452" s="135"/>
      <c r="AB452" s="135"/>
      <c r="AC452" s="135"/>
      <c r="AD452" s="132"/>
      <c r="AE452" s="132"/>
      <c r="AF452" s="132"/>
      <c r="AG452" s="132"/>
      <c r="AH452" s="132"/>
      <c r="AI452" s="137"/>
      <c r="AJ452" s="137"/>
      <c r="AK452" s="137"/>
      <c r="AL452" s="137"/>
      <c r="AM452" s="137"/>
      <c r="AN452" s="135"/>
      <c r="AO452" s="137"/>
    </row>
    <row r="453" spans="1:41" ht="14.25" customHeight="1">
      <c r="A453" s="135"/>
      <c r="B453" s="135"/>
      <c r="C453" s="135"/>
      <c r="D453" s="135"/>
      <c r="E453" s="135"/>
      <c r="F453" s="135"/>
      <c r="G453" s="136"/>
      <c r="H453" s="136"/>
      <c r="I453" s="136"/>
      <c r="J453" s="136"/>
      <c r="K453" s="136"/>
      <c r="L453" s="136"/>
      <c r="M453" s="132"/>
      <c r="N453" s="135"/>
      <c r="O453" s="135"/>
      <c r="P453" s="135"/>
      <c r="Q453" s="135"/>
      <c r="R453" s="135"/>
      <c r="S453" s="135"/>
      <c r="T453" s="135"/>
      <c r="U453" s="135"/>
      <c r="V453" s="135"/>
      <c r="W453" s="138"/>
      <c r="X453" s="135"/>
      <c r="Y453" s="135"/>
      <c r="Z453" s="135"/>
      <c r="AA453" s="135"/>
      <c r="AB453" s="135"/>
      <c r="AC453" s="135"/>
      <c r="AD453" s="132"/>
      <c r="AE453" s="132"/>
      <c r="AF453" s="132"/>
      <c r="AG453" s="132"/>
      <c r="AH453" s="132"/>
      <c r="AI453" s="137"/>
      <c r="AJ453" s="137"/>
      <c r="AK453" s="137"/>
      <c r="AL453" s="137"/>
      <c r="AM453" s="137"/>
      <c r="AN453" s="135"/>
      <c r="AO453" s="137"/>
    </row>
    <row r="454" spans="1:41" ht="14.25" customHeight="1">
      <c r="A454" s="135"/>
      <c r="B454" s="135"/>
      <c r="C454" s="135"/>
      <c r="D454" s="135"/>
      <c r="E454" s="135"/>
      <c r="F454" s="135"/>
      <c r="G454" s="136"/>
      <c r="H454" s="136"/>
      <c r="I454" s="136"/>
      <c r="J454" s="136"/>
      <c r="K454" s="136"/>
      <c r="L454" s="136"/>
      <c r="M454" s="132"/>
      <c r="N454" s="135"/>
      <c r="O454" s="135"/>
      <c r="P454" s="135"/>
      <c r="Q454" s="135"/>
      <c r="R454" s="135"/>
      <c r="S454" s="135"/>
      <c r="T454" s="135"/>
      <c r="U454" s="135"/>
      <c r="V454" s="135"/>
      <c r="W454" s="138"/>
      <c r="X454" s="135"/>
      <c r="Y454" s="135"/>
      <c r="Z454" s="135"/>
      <c r="AA454" s="135"/>
      <c r="AB454" s="135"/>
      <c r="AC454" s="135"/>
      <c r="AD454" s="132"/>
      <c r="AE454" s="132"/>
      <c r="AF454" s="132"/>
      <c r="AG454" s="132"/>
      <c r="AH454" s="132"/>
      <c r="AI454" s="137"/>
      <c r="AJ454" s="137"/>
      <c r="AK454" s="137"/>
      <c r="AL454" s="137"/>
      <c r="AM454" s="137"/>
      <c r="AN454" s="135"/>
      <c r="AO454" s="137"/>
    </row>
    <row r="455" spans="1:41" ht="14.25" customHeight="1">
      <c r="A455" s="135"/>
      <c r="B455" s="135"/>
      <c r="C455" s="135"/>
      <c r="D455" s="135"/>
      <c r="E455" s="135"/>
      <c r="F455" s="135"/>
      <c r="G455" s="136"/>
      <c r="H455" s="136"/>
      <c r="I455" s="136"/>
      <c r="J455" s="136"/>
      <c r="K455" s="136"/>
      <c r="L455" s="136"/>
      <c r="M455" s="132"/>
      <c r="N455" s="135"/>
      <c r="O455" s="135"/>
      <c r="P455" s="135"/>
      <c r="Q455" s="135"/>
      <c r="R455" s="135"/>
      <c r="S455" s="135"/>
      <c r="T455" s="135"/>
      <c r="U455" s="135"/>
      <c r="V455" s="135"/>
      <c r="W455" s="138"/>
      <c r="X455" s="135"/>
      <c r="Y455" s="135"/>
      <c r="Z455" s="135"/>
      <c r="AA455" s="135"/>
      <c r="AB455" s="135"/>
      <c r="AC455" s="135"/>
      <c r="AD455" s="132"/>
      <c r="AE455" s="132"/>
      <c r="AF455" s="132"/>
      <c r="AG455" s="132"/>
      <c r="AH455" s="132"/>
      <c r="AI455" s="137"/>
      <c r="AJ455" s="137"/>
      <c r="AK455" s="137"/>
      <c r="AL455" s="137"/>
      <c r="AM455" s="137"/>
      <c r="AN455" s="135"/>
      <c r="AO455" s="137"/>
    </row>
    <row r="456" spans="1:41" ht="14.25" customHeight="1">
      <c r="A456" s="135"/>
      <c r="B456" s="135"/>
      <c r="C456" s="135"/>
      <c r="D456" s="135"/>
      <c r="E456" s="135"/>
      <c r="F456" s="135"/>
      <c r="G456" s="136"/>
      <c r="H456" s="136"/>
      <c r="I456" s="136"/>
      <c r="J456" s="136"/>
      <c r="K456" s="136"/>
      <c r="L456" s="136"/>
      <c r="M456" s="132"/>
      <c r="N456" s="135"/>
      <c r="O456" s="135"/>
      <c r="P456" s="135"/>
      <c r="Q456" s="135"/>
      <c r="R456" s="135"/>
      <c r="S456" s="135"/>
      <c r="T456" s="135"/>
      <c r="U456" s="135"/>
      <c r="V456" s="135"/>
      <c r="W456" s="138"/>
      <c r="X456" s="135"/>
      <c r="Y456" s="135"/>
      <c r="Z456" s="135"/>
      <c r="AA456" s="135"/>
      <c r="AB456" s="135"/>
      <c r="AC456" s="135"/>
      <c r="AD456" s="132"/>
      <c r="AE456" s="132"/>
      <c r="AF456" s="132"/>
      <c r="AG456" s="132"/>
      <c r="AH456" s="132"/>
      <c r="AI456" s="137"/>
      <c r="AJ456" s="137"/>
      <c r="AK456" s="137"/>
      <c r="AL456" s="137"/>
      <c r="AM456" s="137"/>
      <c r="AN456" s="135"/>
      <c r="AO456" s="137"/>
    </row>
    <row r="457" spans="1:41" ht="14.25" customHeight="1">
      <c r="A457" s="135"/>
      <c r="B457" s="135"/>
      <c r="C457" s="135"/>
      <c r="D457" s="135"/>
      <c r="E457" s="135"/>
      <c r="F457" s="135"/>
      <c r="G457" s="136"/>
      <c r="H457" s="136"/>
      <c r="I457" s="136"/>
      <c r="J457" s="136"/>
      <c r="K457" s="136"/>
      <c r="L457" s="136"/>
      <c r="M457" s="132"/>
      <c r="N457" s="135"/>
      <c r="O457" s="135"/>
      <c r="P457" s="135"/>
      <c r="Q457" s="135"/>
      <c r="R457" s="135"/>
      <c r="S457" s="135"/>
      <c r="T457" s="135"/>
      <c r="U457" s="135"/>
      <c r="V457" s="135"/>
      <c r="W457" s="138"/>
      <c r="X457" s="135"/>
      <c r="Y457" s="135"/>
      <c r="Z457" s="135"/>
      <c r="AA457" s="135"/>
      <c r="AB457" s="135"/>
      <c r="AC457" s="135"/>
      <c r="AD457" s="132"/>
      <c r="AE457" s="132"/>
      <c r="AF457" s="132"/>
      <c r="AG457" s="132"/>
      <c r="AH457" s="132"/>
      <c r="AI457" s="137"/>
      <c r="AJ457" s="137"/>
      <c r="AK457" s="137"/>
      <c r="AL457" s="137"/>
      <c r="AM457" s="137"/>
      <c r="AN457" s="135"/>
      <c r="AO457" s="137"/>
    </row>
    <row r="458" spans="1:41" ht="14.25" customHeight="1">
      <c r="A458" s="135"/>
      <c r="B458" s="135"/>
      <c r="C458" s="135"/>
      <c r="D458" s="135"/>
      <c r="E458" s="135"/>
      <c r="F458" s="135"/>
      <c r="G458" s="136"/>
      <c r="H458" s="136"/>
      <c r="I458" s="136"/>
      <c r="J458" s="136"/>
      <c r="K458" s="136"/>
      <c r="L458" s="136"/>
      <c r="M458" s="132"/>
      <c r="N458" s="135"/>
      <c r="O458" s="135"/>
      <c r="P458" s="135"/>
      <c r="Q458" s="135"/>
      <c r="R458" s="135"/>
      <c r="S458" s="135"/>
      <c r="T458" s="135"/>
      <c r="U458" s="135"/>
      <c r="V458" s="135"/>
      <c r="W458" s="138"/>
      <c r="X458" s="135"/>
      <c r="Y458" s="135"/>
      <c r="Z458" s="135"/>
      <c r="AA458" s="135"/>
      <c r="AB458" s="135"/>
      <c r="AC458" s="135"/>
      <c r="AD458" s="132"/>
      <c r="AE458" s="132"/>
      <c r="AF458" s="132"/>
      <c r="AG458" s="132"/>
      <c r="AH458" s="132"/>
      <c r="AI458" s="137"/>
      <c r="AJ458" s="137"/>
      <c r="AK458" s="137"/>
      <c r="AL458" s="137"/>
      <c r="AM458" s="137"/>
      <c r="AN458" s="135"/>
      <c r="AO458" s="137"/>
    </row>
    <row r="459" spans="1:41" ht="14.25" customHeight="1">
      <c r="A459" s="135"/>
      <c r="B459" s="135"/>
      <c r="C459" s="135"/>
      <c r="D459" s="135"/>
      <c r="E459" s="135"/>
      <c r="F459" s="135"/>
      <c r="G459" s="136"/>
      <c r="H459" s="136"/>
      <c r="I459" s="136"/>
      <c r="J459" s="136"/>
      <c r="K459" s="136"/>
      <c r="L459" s="136"/>
      <c r="M459" s="132"/>
      <c r="N459" s="135"/>
      <c r="O459" s="135"/>
      <c r="P459" s="135"/>
      <c r="Q459" s="135"/>
      <c r="R459" s="135"/>
      <c r="S459" s="135"/>
      <c r="T459" s="135"/>
      <c r="U459" s="135"/>
      <c r="V459" s="135"/>
      <c r="W459" s="138"/>
      <c r="X459" s="135"/>
      <c r="Y459" s="135"/>
      <c r="Z459" s="135"/>
      <c r="AA459" s="135"/>
      <c r="AB459" s="135"/>
      <c r="AC459" s="135"/>
      <c r="AD459" s="132"/>
      <c r="AE459" s="132"/>
      <c r="AF459" s="132"/>
      <c r="AG459" s="132"/>
      <c r="AH459" s="132"/>
      <c r="AI459" s="137"/>
      <c r="AJ459" s="137"/>
      <c r="AK459" s="137"/>
      <c r="AL459" s="137"/>
      <c r="AM459" s="137"/>
      <c r="AN459" s="135"/>
      <c r="AO459" s="137"/>
    </row>
    <row r="460" spans="1:41" ht="14.25" customHeight="1">
      <c r="A460" s="135"/>
      <c r="B460" s="135"/>
      <c r="C460" s="135"/>
      <c r="D460" s="135"/>
      <c r="E460" s="135"/>
      <c r="F460" s="135"/>
      <c r="G460" s="136"/>
      <c r="H460" s="136"/>
      <c r="I460" s="136"/>
      <c r="J460" s="136"/>
      <c r="K460" s="136"/>
      <c r="L460" s="136"/>
      <c r="M460" s="132"/>
      <c r="N460" s="135"/>
      <c r="O460" s="135"/>
      <c r="P460" s="135"/>
      <c r="Q460" s="135"/>
      <c r="R460" s="135"/>
      <c r="S460" s="135"/>
      <c r="T460" s="135"/>
      <c r="U460" s="135"/>
      <c r="V460" s="135"/>
      <c r="W460" s="138"/>
      <c r="X460" s="135"/>
      <c r="Y460" s="135"/>
      <c r="Z460" s="135"/>
      <c r="AA460" s="135"/>
      <c r="AB460" s="135"/>
      <c r="AC460" s="135"/>
      <c r="AD460" s="132"/>
      <c r="AE460" s="132"/>
      <c r="AF460" s="132"/>
      <c r="AG460" s="132"/>
      <c r="AH460" s="132"/>
      <c r="AI460" s="137"/>
      <c r="AJ460" s="137"/>
      <c r="AK460" s="137"/>
      <c r="AL460" s="137"/>
      <c r="AM460" s="137"/>
      <c r="AN460" s="135"/>
      <c r="AO460" s="137"/>
    </row>
    <row r="461" spans="1:41" ht="14.25" customHeight="1">
      <c r="A461" s="135"/>
      <c r="B461" s="135"/>
      <c r="C461" s="135"/>
      <c r="D461" s="135"/>
      <c r="E461" s="135"/>
      <c r="F461" s="135"/>
      <c r="G461" s="136"/>
      <c r="H461" s="136"/>
      <c r="I461" s="136"/>
      <c r="J461" s="136"/>
      <c r="K461" s="136"/>
      <c r="L461" s="136"/>
      <c r="M461" s="132"/>
      <c r="N461" s="135"/>
      <c r="O461" s="135"/>
      <c r="P461" s="135"/>
      <c r="Q461" s="135"/>
      <c r="R461" s="135"/>
      <c r="S461" s="135"/>
      <c r="T461" s="135"/>
      <c r="U461" s="135"/>
      <c r="V461" s="135"/>
      <c r="W461" s="138"/>
      <c r="X461" s="135"/>
      <c r="Y461" s="135"/>
      <c r="Z461" s="135"/>
      <c r="AA461" s="135"/>
      <c r="AB461" s="135"/>
      <c r="AC461" s="135"/>
      <c r="AD461" s="132"/>
      <c r="AE461" s="132"/>
      <c r="AF461" s="132"/>
      <c r="AG461" s="132"/>
      <c r="AH461" s="132"/>
      <c r="AI461" s="137"/>
      <c r="AJ461" s="137"/>
      <c r="AK461" s="137"/>
      <c r="AL461" s="137"/>
      <c r="AM461" s="137"/>
      <c r="AN461" s="135"/>
      <c r="AO461" s="137"/>
    </row>
    <row r="462" spans="1:41" ht="14.25" customHeight="1">
      <c r="A462" s="135"/>
      <c r="B462" s="135"/>
      <c r="C462" s="135"/>
      <c r="D462" s="135"/>
      <c r="E462" s="135"/>
      <c r="F462" s="135"/>
      <c r="G462" s="136"/>
      <c r="H462" s="136"/>
      <c r="I462" s="136"/>
      <c r="J462" s="136"/>
      <c r="K462" s="136"/>
      <c r="L462" s="136"/>
      <c r="M462" s="132"/>
      <c r="N462" s="135"/>
      <c r="O462" s="135"/>
      <c r="P462" s="135"/>
      <c r="Q462" s="135"/>
      <c r="R462" s="135"/>
      <c r="S462" s="135"/>
      <c r="T462" s="135"/>
      <c r="U462" s="135"/>
      <c r="V462" s="135"/>
      <c r="W462" s="138"/>
      <c r="X462" s="135"/>
      <c r="Y462" s="135"/>
      <c r="Z462" s="135"/>
      <c r="AA462" s="135"/>
      <c r="AB462" s="135"/>
      <c r="AC462" s="135"/>
      <c r="AD462" s="132"/>
      <c r="AE462" s="132"/>
      <c r="AF462" s="132"/>
      <c r="AG462" s="132"/>
      <c r="AH462" s="132"/>
      <c r="AI462" s="137"/>
      <c r="AJ462" s="137"/>
      <c r="AK462" s="137"/>
      <c r="AL462" s="137"/>
      <c r="AM462" s="137"/>
      <c r="AN462" s="135"/>
      <c r="AO462" s="137"/>
    </row>
    <row r="463" spans="1:41" ht="14.25" customHeight="1">
      <c r="A463" s="135"/>
      <c r="B463" s="135"/>
      <c r="C463" s="135"/>
      <c r="D463" s="135"/>
      <c r="E463" s="135"/>
      <c r="F463" s="135"/>
      <c r="G463" s="136"/>
      <c r="H463" s="136"/>
      <c r="I463" s="136"/>
      <c r="J463" s="136"/>
      <c r="K463" s="136"/>
      <c r="L463" s="136"/>
      <c r="M463" s="132"/>
      <c r="N463" s="135"/>
      <c r="O463" s="135"/>
      <c r="P463" s="135"/>
      <c r="Q463" s="135"/>
      <c r="R463" s="135"/>
      <c r="S463" s="135"/>
      <c r="T463" s="135"/>
      <c r="U463" s="135"/>
      <c r="V463" s="135"/>
      <c r="W463" s="138"/>
      <c r="X463" s="135"/>
      <c r="Y463" s="135"/>
      <c r="Z463" s="135"/>
      <c r="AA463" s="135"/>
      <c r="AB463" s="135"/>
      <c r="AC463" s="135"/>
      <c r="AD463" s="132"/>
      <c r="AE463" s="132"/>
      <c r="AF463" s="132"/>
      <c r="AG463" s="132"/>
      <c r="AH463" s="132"/>
      <c r="AI463" s="137"/>
      <c r="AJ463" s="137"/>
      <c r="AK463" s="137"/>
      <c r="AL463" s="137"/>
      <c r="AM463" s="137"/>
      <c r="AN463" s="135"/>
      <c r="AO463" s="137"/>
    </row>
    <row r="464" spans="1:41" ht="14.25" customHeight="1">
      <c r="A464" s="135"/>
      <c r="B464" s="135"/>
      <c r="C464" s="135"/>
      <c r="D464" s="135"/>
      <c r="E464" s="135"/>
      <c r="F464" s="135"/>
      <c r="G464" s="136"/>
      <c r="H464" s="136"/>
      <c r="I464" s="136"/>
      <c r="J464" s="136"/>
      <c r="K464" s="136"/>
      <c r="L464" s="136"/>
      <c r="M464" s="132"/>
      <c r="N464" s="135"/>
      <c r="O464" s="135"/>
      <c r="P464" s="135"/>
      <c r="Q464" s="135"/>
      <c r="R464" s="135"/>
      <c r="S464" s="135"/>
      <c r="T464" s="135"/>
      <c r="U464" s="135"/>
      <c r="V464" s="135"/>
      <c r="W464" s="138"/>
      <c r="X464" s="135"/>
      <c r="Y464" s="135"/>
      <c r="Z464" s="135"/>
      <c r="AA464" s="135"/>
      <c r="AB464" s="135"/>
      <c r="AC464" s="135"/>
      <c r="AD464" s="132"/>
      <c r="AE464" s="132"/>
      <c r="AF464" s="132"/>
      <c r="AG464" s="132"/>
      <c r="AH464" s="132"/>
      <c r="AI464" s="137"/>
      <c r="AJ464" s="137"/>
      <c r="AK464" s="137"/>
      <c r="AL464" s="137"/>
      <c r="AM464" s="137"/>
      <c r="AN464" s="135"/>
      <c r="AO464" s="137"/>
    </row>
    <row r="465" spans="1:41" ht="14.25" customHeight="1">
      <c r="A465" s="135"/>
      <c r="B465" s="135"/>
      <c r="C465" s="135"/>
      <c r="D465" s="135"/>
      <c r="E465" s="135"/>
      <c r="F465" s="135"/>
      <c r="G465" s="136"/>
      <c r="H465" s="136"/>
      <c r="I465" s="136"/>
      <c r="J465" s="136"/>
      <c r="K465" s="136"/>
      <c r="L465" s="136"/>
      <c r="M465" s="132"/>
      <c r="N465" s="135"/>
      <c r="O465" s="135"/>
      <c r="P465" s="135"/>
      <c r="Q465" s="135"/>
      <c r="R465" s="135"/>
      <c r="S465" s="135"/>
      <c r="T465" s="135"/>
      <c r="U465" s="135"/>
      <c r="V465" s="135"/>
      <c r="W465" s="138"/>
      <c r="X465" s="135"/>
      <c r="Y465" s="135"/>
      <c r="Z465" s="135"/>
      <c r="AA465" s="135"/>
      <c r="AB465" s="135"/>
      <c r="AC465" s="135"/>
      <c r="AD465" s="132"/>
      <c r="AE465" s="132"/>
      <c r="AF465" s="132"/>
      <c r="AG465" s="132"/>
      <c r="AH465" s="132"/>
      <c r="AI465" s="137"/>
      <c r="AJ465" s="137"/>
      <c r="AK465" s="137"/>
      <c r="AL465" s="137"/>
      <c r="AM465" s="137"/>
      <c r="AN465" s="135"/>
      <c r="AO465" s="137"/>
    </row>
    <row r="466" spans="1:41" ht="14.25" customHeight="1">
      <c r="A466" s="135"/>
      <c r="B466" s="135"/>
      <c r="C466" s="135"/>
      <c r="D466" s="135"/>
      <c r="E466" s="135"/>
      <c r="F466" s="135"/>
      <c r="G466" s="136"/>
      <c r="H466" s="136"/>
      <c r="I466" s="136"/>
      <c r="J466" s="136"/>
      <c r="K466" s="136"/>
      <c r="L466" s="136"/>
      <c r="M466" s="132"/>
      <c r="N466" s="135"/>
      <c r="O466" s="135"/>
      <c r="P466" s="135"/>
      <c r="Q466" s="135"/>
      <c r="R466" s="135"/>
      <c r="S466" s="135"/>
      <c r="T466" s="135"/>
      <c r="U466" s="135"/>
      <c r="V466" s="135"/>
      <c r="W466" s="138"/>
      <c r="X466" s="135"/>
      <c r="Y466" s="135"/>
      <c r="Z466" s="135"/>
      <c r="AA466" s="135"/>
      <c r="AB466" s="135"/>
      <c r="AC466" s="135"/>
      <c r="AD466" s="132"/>
      <c r="AE466" s="132"/>
      <c r="AF466" s="132"/>
      <c r="AG466" s="132"/>
      <c r="AH466" s="132"/>
      <c r="AI466" s="137"/>
      <c r="AJ466" s="137"/>
      <c r="AK466" s="137"/>
      <c r="AL466" s="137"/>
      <c r="AM466" s="137"/>
      <c r="AN466" s="135"/>
      <c r="AO466" s="137"/>
    </row>
    <row r="467" spans="1:41" ht="14.25" customHeight="1">
      <c r="A467" s="135"/>
      <c r="B467" s="135"/>
      <c r="C467" s="135"/>
      <c r="D467" s="135"/>
      <c r="E467" s="135"/>
      <c r="F467" s="135"/>
      <c r="G467" s="136"/>
      <c r="H467" s="136"/>
      <c r="I467" s="136"/>
      <c r="J467" s="136"/>
      <c r="K467" s="136"/>
      <c r="L467" s="136"/>
      <c r="M467" s="132"/>
      <c r="N467" s="135"/>
      <c r="O467" s="135"/>
      <c r="P467" s="135"/>
      <c r="Q467" s="135"/>
      <c r="R467" s="135"/>
      <c r="S467" s="135"/>
      <c r="T467" s="135"/>
      <c r="U467" s="135"/>
      <c r="V467" s="135"/>
      <c r="W467" s="138"/>
      <c r="X467" s="135"/>
      <c r="Y467" s="135"/>
      <c r="Z467" s="135"/>
      <c r="AA467" s="135"/>
      <c r="AB467" s="135"/>
      <c r="AC467" s="135"/>
      <c r="AD467" s="132"/>
      <c r="AE467" s="132"/>
      <c r="AF467" s="132"/>
      <c r="AG467" s="132"/>
      <c r="AH467" s="132"/>
      <c r="AI467" s="137"/>
      <c r="AJ467" s="137"/>
      <c r="AK467" s="137"/>
      <c r="AL467" s="137"/>
      <c r="AM467" s="137"/>
      <c r="AN467" s="135"/>
      <c r="AO467" s="137"/>
    </row>
    <row r="468" spans="1:41" ht="14.25" customHeight="1">
      <c r="A468" s="135"/>
      <c r="B468" s="135"/>
      <c r="C468" s="135"/>
      <c r="D468" s="135"/>
      <c r="E468" s="135"/>
      <c r="F468" s="135"/>
      <c r="G468" s="136"/>
      <c r="H468" s="136"/>
      <c r="I468" s="136"/>
      <c r="J468" s="136"/>
      <c r="K468" s="136"/>
      <c r="L468" s="136"/>
      <c r="M468" s="132"/>
      <c r="N468" s="135"/>
      <c r="O468" s="135"/>
      <c r="P468" s="135"/>
      <c r="Q468" s="135"/>
      <c r="R468" s="135"/>
      <c r="S468" s="135"/>
      <c r="T468" s="135"/>
      <c r="U468" s="135"/>
      <c r="V468" s="135"/>
      <c r="W468" s="138"/>
      <c r="X468" s="135"/>
      <c r="Y468" s="135"/>
      <c r="Z468" s="135"/>
      <c r="AA468" s="135"/>
      <c r="AB468" s="135"/>
      <c r="AC468" s="135"/>
      <c r="AD468" s="132"/>
      <c r="AE468" s="132"/>
      <c r="AF468" s="132"/>
      <c r="AG468" s="132"/>
      <c r="AH468" s="132"/>
      <c r="AI468" s="137"/>
      <c r="AJ468" s="137"/>
      <c r="AK468" s="137"/>
      <c r="AL468" s="137"/>
      <c r="AM468" s="137"/>
      <c r="AN468" s="135"/>
      <c r="AO468" s="137"/>
    </row>
    <row r="469" spans="1:41" ht="14.25" customHeight="1">
      <c r="A469" s="135"/>
      <c r="B469" s="135"/>
      <c r="C469" s="135"/>
      <c r="D469" s="135"/>
      <c r="E469" s="135"/>
      <c r="F469" s="135"/>
      <c r="G469" s="136"/>
      <c r="H469" s="136"/>
      <c r="I469" s="136"/>
      <c r="J469" s="136"/>
      <c r="K469" s="136"/>
      <c r="L469" s="136"/>
      <c r="M469" s="132"/>
      <c r="N469" s="135"/>
      <c r="O469" s="135"/>
      <c r="P469" s="135"/>
      <c r="Q469" s="135"/>
      <c r="R469" s="135"/>
      <c r="S469" s="135"/>
      <c r="T469" s="135"/>
      <c r="U469" s="135"/>
      <c r="V469" s="135"/>
      <c r="W469" s="138"/>
      <c r="X469" s="135"/>
      <c r="Y469" s="135"/>
      <c r="Z469" s="135"/>
      <c r="AA469" s="135"/>
      <c r="AB469" s="135"/>
      <c r="AC469" s="135"/>
      <c r="AD469" s="132"/>
      <c r="AE469" s="132"/>
      <c r="AF469" s="132"/>
      <c r="AG469" s="132"/>
      <c r="AH469" s="132"/>
      <c r="AI469" s="137"/>
      <c r="AJ469" s="137"/>
      <c r="AK469" s="137"/>
      <c r="AL469" s="137"/>
      <c r="AM469" s="137"/>
      <c r="AN469" s="135"/>
      <c r="AO469" s="137"/>
    </row>
    <row r="470" spans="1:41" ht="14.25" customHeight="1">
      <c r="A470" s="135"/>
      <c r="B470" s="135"/>
      <c r="C470" s="135"/>
      <c r="D470" s="135"/>
      <c r="E470" s="135"/>
      <c r="F470" s="135"/>
      <c r="G470" s="136"/>
      <c r="H470" s="136"/>
      <c r="I470" s="136"/>
      <c r="J470" s="136"/>
      <c r="K470" s="136"/>
      <c r="L470" s="136"/>
      <c r="M470" s="132"/>
      <c r="N470" s="135"/>
      <c r="O470" s="135"/>
      <c r="P470" s="135"/>
      <c r="Q470" s="135"/>
      <c r="R470" s="135"/>
      <c r="S470" s="135"/>
      <c r="T470" s="135"/>
      <c r="U470" s="135"/>
      <c r="V470" s="135"/>
      <c r="W470" s="138"/>
      <c r="X470" s="135"/>
      <c r="Y470" s="135"/>
      <c r="Z470" s="135"/>
      <c r="AA470" s="135"/>
      <c r="AB470" s="135"/>
      <c r="AC470" s="135"/>
      <c r="AD470" s="132"/>
      <c r="AE470" s="132"/>
      <c r="AF470" s="132"/>
      <c r="AG470" s="132"/>
      <c r="AH470" s="132"/>
      <c r="AI470" s="137"/>
      <c r="AJ470" s="137"/>
      <c r="AK470" s="137"/>
      <c r="AL470" s="137"/>
      <c r="AM470" s="137"/>
      <c r="AN470" s="135"/>
      <c r="AO470" s="137"/>
    </row>
    <row r="471" spans="1:41" ht="14.25" customHeight="1">
      <c r="A471" s="135"/>
      <c r="B471" s="135"/>
      <c r="C471" s="135"/>
      <c r="D471" s="135"/>
      <c r="E471" s="135"/>
      <c r="F471" s="135"/>
      <c r="G471" s="136"/>
      <c r="H471" s="136"/>
      <c r="I471" s="136"/>
      <c r="J471" s="136"/>
      <c r="K471" s="136"/>
      <c r="L471" s="136"/>
      <c r="M471" s="132"/>
      <c r="N471" s="135"/>
      <c r="O471" s="135"/>
      <c r="P471" s="135"/>
      <c r="Q471" s="135"/>
      <c r="R471" s="135"/>
      <c r="S471" s="135"/>
      <c r="T471" s="135"/>
      <c r="U471" s="135"/>
      <c r="V471" s="135"/>
      <c r="W471" s="138"/>
      <c r="X471" s="135"/>
      <c r="Y471" s="135"/>
      <c r="Z471" s="135"/>
      <c r="AA471" s="135"/>
      <c r="AB471" s="135"/>
      <c r="AC471" s="135"/>
      <c r="AD471" s="132"/>
      <c r="AE471" s="132"/>
      <c r="AF471" s="132"/>
      <c r="AG471" s="132"/>
      <c r="AH471" s="132"/>
      <c r="AI471" s="137"/>
      <c r="AJ471" s="137"/>
      <c r="AK471" s="137"/>
      <c r="AL471" s="137"/>
      <c r="AM471" s="137"/>
      <c r="AN471" s="135"/>
      <c r="AO471" s="137"/>
    </row>
    <row r="472" spans="1:41" ht="14.25" customHeight="1">
      <c r="A472" s="135"/>
      <c r="B472" s="135"/>
      <c r="C472" s="135"/>
      <c r="D472" s="135"/>
      <c r="E472" s="135"/>
      <c r="F472" s="135"/>
      <c r="G472" s="136"/>
      <c r="H472" s="136"/>
      <c r="I472" s="136"/>
      <c r="J472" s="136"/>
      <c r="K472" s="136"/>
      <c r="L472" s="136"/>
      <c r="M472" s="132"/>
      <c r="N472" s="135"/>
      <c r="O472" s="135"/>
      <c r="P472" s="135"/>
      <c r="Q472" s="135"/>
      <c r="R472" s="135"/>
      <c r="S472" s="135"/>
      <c r="T472" s="135"/>
      <c r="U472" s="135"/>
      <c r="V472" s="135"/>
      <c r="W472" s="138"/>
      <c r="X472" s="135"/>
      <c r="Y472" s="135"/>
      <c r="Z472" s="135"/>
      <c r="AA472" s="135"/>
      <c r="AB472" s="135"/>
      <c r="AC472" s="135"/>
      <c r="AD472" s="132"/>
      <c r="AE472" s="132"/>
      <c r="AF472" s="132"/>
      <c r="AG472" s="132"/>
      <c r="AH472" s="132"/>
      <c r="AI472" s="137"/>
      <c r="AJ472" s="137"/>
      <c r="AK472" s="137"/>
      <c r="AL472" s="137"/>
      <c r="AM472" s="137"/>
      <c r="AN472" s="135"/>
      <c r="AO472" s="137"/>
    </row>
    <row r="473" spans="1:41" ht="14.25" customHeight="1">
      <c r="A473" s="135"/>
      <c r="B473" s="135"/>
      <c r="C473" s="135"/>
      <c r="D473" s="135"/>
      <c r="E473" s="135"/>
      <c r="F473" s="135"/>
      <c r="G473" s="136"/>
      <c r="H473" s="136"/>
      <c r="I473" s="136"/>
      <c r="J473" s="136"/>
      <c r="K473" s="136"/>
      <c r="L473" s="136"/>
      <c r="M473" s="132"/>
      <c r="N473" s="135"/>
      <c r="O473" s="135"/>
      <c r="P473" s="135"/>
      <c r="Q473" s="135"/>
      <c r="R473" s="135"/>
      <c r="S473" s="135"/>
      <c r="T473" s="135"/>
      <c r="U473" s="135"/>
      <c r="V473" s="135"/>
      <c r="W473" s="138"/>
      <c r="X473" s="135"/>
      <c r="Y473" s="135"/>
      <c r="Z473" s="135"/>
      <c r="AA473" s="135"/>
      <c r="AB473" s="135"/>
      <c r="AC473" s="135"/>
      <c r="AD473" s="132"/>
      <c r="AE473" s="132"/>
      <c r="AF473" s="132"/>
      <c r="AG473" s="132"/>
      <c r="AH473" s="132"/>
      <c r="AI473" s="137"/>
      <c r="AJ473" s="137"/>
      <c r="AK473" s="137"/>
      <c r="AL473" s="137"/>
      <c r="AM473" s="137"/>
      <c r="AN473" s="135"/>
      <c r="AO473" s="137"/>
    </row>
    <row r="474" spans="1:41" ht="14.25" customHeight="1">
      <c r="A474" s="135"/>
      <c r="B474" s="135"/>
      <c r="C474" s="135"/>
      <c r="D474" s="135"/>
      <c r="E474" s="135"/>
      <c r="F474" s="135"/>
      <c r="G474" s="136"/>
      <c r="H474" s="136"/>
      <c r="I474" s="136"/>
      <c r="J474" s="136"/>
      <c r="K474" s="136"/>
      <c r="L474" s="136"/>
      <c r="M474" s="132"/>
      <c r="N474" s="135"/>
      <c r="O474" s="135"/>
      <c r="P474" s="135"/>
      <c r="Q474" s="135"/>
      <c r="R474" s="135"/>
      <c r="S474" s="135"/>
      <c r="T474" s="135"/>
      <c r="U474" s="135"/>
      <c r="V474" s="135"/>
      <c r="W474" s="138"/>
      <c r="X474" s="135"/>
      <c r="Y474" s="135"/>
      <c r="Z474" s="135"/>
      <c r="AA474" s="135"/>
      <c r="AB474" s="135"/>
      <c r="AC474" s="135"/>
      <c r="AD474" s="132"/>
      <c r="AE474" s="132"/>
      <c r="AF474" s="132"/>
      <c r="AG474" s="132"/>
      <c r="AH474" s="132"/>
      <c r="AI474" s="137"/>
      <c r="AJ474" s="137"/>
      <c r="AK474" s="137"/>
      <c r="AL474" s="137"/>
      <c r="AM474" s="137"/>
      <c r="AN474" s="135"/>
      <c r="AO474" s="137"/>
    </row>
    <row r="475" spans="1:41" ht="14.25" customHeight="1">
      <c r="A475" s="135"/>
      <c r="B475" s="135"/>
      <c r="C475" s="135"/>
      <c r="D475" s="135"/>
      <c r="E475" s="135"/>
      <c r="F475" s="135"/>
      <c r="G475" s="136"/>
      <c r="H475" s="136"/>
      <c r="I475" s="136"/>
      <c r="J475" s="136"/>
      <c r="K475" s="136"/>
      <c r="L475" s="136"/>
      <c r="M475" s="132"/>
      <c r="N475" s="135"/>
      <c r="O475" s="135"/>
      <c r="P475" s="135"/>
      <c r="Q475" s="135"/>
      <c r="R475" s="135"/>
      <c r="S475" s="135"/>
      <c r="T475" s="135"/>
      <c r="U475" s="135"/>
      <c r="V475" s="135"/>
      <c r="W475" s="138"/>
      <c r="X475" s="135"/>
      <c r="Y475" s="135"/>
      <c r="Z475" s="135"/>
      <c r="AA475" s="135"/>
      <c r="AB475" s="135"/>
      <c r="AC475" s="135"/>
      <c r="AD475" s="132"/>
      <c r="AE475" s="132"/>
      <c r="AF475" s="132"/>
      <c r="AG475" s="132"/>
      <c r="AH475" s="132"/>
      <c r="AI475" s="137"/>
      <c r="AJ475" s="137"/>
      <c r="AK475" s="137"/>
      <c r="AL475" s="137"/>
      <c r="AM475" s="137"/>
      <c r="AN475" s="135"/>
      <c r="AO475" s="137"/>
    </row>
    <row r="476" spans="1:41" ht="14.25" customHeight="1">
      <c r="A476" s="135"/>
      <c r="B476" s="135"/>
      <c r="C476" s="135"/>
      <c r="D476" s="135"/>
      <c r="E476" s="135"/>
      <c r="F476" s="135"/>
      <c r="G476" s="136"/>
      <c r="H476" s="136"/>
      <c r="I476" s="136"/>
      <c r="J476" s="136"/>
      <c r="K476" s="136"/>
      <c r="L476" s="136"/>
      <c r="M476" s="132"/>
      <c r="N476" s="135"/>
      <c r="O476" s="135"/>
      <c r="P476" s="135"/>
      <c r="Q476" s="135"/>
      <c r="R476" s="135"/>
      <c r="S476" s="135"/>
      <c r="T476" s="135"/>
      <c r="U476" s="135"/>
      <c r="V476" s="135"/>
      <c r="W476" s="138"/>
      <c r="X476" s="135"/>
      <c r="Y476" s="135"/>
      <c r="Z476" s="135"/>
      <c r="AA476" s="135"/>
      <c r="AB476" s="135"/>
      <c r="AC476" s="135"/>
      <c r="AD476" s="132"/>
      <c r="AE476" s="132"/>
      <c r="AF476" s="132"/>
      <c r="AG476" s="132"/>
      <c r="AH476" s="132"/>
      <c r="AI476" s="137"/>
      <c r="AJ476" s="137"/>
      <c r="AK476" s="137"/>
      <c r="AL476" s="137"/>
      <c r="AM476" s="137"/>
      <c r="AN476" s="135"/>
      <c r="AO476" s="137"/>
    </row>
    <row r="477" spans="1:41" ht="14.25" customHeight="1">
      <c r="A477" s="135"/>
      <c r="B477" s="135"/>
      <c r="C477" s="135"/>
      <c r="D477" s="135"/>
      <c r="E477" s="135"/>
      <c r="F477" s="135"/>
      <c r="G477" s="136"/>
      <c r="H477" s="136"/>
      <c r="I477" s="136"/>
      <c r="J477" s="136"/>
      <c r="K477" s="136"/>
      <c r="L477" s="136"/>
      <c r="M477" s="132"/>
      <c r="N477" s="135"/>
      <c r="O477" s="135"/>
      <c r="P477" s="135"/>
      <c r="Q477" s="135"/>
      <c r="R477" s="135"/>
      <c r="S477" s="135"/>
      <c r="T477" s="135"/>
      <c r="U477" s="135"/>
      <c r="V477" s="135"/>
      <c r="W477" s="138"/>
      <c r="X477" s="135"/>
      <c r="Y477" s="135"/>
      <c r="Z477" s="135"/>
      <c r="AA477" s="135"/>
      <c r="AB477" s="135"/>
      <c r="AC477" s="135"/>
      <c r="AD477" s="132"/>
      <c r="AE477" s="132"/>
      <c r="AF477" s="132"/>
      <c r="AG477" s="132"/>
      <c r="AH477" s="132"/>
      <c r="AI477" s="137"/>
      <c r="AJ477" s="137"/>
      <c r="AK477" s="137"/>
      <c r="AL477" s="137"/>
      <c r="AM477" s="137"/>
      <c r="AN477" s="135"/>
      <c r="AO477" s="137"/>
    </row>
    <row r="478" spans="1:41" ht="14.25" customHeight="1">
      <c r="A478" s="135"/>
      <c r="B478" s="135"/>
      <c r="C478" s="135"/>
      <c r="D478" s="135"/>
      <c r="E478" s="135"/>
      <c r="F478" s="135"/>
      <c r="G478" s="136"/>
      <c r="H478" s="136"/>
      <c r="I478" s="136"/>
      <c r="J478" s="136"/>
      <c r="K478" s="136"/>
      <c r="L478" s="136"/>
      <c r="M478" s="132"/>
      <c r="N478" s="135"/>
      <c r="O478" s="135"/>
      <c r="P478" s="135"/>
      <c r="Q478" s="135"/>
      <c r="R478" s="135"/>
      <c r="S478" s="135"/>
      <c r="T478" s="135"/>
      <c r="U478" s="135"/>
      <c r="V478" s="135"/>
      <c r="W478" s="138"/>
      <c r="X478" s="135"/>
      <c r="Y478" s="135"/>
      <c r="Z478" s="135"/>
      <c r="AA478" s="135"/>
      <c r="AB478" s="135"/>
      <c r="AC478" s="135"/>
      <c r="AD478" s="132"/>
      <c r="AE478" s="132"/>
      <c r="AF478" s="132"/>
      <c r="AG478" s="132"/>
      <c r="AH478" s="132"/>
      <c r="AI478" s="137"/>
      <c r="AJ478" s="137"/>
      <c r="AK478" s="137"/>
      <c r="AL478" s="137"/>
      <c r="AM478" s="137"/>
      <c r="AN478" s="135"/>
      <c r="AO478" s="137"/>
    </row>
    <row r="479" spans="1:41" ht="14.25" customHeight="1">
      <c r="A479" s="135"/>
      <c r="B479" s="135"/>
      <c r="C479" s="135"/>
      <c r="D479" s="135"/>
      <c r="E479" s="135"/>
      <c r="F479" s="135"/>
      <c r="G479" s="136"/>
      <c r="H479" s="136"/>
      <c r="I479" s="136"/>
      <c r="J479" s="136"/>
      <c r="K479" s="136"/>
      <c r="L479" s="136"/>
      <c r="M479" s="132"/>
      <c r="N479" s="135"/>
      <c r="O479" s="135"/>
      <c r="P479" s="135"/>
      <c r="Q479" s="135"/>
      <c r="R479" s="135"/>
      <c r="S479" s="135"/>
      <c r="T479" s="135"/>
      <c r="U479" s="135"/>
      <c r="V479" s="135"/>
      <c r="W479" s="138"/>
      <c r="X479" s="135"/>
      <c r="Y479" s="135"/>
      <c r="Z479" s="135"/>
      <c r="AA479" s="135"/>
      <c r="AB479" s="135"/>
      <c r="AC479" s="135"/>
      <c r="AD479" s="132"/>
      <c r="AE479" s="132"/>
      <c r="AF479" s="132"/>
      <c r="AG479" s="132"/>
      <c r="AH479" s="132"/>
      <c r="AI479" s="137"/>
      <c r="AJ479" s="137"/>
      <c r="AK479" s="137"/>
      <c r="AL479" s="137"/>
      <c r="AM479" s="137"/>
      <c r="AN479" s="135"/>
      <c r="AO479" s="137"/>
    </row>
    <row r="480" spans="1:41" ht="14.25" customHeight="1">
      <c r="A480" s="135"/>
      <c r="B480" s="135"/>
      <c r="C480" s="135"/>
      <c r="D480" s="135"/>
      <c r="E480" s="135"/>
      <c r="F480" s="135"/>
      <c r="G480" s="136"/>
      <c r="H480" s="136"/>
      <c r="I480" s="136"/>
      <c r="J480" s="136"/>
      <c r="K480" s="136"/>
      <c r="L480" s="136"/>
      <c r="M480" s="132"/>
      <c r="N480" s="135"/>
      <c r="O480" s="135"/>
      <c r="P480" s="135"/>
      <c r="Q480" s="135"/>
      <c r="R480" s="135"/>
      <c r="S480" s="135"/>
      <c r="T480" s="135"/>
      <c r="U480" s="135"/>
      <c r="V480" s="135"/>
      <c r="W480" s="138"/>
      <c r="X480" s="135"/>
      <c r="Y480" s="135"/>
      <c r="Z480" s="135"/>
      <c r="AA480" s="135"/>
      <c r="AB480" s="135"/>
      <c r="AC480" s="135"/>
      <c r="AD480" s="132"/>
      <c r="AE480" s="132"/>
      <c r="AF480" s="132"/>
      <c r="AG480" s="132"/>
      <c r="AH480" s="132"/>
      <c r="AI480" s="137"/>
      <c r="AJ480" s="137"/>
      <c r="AK480" s="137"/>
      <c r="AL480" s="137"/>
      <c r="AM480" s="137"/>
      <c r="AN480" s="135"/>
      <c r="AO480" s="137"/>
    </row>
    <row r="481" spans="1:41" ht="14.25" customHeight="1">
      <c r="A481" s="135"/>
      <c r="B481" s="135"/>
      <c r="C481" s="135"/>
      <c r="D481" s="135"/>
      <c r="E481" s="135"/>
      <c r="F481" s="135"/>
      <c r="G481" s="136"/>
      <c r="H481" s="136"/>
      <c r="I481" s="136"/>
      <c r="J481" s="136"/>
      <c r="K481" s="136"/>
      <c r="L481" s="136"/>
      <c r="M481" s="132"/>
      <c r="N481" s="135"/>
      <c r="O481" s="135"/>
      <c r="P481" s="135"/>
      <c r="Q481" s="135"/>
      <c r="R481" s="135"/>
      <c r="S481" s="135"/>
      <c r="T481" s="135"/>
      <c r="U481" s="135"/>
      <c r="V481" s="135"/>
      <c r="W481" s="138"/>
      <c r="X481" s="135"/>
      <c r="Y481" s="135"/>
      <c r="Z481" s="135"/>
      <c r="AA481" s="135"/>
      <c r="AB481" s="135"/>
      <c r="AC481" s="135"/>
      <c r="AD481" s="132"/>
      <c r="AE481" s="132"/>
      <c r="AF481" s="132"/>
      <c r="AG481" s="132"/>
      <c r="AH481" s="132"/>
      <c r="AI481" s="137"/>
      <c r="AJ481" s="137"/>
      <c r="AK481" s="137"/>
      <c r="AL481" s="137"/>
      <c r="AM481" s="137"/>
      <c r="AN481" s="135"/>
      <c r="AO481" s="137"/>
    </row>
    <row r="482" spans="1:41" ht="14.25" customHeight="1">
      <c r="A482" s="135"/>
      <c r="B482" s="135"/>
      <c r="C482" s="135"/>
      <c r="D482" s="135"/>
      <c r="E482" s="135"/>
      <c r="F482" s="135"/>
      <c r="G482" s="136"/>
      <c r="H482" s="136"/>
      <c r="I482" s="136"/>
      <c r="J482" s="136"/>
      <c r="K482" s="136"/>
      <c r="L482" s="136"/>
      <c r="M482" s="132"/>
      <c r="N482" s="135"/>
      <c r="O482" s="135"/>
      <c r="P482" s="135"/>
      <c r="Q482" s="135"/>
      <c r="R482" s="135"/>
      <c r="S482" s="135"/>
      <c r="T482" s="135"/>
      <c r="U482" s="135"/>
      <c r="V482" s="135"/>
      <c r="W482" s="138"/>
      <c r="X482" s="135"/>
      <c r="Y482" s="135"/>
      <c r="Z482" s="135"/>
      <c r="AA482" s="135"/>
      <c r="AB482" s="135"/>
      <c r="AC482" s="135"/>
      <c r="AD482" s="132"/>
      <c r="AE482" s="132"/>
      <c r="AF482" s="132"/>
      <c r="AG482" s="132"/>
      <c r="AH482" s="132"/>
      <c r="AI482" s="137"/>
      <c r="AJ482" s="137"/>
      <c r="AK482" s="137"/>
      <c r="AL482" s="137"/>
      <c r="AM482" s="137"/>
      <c r="AN482" s="135"/>
      <c r="AO482" s="137"/>
    </row>
    <row r="483" spans="1:41" ht="14.25" customHeight="1">
      <c r="A483" s="135"/>
      <c r="B483" s="135"/>
      <c r="C483" s="135"/>
      <c r="D483" s="135"/>
      <c r="E483" s="135"/>
      <c r="F483" s="135"/>
      <c r="G483" s="136"/>
      <c r="H483" s="136"/>
      <c r="I483" s="136"/>
      <c r="J483" s="136"/>
      <c r="K483" s="136"/>
      <c r="L483" s="136"/>
      <c r="M483" s="132"/>
      <c r="N483" s="135"/>
      <c r="O483" s="135"/>
      <c r="P483" s="135"/>
      <c r="Q483" s="135"/>
      <c r="R483" s="135"/>
      <c r="S483" s="135"/>
      <c r="T483" s="135"/>
      <c r="U483" s="135"/>
      <c r="V483" s="135"/>
      <c r="W483" s="138"/>
      <c r="X483" s="135"/>
      <c r="Y483" s="135"/>
      <c r="Z483" s="135"/>
      <c r="AA483" s="135"/>
      <c r="AB483" s="135"/>
      <c r="AC483" s="135"/>
      <c r="AD483" s="132"/>
      <c r="AE483" s="132"/>
      <c r="AF483" s="132"/>
      <c r="AG483" s="132"/>
      <c r="AH483" s="132"/>
      <c r="AI483" s="137"/>
      <c r="AJ483" s="137"/>
      <c r="AK483" s="137"/>
      <c r="AL483" s="137"/>
      <c r="AM483" s="137"/>
      <c r="AN483" s="135"/>
      <c r="AO483" s="137"/>
    </row>
    <row r="484" spans="1:41" ht="14.25" customHeight="1">
      <c r="A484" s="135"/>
      <c r="B484" s="135"/>
      <c r="C484" s="135"/>
      <c r="D484" s="135"/>
      <c r="E484" s="135"/>
      <c r="F484" s="135"/>
      <c r="G484" s="136"/>
      <c r="H484" s="136"/>
      <c r="I484" s="136"/>
      <c r="J484" s="136"/>
      <c r="K484" s="136"/>
      <c r="L484" s="136"/>
      <c r="M484" s="132"/>
      <c r="N484" s="135"/>
      <c r="O484" s="135"/>
      <c r="P484" s="135"/>
      <c r="Q484" s="135"/>
      <c r="R484" s="135"/>
      <c r="S484" s="135"/>
      <c r="T484" s="135"/>
      <c r="U484" s="135"/>
      <c r="V484" s="135"/>
      <c r="W484" s="138"/>
      <c r="X484" s="135"/>
      <c r="Y484" s="135"/>
      <c r="Z484" s="135"/>
      <c r="AA484" s="135"/>
      <c r="AB484" s="135"/>
      <c r="AC484" s="135"/>
      <c r="AD484" s="132"/>
      <c r="AE484" s="132"/>
      <c r="AF484" s="132"/>
      <c r="AG484" s="132"/>
      <c r="AH484" s="132"/>
      <c r="AI484" s="137"/>
      <c r="AJ484" s="137"/>
      <c r="AK484" s="137"/>
      <c r="AL484" s="137"/>
      <c r="AM484" s="137"/>
      <c r="AN484" s="135"/>
      <c r="AO484" s="137"/>
    </row>
    <row r="485" spans="1:41" ht="14.25" customHeight="1">
      <c r="A485" s="135"/>
      <c r="B485" s="135"/>
      <c r="C485" s="135"/>
      <c r="D485" s="135"/>
      <c r="E485" s="135"/>
      <c r="F485" s="135"/>
      <c r="G485" s="136"/>
      <c r="H485" s="136"/>
      <c r="I485" s="136"/>
      <c r="J485" s="136"/>
      <c r="K485" s="136"/>
      <c r="L485" s="136"/>
      <c r="M485" s="132"/>
      <c r="N485" s="135"/>
      <c r="O485" s="135"/>
      <c r="P485" s="135"/>
      <c r="Q485" s="135"/>
      <c r="R485" s="135"/>
      <c r="S485" s="135"/>
      <c r="T485" s="135"/>
      <c r="U485" s="135"/>
      <c r="V485" s="135"/>
      <c r="W485" s="138"/>
      <c r="X485" s="135"/>
      <c r="Y485" s="135"/>
      <c r="Z485" s="135"/>
      <c r="AA485" s="135"/>
      <c r="AB485" s="135"/>
      <c r="AC485" s="135"/>
      <c r="AD485" s="132"/>
      <c r="AE485" s="132"/>
      <c r="AF485" s="132"/>
      <c r="AG485" s="132"/>
      <c r="AH485" s="132"/>
      <c r="AI485" s="137"/>
      <c r="AJ485" s="137"/>
      <c r="AK485" s="137"/>
      <c r="AL485" s="137"/>
      <c r="AM485" s="137"/>
      <c r="AN485" s="135"/>
      <c r="AO485" s="137"/>
    </row>
    <row r="486" spans="1:41" ht="14.25" customHeight="1">
      <c r="A486" s="135"/>
      <c r="B486" s="135"/>
      <c r="C486" s="135"/>
      <c r="D486" s="135"/>
      <c r="E486" s="135"/>
      <c r="F486" s="135"/>
      <c r="G486" s="136"/>
      <c r="H486" s="136"/>
      <c r="I486" s="136"/>
      <c r="J486" s="136"/>
      <c r="K486" s="136"/>
      <c r="L486" s="136"/>
      <c r="M486" s="132"/>
      <c r="N486" s="135"/>
      <c r="O486" s="135"/>
      <c r="P486" s="135"/>
      <c r="Q486" s="135"/>
      <c r="R486" s="135"/>
      <c r="S486" s="135"/>
      <c r="T486" s="135"/>
      <c r="U486" s="135"/>
      <c r="V486" s="135"/>
      <c r="W486" s="138"/>
      <c r="X486" s="135"/>
      <c r="Y486" s="135"/>
      <c r="Z486" s="135"/>
      <c r="AA486" s="135"/>
      <c r="AB486" s="135"/>
      <c r="AC486" s="135"/>
      <c r="AD486" s="132"/>
      <c r="AE486" s="132"/>
      <c r="AF486" s="132"/>
      <c r="AG486" s="132"/>
      <c r="AH486" s="132"/>
      <c r="AI486" s="137"/>
      <c r="AJ486" s="137"/>
      <c r="AK486" s="137"/>
      <c r="AL486" s="137"/>
      <c r="AM486" s="137"/>
      <c r="AN486" s="135"/>
      <c r="AO486" s="137"/>
    </row>
    <row r="487" spans="1:41" ht="14.25" customHeight="1">
      <c r="A487" s="135"/>
      <c r="B487" s="135"/>
      <c r="C487" s="135"/>
      <c r="D487" s="135"/>
      <c r="E487" s="135"/>
      <c r="F487" s="135"/>
      <c r="G487" s="136"/>
      <c r="H487" s="136"/>
      <c r="I487" s="136"/>
      <c r="J487" s="136"/>
      <c r="K487" s="136"/>
      <c r="L487" s="136"/>
      <c r="M487" s="132"/>
      <c r="N487" s="135"/>
      <c r="O487" s="135"/>
      <c r="P487" s="135"/>
      <c r="Q487" s="135"/>
      <c r="R487" s="135"/>
      <c r="S487" s="135"/>
      <c r="T487" s="135"/>
      <c r="U487" s="135"/>
      <c r="V487" s="135"/>
      <c r="W487" s="138"/>
      <c r="X487" s="135"/>
      <c r="Y487" s="135"/>
      <c r="Z487" s="135"/>
      <c r="AA487" s="135"/>
      <c r="AB487" s="135"/>
      <c r="AC487" s="135"/>
      <c r="AD487" s="132"/>
      <c r="AE487" s="132"/>
      <c r="AF487" s="132"/>
      <c r="AG487" s="132"/>
      <c r="AH487" s="132"/>
      <c r="AI487" s="137"/>
      <c r="AJ487" s="137"/>
      <c r="AK487" s="137"/>
      <c r="AL487" s="137"/>
      <c r="AM487" s="137"/>
      <c r="AN487" s="135"/>
      <c r="AO487" s="137"/>
    </row>
    <row r="488" spans="1:41" ht="14.25" customHeight="1">
      <c r="A488" s="135"/>
      <c r="B488" s="135"/>
      <c r="C488" s="135"/>
      <c r="D488" s="135"/>
      <c r="E488" s="135"/>
      <c r="F488" s="135"/>
      <c r="G488" s="136"/>
      <c r="H488" s="136"/>
      <c r="I488" s="136"/>
      <c r="J488" s="136"/>
      <c r="K488" s="136"/>
      <c r="L488" s="136"/>
      <c r="M488" s="132"/>
      <c r="N488" s="135"/>
      <c r="O488" s="135"/>
      <c r="P488" s="135"/>
      <c r="Q488" s="135"/>
      <c r="R488" s="135"/>
      <c r="S488" s="135"/>
      <c r="T488" s="135"/>
      <c r="U488" s="135"/>
      <c r="V488" s="135"/>
      <c r="W488" s="138"/>
      <c r="X488" s="135"/>
      <c r="Y488" s="135"/>
      <c r="Z488" s="135"/>
      <c r="AA488" s="135"/>
      <c r="AB488" s="135"/>
      <c r="AC488" s="135"/>
      <c r="AD488" s="132"/>
      <c r="AE488" s="132"/>
      <c r="AF488" s="132"/>
      <c r="AG488" s="132"/>
      <c r="AH488" s="132"/>
      <c r="AI488" s="137"/>
      <c r="AJ488" s="137"/>
      <c r="AK488" s="137"/>
      <c r="AL488" s="137"/>
      <c r="AM488" s="137"/>
      <c r="AN488" s="135"/>
      <c r="AO488" s="137"/>
    </row>
    <row r="489" spans="1:41" ht="14.25" customHeight="1">
      <c r="A489" s="135"/>
      <c r="B489" s="135"/>
      <c r="C489" s="135"/>
      <c r="D489" s="135"/>
      <c r="E489" s="135"/>
      <c r="F489" s="135"/>
      <c r="G489" s="136"/>
      <c r="H489" s="136"/>
      <c r="I489" s="136"/>
      <c r="J489" s="136"/>
      <c r="K489" s="136"/>
      <c r="L489" s="136"/>
      <c r="M489" s="132"/>
      <c r="N489" s="135"/>
      <c r="O489" s="135"/>
      <c r="P489" s="135"/>
      <c r="Q489" s="135"/>
      <c r="R489" s="135"/>
      <c r="S489" s="135"/>
      <c r="T489" s="135"/>
      <c r="U489" s="135"/>
      <c r="V489" s="135"/>
      <c r="W489" s="138"/>
      <c r="X489" s="135"/>
      <c r="Y489" s="135"/>
      <c r="Z489" s="135"/>
      <c r="AA489" s="135"/>
      <c r="AB489" s="135"/>
      <c r="AC489" s="135"/>
      <c r="AD489" s="132"/>
      <c r="AE489" s="132"/>
      <c r="AF489" s="132"/>
      <c r="AG489" s="132"/>
      <c r="AH489" s="132"/>
      <c r="AI489" s="137"/>
      <c r="AJ489" s="137"/>
      <c r="AK489" s="137"/>
      <c r="AL489" s="137"/>
      <c r="AM489" s="137"/>
      <c r="AN489" s="135"/>
      <c r="AO489" s="137"/>
    </row>
    <row r="490" spans="1:41" ht="14.25" customHeight="1">
      <c r="A490" s="135"/>
      <c r="B490" s="135"/>
      <c r="C490" s="135"/>
      <c r="D490" s="135"/>
      <c r="E490" s="135"/>
      <c r="F490" s="135"/>
      <c r="G490" s="136"/>
      <c r="H490" s="136"/>
      <c r="I490" s="136"/>
      <c r="J490" s="136"/>
      <c r="K490" s="136"/>
      <c r="L490" s="136"/>
      <c r="M490" s="132"/>
      <c r="N490" s="135"/>
      <c r="O490" s="135"/>
      <c r="P490" s="135"/>
      <c r="Q490" s="135"/>
      <c r="R490" s="135"/>
      <c r="S490" s="135"/>
      <c r="T490" s="135"/>
      <c r="U490" s="135"/>
      <c r="V490" s="135"/>
      <c r="W490" s="138"/>
      <c r="X490" s="135"/>
      <c r="Y490" s="135"/>
      <c r="Z490" s="135"/>
      <c r="AA490" s="135"/>
      <c r="AB490" s="135"/>
      <c r="AC490" s="135"/>
      <c r="AD490" s="132"/>
      <c r="AE490" s="132"/>
      <c r="AF490" s="132"/>
      <c r="AG490" s="132"/>
      <c r="AH490" s="132"/>
      <c r="AI490" s="137"/>
      <c r="AJ490" s="137"/>
      <c r="AK490" s="137"/>
      <c r="AL490" s="137"/>
      <c r="AM490" s="137"/>
      <c r="AN490" s="135"/>
      <c r="AO490" s="137"/>
    </row>
    <row r="491" spans="1:41" ht="14.25" customHeight="1">
      <c r="A491" s="135"/>
      <c r="B491" s="135"/>
      <c r="C491" s="135"/>
      <c r="D491" s="135"/>
      <c r="E491" s="135"/>
      <c r="F491" s="135"/>
      <c r="G491" s="136"/>
      <c r="H491" s="136"/>
      <c r="I491" s="136"/>
      <c r="J491" s="136"/>
      <c r="K491" s="136"/>
      <c r="L491" s="136"/>
      <c r="M491" s="132"/>
      <c r="N491" s="135"/>
      <c r="O491" s="135"/>
      <c r="P491" s="135"/>
      <c r="Q491" s="135"/>
      <c r="R491" s="135"/>
      <c r="S491" s="135"/>
      <c r="T491" s="135"/>
      <c r="U491" s="135"/>
      <c r="V491" s="135"/>
      <c r="W491" s="138"/>
      <c r="X491" s="135"/>
      <c r="Y491" s="135"/>
      <c r="Z491" s="135"/>
      <c r="AA491" s="135"/>
      <c r="AB491" s="135"/>
      <c r="AC491" s="135"/>
      <c r="AD491" s="132"/>
      <c r="AE491" s="132"/>
      <c r="AF491" s="132"/>
      <c r="AG491" s="132"/>
      <c r="AH491" s="132"/>
      <c r="AI491" s="137"/>
      <c r="AJ491" s="137"/>
      <c r="AK491" s="137"/>
      <c r="AL491" s="137"/>
      <c r="AM491" s="137"/>
      <c r="AN491" s="135"/>
      <c r="AO491" s="137"/>
    </row>
    <row r="492" spans="1:41" ht="14.25" customHeight="1">
      <c r="A492" s="135"/>
      <c r="B492" s="135"/>
      <c r="C492" s="135"/>
      <c r="D492" s="135"/>
      <c r="E492" s="135"/>
      <c r="F492" s="135"/>
      <c r="G492" s="136"/>
      <c r="H492" s="136"/>
      <c r="I492" s="136"/>
      <c r="J492" s="136"/>
      <c r="K492" s="136"/>
      <c r="L492" s="136"/>
      <c r="M492" s="132"/>
      <c r="N492" s="135"/>
      <c r="O492" s="135"/>
      <c r="P492" s="135"/>
      <c r="Q492" s="135"/>
      <c r="R492" s="135"/>
      <c r="S492" s="135"/>
      <c r="T492" s="135"/>
      <c r="U492" s="135"/>
      <c r="V492" s="135"/>
      <c r="W492" s="138"/>
      <c r="X492" s="135"/>
      <c r="Y492" s="135"/>
      <c r="Z492" s="135"/>
      <c r="AA492" s="135"/>
      <c r="AB492" s="135"/>
      <c r="AC492" s="135"/>
      <c r="AD492" s="132"/>
      <c r="AE492" s="132"/>
      <c r="AF492" s="132"/>
      <c r="AG492" s="132"/>
      <c r="AH492" s="132"/>
      <c r="AI492" s="137"/>
      <c r="AJ492" s="137"/>
      <c r="AK492" s="137"/>
      <c r="AL492" s="137"/>
      <c r="AM492" s="137"/>
      <c r="AN492" s="135"/>
      <c r="AO492" s="137"/>
    </row>
    <row r="493" spans="1:41" ht="14.25" customHeight="1">
      <c r="A493" s="135"/>
      <c r="B493" s="135"/>
      <c r="C493" s="135"/>
      <c r="D493" s="135"/>
      <c r="E493" s="135"/>
      <c r="F493" s="135"/>
      <c r="G493" s="136"/>
      <c r="H493" s="136"/>
      <c r="I493" s="136"/>
      <c r="J493" s="136"/>
      <c r="K493" s="136"/>
      <c r="L493" s="136"/>
      <c r="M493" s="132"/>
      <c r="N493" s="135"/>
      <c r="O493" s="135"/>
      <c r="P493" s="135"/>
      <c r="Q493" s="135"/>
      <c r="R493" s="135"/>
      <c r="S493" s="135"/>
      <c r="T493" s="135"/>
      <c r="U493" s="135"/>
      <c r="V493" s="135"/>
      <c r="W493" s="138"/>
      <c r="X493" s="135"/>
      <c r="Y493" s="135"/>
      <c r="Z493" s="135"/>
      <c r="AA493" s="135"/>
      <c r="AB493" s="135"/>
      <c r="AC493" s="135"/>
      <c r="AD493" s="132"/>
      <c r="AE493" s="132"/>
      <c r="AF493" s="132"/>
      <c r="AG493" s="132"/>
      <c r="AH493" s="132"/>
      <c r="AI493" s="137"/>
      <c r="AJ493" s="137"/>
      <c r="AK493" s="137"/>
      <c r="AL493" s="137"/>
      <c r="AM493" s="137"/>
      <c r="AN493" s="135"/>
      <c r="AO493" s="137"/>
    </row>
    <row r="494" spans="1:41" ht="14.25" customHeight="1">
      <c r="A494" s="135"/>
      <c r="B494" s="135"/>
      <c r="C494" s="135"/>
      <c r="D494" s="135"/>
      <c r="E494" s="135"/>
      <c r="F494" s="135"/>
      <c r="G494" s="136"/>
      <c r="H494" s="136"/>
      <c r="I494" s="136"/>
      <c r="J494" s="136"/>
      <c r="K494" s="136"/>
      <c r="L494" s="136"/>
      <c r="M494" s="132"/>
      <c r="N494" s="135"/>
      <c r="O494" s="135"/>
      <c r="P494" s="135"/>
      <c r="Q494" s="135"/>
      <c r="R494" s="135"/>
      <c r="S494" s="135"/>
      <c r="T494" s="135"/>
      <c r="U494" s="135"/>
      <c r="V494" s="135"/>
      <c r="W494" s="138"/>
      <c r="X494" s="135"/>
      <c r="Y494" s="135"/>
      <c r="Z494" s="135"/>
      <c r="AA494" s="135"/>
      <c r="AB494" s="135"/>
      <c r="AC494" s="135"/>
      <c r="AD494" s="132"/>
      <c r="AE494" s="132"/>
      <c r="AF494" s="132"/>
      <c r="AG494" s="132"/>
      <c r="AH494" s="132"/>
      <c r="AI494" s="137"/>
      <c r="AJ494" s="137"/>
      <c r="AK494" s="137"/>
      <c r="AL494" s="137"/>
      <c r="AM494" s="137"/>
      <c r="AN494" s="135"/>
      <c r="AO494" s="137"/>
    </row>
    <row r="495" spans="1:41" ht="14.25" customHeight="1">
      <c r="A495" s="135"/>
      <c r="B495" s="135"/>
      <c r="C495" s="135"/>
      <c r="D495" s="135"/>
      <c r="E495" s="135"/>
      <c r="F495" s="135"/>
      <c r="G495" s="136"/>
      <c r="H495" s="136"/>
      <c r="I495" s="136"/>
      <c r="J495" s="136"/>
      <c r="K495" s="136"/>
      <c r="L495" s="136"/>
      <c r="M495" s="132"/>
      <c r="N495" s="135"/>
      <c r="O495" s="135"/>
      <c r="P495" s="135"/>
      <c r="Q495" s="135"/>
      <c r="R495" s="135"/>
      <c r="S495" s="135"/>
      <c r="T495" s="135"/>
      <c r="U495" s="135"/>
      <c r="V495" s="135"/>
      <c r="W495" s="138"/>
      <c r="X495" s="135"/>
      <c r="Y495" s="135"/>
      <c r="Z495" s="135"/>
      <c r="AA495" s="135"/>
      <c r="AB495" s="135"/>
      <c r="AC495" s="135"/>
      <c r="AD495" s="132"/>
      <c r="AE495" s="132"/>
      <c r="AF495" s="132"/>
      <c r="AG495" s="132"/>
      <c r="AH495" s="132"/>
      <c r="AI495" s="137"/>
      <c r="AJ495" s="137"/>
      <c r="AK495" s="137"/>
      <c r="AL495" s="137"/>
      <c r="AM495" s="137"/>
      <c r="AN495" s="135"/>
      <c r="AO495" s="137"/>
    </row>
    <row r="496" spans="1:41" ht="14.25" customHeight="1">
      <c r="A496" s="135"/>
      <c r="B496" s="135"/>
      <c r="C496" s="135"/>
      <c r="D496" s="135"/>
      <c r="E496" s="135"/>
      <c r="F496" s="135"/>
      <c r="G496" s="136"/>
      <c r="H496" s="136"/>
      <c r="I496" s="136"/>
      <c r="J496" s="136"/>
      <c r="K496" s="136"/>
      <c r="L496" s="136"/>
      <c r="M496" s="132"/>
      <c r="N496" s="135"/>
      <c r="O496" s="135"/>
      <c r="P496" s="135"/>
      <c r="Q496" s="135"/>
      <c r="R496" s="135"/>
      <c r="S496" s="135"/>
      <c r="T496" s="135"/>
      <c r="U496" s="135"/>
      <c r="V496" s="135"/>
      <c r="W496" s="138"/>
      <c r="X496" s="135"/>
      <c r="Y496" s="135"/>
      <c r="Z496" s="135"/>
      <c r="AA496" s="135"/>
      <c r="AB496" s="135"/>
      <c r="AC496" s="135"/>
      <c r="AD496" s="132"/>
      <c r="AE496" s="132"/>
      <c r="AF496" s="132"/>
      <c r="AG496" s="132"/>
      <c r="AH496" s="132"/>
      <c r="AI496" s="137"/>
      <c r="AJ496" s="137"/>
      <c r="AK496" s="137"/>
      <c r="AL496" s="137"/>
      <c r="AM496" s="137"/>
      <c r="AN496" s="135"/>
      <c r="AO496" s="137"/>
    </row>
    <row r="497" spans="1:41" ht="14.25" customHeight="1">
      <c r="A497" s="135"/>
      <c r="B497" s="135"/>
      <c r="C497" s="135"/>
      <c r="D497" s="135"/>
      <c r="E497" s="135"/>
      <c r="F497" s="135"/>
      <c r="G497" s="136"/>
      <c r="H497" s="136"/>
      <c r="I497" s="136"/>
      <c r="J497" s="136"/>
      <c r="K497" s="136"/>
      <c r="L497" s="136"/>
      <c r="M497" s="132"/>
      <c r="N497" s="135"/>
      <c r="O497" s="135"/>
      <c r="P497" s="135"/>
      <c r="Q497" s="135"/>
      <c r="R497" s="135"/>
      <c r="S497" s="135"/>
      <c r="T497" s="135"/>
      <c r="U497" s="135"/>
      <c r="V497" s="135"/>
      <c r="W497" s="138"/>
      <c r="X497" s="135"/>
      <c r="Y497" s="135"/>
      <c r="Z497" s="135"/>
      <c r="AA497" s="135"/>
      <c r="AB497" s="135"/>
      <c r="AC497" s="135"/>
      <c r="AD497" s="132"/>
      <c r="AE497" s="132"/>
      <c r="AF497" s="132"/>
      <c r="AG497" s="132"/>
      <c r="AH497" s="132"/>
      <c r="AI497" s="137"/>
      <c r="AJ497" s="137"/>
      <c r="AK497" s="137"/>
      <c r="AL497" s="137"/>
      <c r="AM497" s="137"/>
      <c r="AN497" s="135"/>
      <c r="AO497" s="137"/>
    </row>
    <row r="498" spans="1:41" ht="14.25" customHeight="1">
      <c r="A498" s="135"/>
      <c r="B498" s="135"/>
      <c r="C498" s="135"/>
      <c r="D498" s="135"/>
      <c r="E498" s="135"/>
      <c r="F498" s="135"/>
      <c r="G498" s="136"/>
      <c r="H498" s="136"/>
      <c r="I498" s="136"/>
      <c r="J498" s="136"/>
      <c r="K498" s="136"/>
      <c r="L498" s="136"/>
      <c r="M498" s="132"/>
      <c r="N498" s="135"/>
      <c r="O498" s="135"/>
      <c r="P498" s="135"/>
      <c r="Q498" s="135"/>
      <c r="R498" s="135"/>
      <c r="S498" s="135"/>
      <c r="T498" s="135"/>
      <c r="U498" s="135"/>
      <c r="V498" s="135"/>
      <c r="W498" s="138"/>
      <c r="X498" s="135"/>
      <c r="Y498" s="135"/>
      <c r="Z498" s="135"/>
      <c r="AA498" s="135"/>
      <c r="AB498" s="135"/>
      <c r="AC498" s="135"/>
      <c r="AD498" s="132"/>
      <c r="AE498" s="132"/>
      <c r="AF498" s="132"/>
      <c r="AG498" s="132"/>
      <c r="AH498" s="132"/>
      <c r="AI498" s="137"/>
      <c r="AJ498" s="137"/>
      <c r="AK498" s="137"/>
      <c r="AL498" s="137"/>
      <c r="AM498" s="137"/>
      <c r="AN498" s="135"/>
      <c r="AO498" s="137"/>
    </row>
    <row r="499" spans="1:41" ht="14.25" customHeight="1">
      <c r="A499" s="135"/>
      <c r="B499" s="135"/>
      <c r="C499" s="135"/>
      <c r="D499" s="135"/>
      <c r="E499" s="135"/>
      <c r="F499" s="135"/>
      <c r="G499" s="136"/>
      <c r="H499" s="136"/>
      <c r="I499" s="136"/>
      <c r="J499" s="136"/>
      <c r="K499" s="136"/>
      <c r="L499" s="136"/>
      <c r="M499" s="132"/>
      <c r="N499" s="135"/>
      <c r="O499" s="135"/>
      <c r="P499" s="135"/>
      <c r="Q499" s="135"/>
      <c r="R499" s="135"/>
      <c r="S499" s="135"/>
      <c r="T499" s="135"/>
      <c r="U499" s="135"/>
      <c r="V499" s="135"/>
      <c r="W499" s="138"/>
      <c r="X499" s="135"/>
      <c r="Y499" s="135"/>
      <c r="Z499" s="135"/>
      <c r="AA499" s="135"/>
      <c r="AB499" s="135"/>
      <c r="AC499" s="135"/>
      <c r="AD499" s="132"/>
      <c r="AE499" s="132"/>
      <c r="AF499" s="132"/>
      <c r="AG499" s="132"/>
      <c r="AH499" s="132"/>
      <c r="AI499" s="137"/>
      <c r="AJ499" s="137"/>
      <c r="AK499" s="137"/>
      <c r="AL499" s="137"/>
      <c r="AM499" s="137"/>
      <c r="AN499" s="135"/>
      <c r="AO499" s="137"/>
    </row>
    <row r="500" spans="1:41" ht="14.25" customHeight="1">
      <c r="A500" s="135"/>
      <c r="B500" s="135"/>
      <c r="C500" s="135"/>
      <c r="D500" s="135"/>
      <c r="E500" s="135"/>
      <c r="F500" s="135"/>
      <c r="G500" s="136"/>
      <c r="H500" s="136"/>
      <c r="I500" s="136"/>
      <c r="J500" s="136"/>
      <c r="K500" s="136"/>
      <c r="L500" s="136"/>
      <c r="M500" s="132"/>
      <c r="N500" s="135"/>
      <c r="O500" s="135"/>
      <c r="P500" s="135"/>
      <c r="Q500" s="135"/>
      <c r="R500" s="135"/>
      <c r="S500" s="135"/>
      <c r="T500" s="135"/>
      <c r="U500" s="135"/>
      <c r="V500" s="135"/>
      <c r="W500" s="138"/>
      <c r="X500" s="135"/>
      <c r="Y500" s="135"/>
      <c r="Z500" s="135"/>
      <c r="AA500" s="135"/>
      <c r="AB500" s="135"/>
      <c r="AC500" s="135"/>
      <c r="AD500" s="132"/>
      <c r="AE500" s="132"/>
      <c r="AF500" s="132"/>
      <c r="AG500" s="132"/>
      <c r="AH500" s="132"/>
      <c r="AI500" s="137"/>
      <c r="AJ500" s="137"/>
      <c r="AK500" s="137"/>
      <c r="AL500" s="137"/>
      <c r="AM500" s="137"/>
      <c r="AN500" s="135"/>
      <c r="AO500" s="137"/>
    </row>
    <row r="501" spans="1:41" ht="14.25" customHeight="1">
      <c r="A501" s="135"/>
      <c r="B501" s="135"/>
      <c r="C501" s="135"/>
      <c r="D501" s="135"/>
      <c r="E501" s="135"/>
      <c r="F501" s="135"/>
      <c r="G501" s="136"/>
      <c r="H501" s="136"/>
      <c r="I501" s="136"/>
      <c r="J501" s="136"/>
      <c r="K501" s="136"/>
      <c r="L501" s="136"/>
      <c r="M501" s="132"/>
      <c r="N501" s="135"/>
      <c r="O501" s="135"/>
      <c r="P501" s="135"/>
      <c r="Q501" s="135"/>
      <c r="R501" s="135"/>
      <c r="S501" s="135"/>
      <c r="T501" s="135"/>
      <c r="U501" s="135"/>
      <c r="V501" s="135"/>
      <c r="W501" s="138"/>
      <c r="X501" s="135"/>
      <c r="Y501" s="135"/>
      <c r="Z501" s="135"/>
      <c r="AA501" s="135"/>
      <c r="AB501" s="135"/>
      <c r="AC501" s="135"/>
      <c r="AD501" s="132"/>
      <c r="AE501" s="132"/>
      <c r="AF501" s="132"/>
      <c r="AG501" s="132"/>
      <c r="AH501" s="132"/>
      <c r="AI501" s="137"/>
      <c r="AJ501" s="137"/>
      <c r="AK501" s="137"/>
      <c r="AL501" s="137"/>
      <c r="AM501" s="137"/>
      <c r="AN501" s="135"/>
      <c r="AO501" s="137"/>
    </row>
    <row r="502" spans="1:41" ht="15.75" customHeight="1"/>
    <row r="503" spans="1:41" ht="15.75" customHeight="1"/>
    <row r="504" spans="1:41" ht="15.75" customHeight="1"/>
    <row r="505" spans="1:41" ht="15.75" customHeight="1"/>
    <row r="506" spans="1:41" ht="15.75" customHeight="1"/>
    <row r="507" spans="1:41" ht="15.75" customHeight="1"/>
    <row r="508" spans="1:41" ht="15.75" customHeight="1"/>
    <row r="509" spans="1:41" ht="15.75" customHeight="1"/>
    <row r="510" spans="1:41" ht="15.75" customHeight="1"/>
    <row r="511" spans="1:41" ht="15.75" customHeight="1"/>
    <row r="512" spans="1:41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" bottom="0" header="0.511811023622047" footer="0.511811023622047"/>
  <pageSetup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zoomScaleNormal="100" workbookViewId="0"/>
  </sheetViews>
  <sheetFormatPr defaultColWidth="12.7109375" defaultRowHeight="12.75"/>
  <cols>
    <col min="1" max="18" width="13" customWidth="1"/>
  </cols>
  <sheetData>
    <row r="1" spans="1:18" ht="87.75" customHeight="1">
      <c r="A1" s="142" t="s">
        <v>2810</v>
      </c>
      <c r="B1" s="143" t="s">
        <v>2811</v>
      </c>
      <c r="C1" s="143" t="s">
        <v>2812</v>
      </c>
      <c r="D1" s="143" t="s">
        <v>2813</v>
      </c>
      <c r="E1" s="143" t="s">
        <v>2814</v>
      </c>
      <c r="F1" s="143" t="s">
        <v>2815</v>
      </c>
      <c r="G1" s="143" t="s">
        <v>2816</v>
      </c>
    </row>
    <row r="2" spans="1:18" ht="15.75" customHeight="1">
      <c r="A2" s="144">
        <v>1</v>
      </c>
      <c r="B2" s="145">
        <v>1003.54</v>
      </c>
      <c r="C2" s="145">
        <v>38.090000000000003</v>
      </c>
      <c r="D2" s="145">
        <v>78.73</v>
      </c>
      <c r="E2" s="145">
        <v>216.05</v>
      </c>
      <c r="F2" s="145">
        <v>452.01</v>
      </c>
      <c r="G2" s="145">
        <v>234.23</v>
      </c>
      <c r="H2" s="146">
        <v>8.67</v>
      </c>
      <c r="I2" s="147">
        <f t="shared" ref="I2:I33" si="0">B2-H2</f>
        <v>994.87</v>
      </c>
      <c r="J2" s="147">
        <v>0.88</v>
      </c>
      <c r="K2" s="147">
        <v>0.87</v>
      </c>
      <c r="L2" s="147">
        <v>8.67</v>
      </c>
      <c r="M2" s="147">
        <v>8.5500000000000007</v>
      </c>
      <c r="N2" s="147">
        <v>8.56</v>
      </c>
      <c r="O2" s="147">
        <f t="shared" ref="O2:O22" si="1">SUM(J2:N2)</f>
        <v>27.53</v>
      </c>
      <c r="P2" s="29">
        <f t="shared" ref="P2:P22" si="2">SUM(G2,F2,E2,D2,C2)</f>
        <v>1019.11</v>
      </c>
      <c r="Q2" s="29">
        <f t="shared" ref="Q2:Q22" si="3">P2-O2</f>
        <v>991.58</v>
      </c>
      <c r="R2" s="148">
        <f t="shared" ref="R2:R22" si="4">I2-Q2</f>
        <v>3.2899999999999636</v>
      </c>
    </row>
    <row r="3" spans="1:18" ht="15.75" customHeight="1">
      <c r="A3" s="149">
        <v>2</v>
      </c>
      <c r="B3" s="145">
        <v>1006.64</v>
      </c>
      <c r="C3" s="145">
        <v>41.75</v>
      </c>
      <c r="D3" s="145">
        <v>102.59</v>
      </c>
      <c r="E3" s="145">
        <v>330.75</v>
      </c>
      <c r="F3" s="145">
        <v>380.51</v>
      </c>
      <c r="G3" s="145">
        <v>168.6</v>
      </c>
      <c r="H3" s="147">
        <v>8.6</v>
      </c>
      <c r="I3" s="147">
        <f t="shared" si="0"/>
        <v>998.04</v>
      </c>
      <c r="J3" s="147">
        <v>0.87</v>
      </c>
      <c r="K3" s="147">
        <v>0.84</v>
      </c>
      <c r="L3" s="147">
        <v>8.8699999999999992</v>
      </c>
      <c r="M3" s="147">
        <v>8.75</v>
      </c>
      <c r="N3" s="147">
        <v>8.74</v>
      </c>
      <c r="O3" s="147">
        <f t="shared" si="1"/>
        <v>28.07</v>
      </c>
      <c r="P3" s="29">
        <f t="shared" si="2"/>
        <v>1024.2</v>
      </c>
      <c r="Q3" s="29">
        <f t="shared" si="3"/>
        <v>996.13</v>
      </c>
      <c r="R3" s="148">
        <f t="shared" si="4"/>
        <v>1.9099999999999682</v>
      </c>
    </row>
    <row r="4" spans="1:18" ht="15.75" customHeight="1">
      <c r="A4" s="149">
        <v>3</v>
      </c>
      <c r="B4" s="145">
        <v>647.47</v>
      </c>
      <c r="C4" s="145">
        <v>35.39</v>
      </c>
      <c r="D4" s="145">
        <v>67.13</v>
      </c>
      <c r="E4" s="145">
        <v>206.96</v>
      </c>
      <c r="F4" s="145">
        <v>275.89</v>
      </c>
      <c r="G4" s="145">
        <v>70.11</v>
      </c>
      <c r="H4" s="147">
        <v>8.58</v>
      </c>
      <c r="I4" s="147">
        <f t="shared" si="0"/>
        <v>638.89</v>
      </c>
      <c r="J4" s="147">
        <v>0.87</v>
      </c>
      <c r="K4" s="147">
        <v>0.85</v>
      </c>
      <c r="L4" s="147">
        <v>8.5399999999999991</v>
      </c>
      <c r="M4" s="147">
        <v>8.24</v>
      </c>
      <c r="N4" s="147">
        <v>0.85</v>
      </c>
      <c r="O4" s="147">
        <f t="shared" si="1"/>
        <v>19.350000000000001</v>
      </c>
      <c r="P4" s="29">
        <f t="shared" si="2"/>
        <v>655.48</v>
      </c>
      <c r="Q4" s="29">
        <f t="shared" si="3"/>
        <v>636.13</v>
      </c>
      <c r="R4" s="148">
        <f t="shared" si="4"/>
        <v>2.7599999999999909</v>
      </c>
    </row>
    <row r="5" spans="1:18" ht="15.75" customHeight="1">
      <c r="A5" s="149">
        <v>4</v>
      </c>
      <c r="B5" s="145">
        <v>1034.54</v>
      </c>
      <c r="C5" s="145">
        <v>49.05</v>
      </c>
      <c r="D5" s="145">
        <v>81.93</v>
      </c>
      <c r="E5" s="145">
        <v>326.77999999999997</v>
      </c>
      <c r="F5" s="145">
        <v>460.17</v>
      </c>
      <c r="G5" s="145">
        <v>127.47</v>
      </c>
      <c r="H5" s="147">
        <v>8.0399999999999991</v>
      </c>
      <c r="I5" s="147">
        <f t="shared" si="0"/>
        <v>1026.5</v>
      </c>
      <c r="J5" s="147">
        <v>0.91</v>
      </c>
      <c r="K5" s="147">
        <v>0.88</v>
      </c>
      <c r="L5" s="147">
        <v>8.67</v>
      </c>
      <c r="M5" s="147">
        <v>8.5399999999999991</v>
      </c>
      <c r="N5" s="147">
        <v>0.88</v>
      </c>
      <c r="O5" s="147">
        <f t="shared" si="1"/>
        <v>19.88</v>
      </c>
      <c r="P5" s="29">
        <f t="shared" si="2"/>
        <v>1045.3999999999999</v>
      </c>
      <c r="Q5" s="29">
        <f t="shared" si="3"/>
        <v>1025.5199999999998</v>
      </c>
      <c r="R5" s="148">
        <f t="shared" si="4"/>
        <v>0.98000000000024556</v>
      </c>
    </row>
    <row r="6" spans="1:18" ht="15.75" customHeight="1">
      <c r="A6" s="149">
        <v>5</v>
      </c>
      <c r="B6" s="145">
        <v>636.66999999999996</v>
      </c>
      <c r="C6" s="145">
        <v>24.03</v>
      </c>
      <c r="D6" s="145">
        <v>44.84</v>
      </c>
      <c r="E6" s="145">
        <v>199.73</v>
      </c>
      <c r="F6" s="145">
        <v>306.29000000000002</v>
      </c>
      <c r="G6" s="145">
        <v>70.05</v>
      </c>
      <c r="H6" s="147">
        <v>8.6199999999999992</v>
      </c>
      <c r="I6" s="147">
        <f t="shared" si="0"/>
        <v>628.04999999999995</v>
      </c>
      <c r="J6" s="147">
        <v>0.89</v>
      </c>
      <c r="K6" s="147">
        <v>0.87</v>
      </c>
      <c r="L6" s="147">
        <v>8.59</v>
      </c>
      <c r="M6" s="147">
        <v>8.64</v>
      </c>
      <c r="N6" s="147">
        <v>0.84</v>
      </c>
      <c r="O6" s="147">
        <f t="shared" si="1"/>
        <v>19.830000000000002</v>
      </c>
      <c r="P6" s="29">
        <f t="shared" si="2"/>
        <v>644.94000000000005</v>
      </c>
      <c r="Q6" s="29">
        <f t="shared" si="3"/>
        <v>625.11</v>
      </c>
      <c r="R6" s="148">
        <f t="shared" si="4"/>
        <v>2.9399999999999409</v>
      </c>
    </row>
    <row r="7" spans="1:18" ht="15.75" customHeight="1">
      <c r="A7" s="149">
        <v>6</v>
      </c>
      <c r="B7" s="145">
        <v>719.25</v>
      </c>
      <c r="C7" s="145">
        <v>24.07</v>
      </c>
      <c r="D7" s="145">
        <v>36.07</v>
      </c>
      <c r="E7" s="145">
        <v>88.59</v>
      </c>
      <c r="F7" s="145">
        <v>318.11</v>
      </c>
      <c r="G7" s="145">
        <v>262.52</v>
      </c>
      <c r="H7" s="147">
        <v>7.1</v>
      </c>
      <c r="I7" s="147">
        <f t="shared" si="0"/>
        <v>712.15</v>
      </c>
      <c r="J7" s="147">
        <v>0.85</v>
      </c>
      <c r="K7" s="147">
        <v>0.88</v>
      </c>
      <c r="L7" s="147">
        <v>0.84</v>
      </c>
      <c r="M7" s="147">
        <v>8.67</v>
      </c>
      <c r="N7" s="147">
        <v>8.59</v>
      </c>
      <c r="O7" s="147">
        <f t="shared" si="1"/>
        <v>19.829999999999998</v>
      </c>
      <c r="P7" s="29">
        <f t="shared" si="2"/>
        <v>729.36000000000013</v>
      </c>
      <c r="Q7" s="29">
        <f t="shared" si="3"/>
        <v>709.53000000000009</v>
      </c>
      <c r="R7" s="148">
        <f t="shared" si="4"/>
        <v>2.6199999999998909</v>
      </c>
    </row>
    <row r="8" spans="1:18" ht="15.75" customHeight="1">
      <c r="A8" s="149">
        <v>7</v>
      </c>
      <c r="B8" s="145">
        <v>1094.5</v>
      </c>
      <c r="C8" s="145">
        <v>23.77</v>
      </c>
      <c r="D8" s="145">
        <v>80.75</v>
      </c>
      <c r="E8" s="145">
        <v>328.23</v>
      </c>
      <c r="F8" s="145">
        <v>523.99</v>
      </c>
      <c r="G8" s="145">
        <v>148.46</v>
      </c>
      <c r="H8" s="147">
        <v>7.01</v>
      </c>
      <c r="I8" s="147">
        <f t="shared" si="0"/>
        <v>1087.49</v>
      </c>
      <c r="J8" s="147">
        <v>0.84</v>
      </c>
      <c r="K8" s="147">
        <v>0.84</v>
      </c>
      <c r="L8" s="147">
        <v>8.49</v>
      </c>
      <c r="M8" s="147">
        <v>8.5500000000000007</v>
      </c>
      <c r="N8" s="147">
        <v>0.85</v>
      </c>
      <c r="O8" s="147">
        <f t="shared" si="1"/>
        <v>19.57</v>
      </c>
      <c r="P8" s="29">
        <f t="shared" si="2"/>
        <v>1105.2</v>
      </c>
      <c r="Q8" s="29">
        <f t="shared" si="3"/>
        <v>1085.6300000000001</v>
      </c>
      <c r="R8" s="148">
        <f t="shared" si="4"/>
        <v>1.8599999999999</v>
      </c>
    </row>
    <row r="9" spans="1:18" ht="15.75" customHeight="1">
      <c r="A9" s="149">
        <v>8</v>
      </c>
      <c r="B9" s="145">
        <v>1435.03</v>
      </c>
      <c r="C9" s="145">
        <v>60.32</v>
      </c>
      <c r="D9" s="145">
        <v>139.56</v>
      </c>
      <c r="E9" s="145">
        <v>453.67</v>
      </c>
      <c r="F9" s="145">
        <v>630.35</v>
      </c>
      <c r="G9" s="145">
        <v>157.96</v>
      </c>
      <c r="H9" s="147">
        <v>8.89</v>
      </c>
      <c r="I9" s="147">
        <f t="shared" si="0"/>
        <v>1426.1399999999999</v>
      </c>
      <c r="J9" s="147">
        <v>0.84</v>
      </c>
      <c r="K9" s="147">
        <v>0.84</v>
      </c>
      <c r="L9" s="147">
        <v>8.42</v>
      </c>
      <c r="M9" s="147">
        <v>8.57</v>
      </c>
      <c r="N9" s="147">
        <v>0.83</v>
      </c>
      <c r="O9" s="147">
        <f t="shared" si="1"/>
        <v>19.5</v>
      </c>
      <c r="P9" s="29">
        <f t="shared" si="2"/>
        <v>1441.86</v>
      </c>
      <c r="Q9" s="29">
        <f t="shared" si="3"/>
        <v>1422.36</v>
      </c>
      <c r="R9" s="148">
        <f t="shared" si="4"/>
        <v>3.7799999999999727</v>
      </c>
    </row>
    <row r="10" spans="1:18" ht="15.75" customHeight="1">
      <c r="A10" s="149">
        <v>9</v>
      </c>
      <c r="B10" s="145">
        <v>1217.28</v>
      </c>
      <c r="C10" s="145">
        <v>50.17</v>
      </c>
      <c r="D10" s="145">
        <v>126.47</v>
      </c>
      <c r="E10" s="145">
        <v>412.52</v>
      </c>
      <c r="F10" s="145">
        <v>418.07</v>
      </c>
      <c r="G10" s="145">
        <v>226.54</v>
      </c>
      <c r="H10" s="147">
        <v>8.43</v>
      </c>
      <c r="I10" s="147">
        <f t="shared" si="0"/>
        <v>1208.8499999999999</v>
      </c>
      <c r="J10" s="147">
        <v>0.86</v>
      </c>
      <c r="K10" s="147">
        <v>0.84</v>
      </c>
      <c r="L10" s="147">
        <v>8.1</v>
      </c>
      <c r="M10" s="147">
        <v>8.3699999999999992</v>
      </c>
      <c r="N10" s="147">
        <v>8.4</v>
      </c>
      <c r="O10" s="147">
        <f t="shared" si="1"/>
        <v>26.57</v>
      </c>
      <c r="P10" s="29">
        <f t="shared" si="2"/>
        <v>1233.7700000000002</v>
      </c>
      <c r="Q10" s="29">
        <f t="shared" si="3"/>
        <v>1207.2000000000003</v>
      </c>
      <c r="R10" s="148">
        <f t="shared" si="4"/>
        <v>1.6499999999996362</v>
      </c>
    </row>
    <row r="11" spans="1:18" ht="15.75" customHeight="1">
      <c r="A11" s="149">
        <v>10</v>
      </c>
      <c r="B11" s="145">
        <v>1213.99</v>
      </c>
      <c r="C11" s="145">
        <v>63.54</v>
      </c>
      <c r="D11" s="145">
        <v>194.74</v>
      </c>
      <c r="E11" s="145">
        <v>422.61</v>
      </c>
      <c r="F11" s="145">
        <v>363.94</v>
      </c>
      <c r="G11" s="145">
        <v>184.28</v>
      </c>
      <c r="H11" s="147">
        <v>8.91</v>
      </c>
      <c r="I11" s="147">
        <f t="shared" si="0"/>
        <v>1205.08</v>
      </c>
      <c r="J11" s="147">
        <v>0.88</v>
      </c>
      <c r="K11" s="147">
        <v>8.16</v>
      </c>
      <c r="L11" s="147">
        <v>8.0399999999999991</v>
      </c>
      <c r="M11" s="147">
        <v>8.1199999999999992</v>
      </c>
      <c r="N11" s="147">
        <v>0.84</v>
      </c>
      <c r="O11" s="147">
        <f t="shared" si="1"/>
        <v>26.039999999999996</v>
      </c>
      <c r="P11" s="29">
        <f t="shared" si="2"/>
        <v>1229.1100000000001</v>
      </c>
      <c r="Q11" s="29">
        <f t="shared" si="3"/>
        <v>1203.0700000000002</v>
      </c>
      <c r="R11" s="148">
        <f t="shared" si="4"/>
        <v>2.0099999999997635</v>
      </c>
    </row>
    <row r="12" spans="1:18" ht="15.75" customHeight="1">
      <c r="A12" s="149">
        <v>11</v>
      </c>
      <c r="B12" s="145">
        <v>1198.3</v>
      </c>
      <c r="C12" s="145">
        <v>59.08</v>
      </c>
      <c r="D12" s="145">
        <v>121.27</v>
      </c>
      <c r="E12" s="145">
        <v>266.39999999999998</v>
      </c>
      <c r="F12" s="145">
        <v>538.08000000000004</v>
      </c>
      <c r="G12" s="145">
        <v>227.69</v>
      </c>
      <c r="H12" s="147">
        <v>8.84</v>
      </c>
      <c r="I12" s="147">
        <f t="shared" si="0"/>
        <v>1189.46</v>
      </c>
      <c r="J12" s="147">
        <v>0.84</v>
      </c>
      <c r="K12" s="147">
        <v>0.85</v>
      </c>
      <c r="L12" s="147">
        <v>8.06</v>
      </c>
      <c r="M12" s="147">
        <v>8.0399999999999991</v>
      </c>
      <c r="N12" s="147">
        <v>8.0399999999999991</v>
      </c>
      <c r="O12" s="147">
        <f t="shared" si="1"/>
        <v>25.83</v>
      </c>
      <c r="P12" s="29">
        <f t="shared" si="2"/>
        <v>1212.52</v>
      </c>
      <c r="Q12" s="29">
        <f t="shared" si="3"/>
        <v>1186.69</v>
      </c>
      <c r="R12" s="148">
        <f t="shared" si="4"/>
        <v>2.7699999999999818</v>
      </c>
    </row>
    <row r="13" spans="1:18" ht="15.75" customHeight="1">
      <c r="A13" s="149">
        <v>12</v>
      </c>
      <c r="B13" s="145">
        <v>1296.4100000000001</v>
      </c>
      <c r="C13" s="145">
        <v>51.39</v>
      </c>
      <c r="D13" s="145">
        <v>171.59</v>
      </c>
      <c r="E13" s="145">
        <v>531.54999999999995</v>
      </c>
      <c r="F13" s="145">
        <v>402.77</v>
      </c>
      <c r="G13" s="145">
        <v>149.19</v>
      </c>
      <c r="H13" s="147">
        <v>6.68</v>
      </c>
      <c r="I13" s="147">
        <f t="shared" si="0"/>
        <v>1289.73</v>
      </c>
      <c r="J13" s="147">
        <v>0.85</v>
      </c>
      <c r="K13" s="147">
        <v>0.84</v>
      </c>
      <c r="L13" s="147">
        <v>8.0399999999999991</v>
      </c>
      <c r="M13" s="147">
        <v>8.0399999999999991</v>
      </c>
      <c r="N13" s="147">
        <v>0.84</v>
      </c>
      <c r="O13" s="147">
        <f t="shared" si="1"/>
        <v>18.609999999999996</v>
      </c>
      <c r="P13" s="29">
        <f t="shared" si="2"/>
        <v>1306.49</v>
      </c>
      <c r="Q13" s="29">
        <f t="shared" si="3"/>
        <v>1287.8800000000001</v>
      </c>
      <c r="R13" s="148">
        <f t="shared" si="4"/>
        <v>1.8499999999999091</v>
      </c>
    </row>
    <row r="14" spans="1:18" ht="15.75" customHeight="1">
      <c r="A14" s="149">
        <v>13</v>
      </c>
      <c r="B14" s="145">
        <v>1088.43</v>
      </c>
      <c r="C14" s="145">
        <v>62.48</v>
      </c>
      <c r="D14" s="145">
        <v>107.69</v>
      </c>
      <c r="E14" s="145">
        <v>194.55</v>
      </c>
      <c r="F14" s="145">
        <v>278</v>
      </c>
      <c r="G14" s="145">
        <v>462.1</v>
      </c>
      <c r="H14" s="147">
        <v>8.56</v>
      </c>
      <c r="I14" s="147">
        <f t="shared" si="0"/>
        <v>1079.8700000000001</v>
      </c>
      <c r="J14" s="147">
        <v>0.84</v>
      </c>
      <c r="K14" s="147">
        <v>0.84</v>
      </c>
      <c r="L14" s="147">
        <v>8.0399999999999991</v>
      </c>
      <c r="M14" s="147">
        <v>8.06</v>
      </c>
      <c r="N14" s="147">
        <v>8.0399999999999991</v>
      </c>
      <c r="O14" s="147">
        <f t="shared" si="1"/>
        <v>25.82</v>
      </c>
      <c r="P14" s="29">
        <f t="shared" si="2"/>
        <v>1104.8200000000002</v>
      </c>
      <c r="Q14" s="29">
        <f t="shared" si="3"/>
        <v>1079.0000000000002</v>
      </c>
      <c r="R14" s="148">
        <f t="shared" si="4"/>
        <v>0.86999999999989086</v>
      </c>
    </row>
    <row r="15" spans="1:18" ht="15.75" customHeight="1">
      <c r="A15" s="149">
        <v>14</v>
      </c>
      <c r="B15" s="145">
        <v>1229.31</v>
      </c>
      <c r="C15" s="145">
        <v>38.21</v>
      </c>
      <c r="D15" s="145">
        <v>174.07</v>
      </c>
      <c r="E15" s="145">
        <v>486.79</v>
      </c>
      <c r="F15" s="145">
        <v>413.4</v>
      </c>
      <c r="G15" s="145">
        <v>127.09</v>
      </c>
      <c r="H15" s="147">
        <v>8.02</v>
      </c>
      <c r="I15" s="147">
        <f t="shared" si="0"/>
        <v>1221.29</v>
      </c>
      <c r="J15" s="147">
        <v>0.84</v>
      </c>
      <c r="K15" s="147">
        <v>0.86</v>
      </c>
      <c r="L15" s="147">
        <v>8.08</v>
      </c>
      <c r="M15" s="147">
        <v>8.0500000000000007</v>
      </c>
      <c r="N15" s="147">
        <v>0.88</v>
      </c>
      <c r="O15" s="147">
        <f t="shared" si="1"/>
        <v>18.709999999999997</v>
      </c>
      <c r="P15" s="29">
        <f t="shared" si="2"/>
        <v>1239.56</v>
      </c>
      <c r="Q15" s="29">
        <f t="shared" si="3"/>
        <v>1220.8499999999999</v>
      </c>
      <c r="R15" s="148">
        <f t="shared" si="4"/>
        <v>0.44000000000005457</v>
      </c>
    </row>
    <row r="16" spans="1:18" ht="15.75" customHeight="1">
      <c r="A16" s="149">
        <v>15</v>
      </c>
      <c r="B16" s="145">
        <v>832.55</v>
      </c>
      <c r="C16" s="145">
        <v>24.19</v>
      </c>
      <c r="D16" s="145">
        <v>45.01</v>
      </c>
      <c r="E16" s="145">
        <v>132.88999999999999</v>
      </c>
      <c r="F16" s="145">
        <v>362.36</v>
      </c>
      <c r="G16" s="145">
        <v>266.25</v>
      </c>
      <c r="H16" s="147">
        <v>8.39</v>
      </c>
      <c r="I16" s="147">
        <f t="shared" si="0"/>
        <v>824.16</v>
      </c>
      <c r="J16" s="147">
        <v>0.86</v>
      </c>
      <c r="K16" s="147">
        <v>0.85</v>
      </c>
      <c r="L16" s="147">
        <v>2.89</v>
      </c>
      <c r="M16" s="147">
        <v>2.86</v>
      </c>
      <c r="N16" s="147">
        <v>0.86</v>
      </c>
      <c r="O16" s="147">
        <f t="shared" si="1"/>
        <v>8.3199999999999985</v>
      </c>
      <c r="P16" s="29">
        <f t="shared" si="2"/>
        <v>830.7</v>
      </c>
      <c r="Q16" s="29">
        <f t="shared" si="3"/>
        <v>822.38</v>
      </c>
      <c r="R16" s="148">
        <f t="shared" si="4"/>
        <v>1.7799999999999727</v>
      </c>
    </row>
    <row r="17" spans="1:18" ht="15.75" customHeight="1">
      <c r="A17" s="149">
        <v>16</v>
      </c>
      <c r="B17" s="145">
        <v>701.07</v>
      </c>
      <c r="C17" s="145">
        <v>33.35</v>
      </c>
      <c r="D17" s="145">
        <v>57.12</v>
      </c>
      <c r="E17" s="145">
        <v>133.28</v>
      </c>
      <c r="F17" s="145">
        <v>314.02</v>
      </c>
      <c r="G17" s="145">
        <v>162.46</v>
      </c>
      <c r="H17" s="147">
        <v>8.65</v>
      </c>
      <c r="I17" s="147">
        <f t="shared" si="0"/>
        <v>692.42000000000007</v>
      </c>
      <c r="J17" s="147">
        <v>0.84</v>
      </c>
      <c r="K17" s="147">
        <v>0.88</v>
      </c>
      <c r="L17" s="147">
        <v>0.88</v>
      </c>
      <c r="M17" s="147">
        <v>2.86</v>
      </c>
      <c r="N17" s="147">
        <v>2.9</v>
      </c>
      <c r="O17" s="147">
        <f t="shared" si="1"/>
        <v>8.36</v>
      </c>
      <c r="P17" s="29">
        <f t="shared" si="2"/>
        <v>700.23</v>
      </c>
      <c r="Q17" s="29">
        <f t="shared" si="3"/>
        <v>691.87</v>
      </c>
      <c r="R17" s="148">
        <f t="shared" si="4"/>
        <v>0.55000000000006821</v>
      </c>
    </row>
    <row r="18" spans="1:18" ht="15.75" customHeight="1">
      <c r="A18" s="149">
        <v>17</v>
      </c>
      <c r="B18" s="145">
        <v>762.51</v>
      </c>
      <c r="C18" s="145">
        <v>30.09</v>
      </c>
      <c r="D18" s="145">
        <v>52.2</v>
      </c>
      <c r="E18" s="145">
        <v>104.01</v>
      </c>
      <c r="F18" s="145">
        <v>310.73</v>
      </c>
      <c r="G18" s="145">
        <v>264.63</v>
      </c>
      <c r="H18" s="147">
        <v>8.91</v>
      </c>
      <c r="I18" s="147">
        <f t="shared" si="0"/>
        <v>753.6</v>
      </c>
      <c r="J18" s="147">
        <v>0.89</v>
      </c>
      <c r="K18" s="147">
        <v>0.84</v>
      </c>
      <c r="L18" s="147">
        <v>0.86</v>
      </c>
      <c r="M18" s="147">
        <v>2.88</v>
      </c>
      <c r="N18" s="147">
        <v>2.94</v>
      </c>
      <c r="O18" s="147">
        <f t="shared" si="1"/>
        <v>8.41</v>
      </c>
      <c r="P18" s="29">
        <f t="shared" si="2"/>
        <v>761.66000000000008</v>
      </c>
      <c r="Q18" s="29">
        <f t="shared" si="3"/>
        <v>753.25000000000011</v>
      </c>
      <c r="R18" s="148">
        <f t="shared" si="4"/>
        <v>0.34999999999990905</v>
      </c>
    </row>
    <row r="19" spans="1:18" ht="15.75" customHeight="1">
      <c r="A19" s="149">
        <v>18</v>
      </c>
      <c r="B19" s="145">
        <v>989.32</v>
      </c>
      <c r="C19" s="145">
        <v>22.6</v>
      </c>
      <c r="D19" s="145">
        <v>47.61</v>
      </c>
      <c r="E19" s="145">
        <v>332.6</v>
      </c>
      <c r="F19" s="145">
        <v>483.73</v>
      </c>
      <c r="G19" s="145">
        <v>101.78</v>
      </c>
      <c r="H19" s="147">
        <v>8.5299999999999994</v>
      </c>
      <c r="I19" s="147">
        <f t="shared" si="0"/>
        <v>980.79000000000008</v>
      </c>
      <c r="J19" s="147">
        <v>0.86</v>
      </c>
      <c r="K19" s="147">
        <v>0.86</v>
      </c>
      <c r="L19" s="147">
        <v>2.87</v>
      </c>
      <c r="M19" s="147">
        <v>2.86</v>
      </c>
      <c r="N19" s="147">
        <v>0.84</v>
      </c>
      <c r="O19" s="147">
        <f t="shared" si="1"/>
        <v>8.2899999999999991</v>
      </c>
      <c r="P19" s="29">
        <f t="shared" si="2"/>
        <v>988.32</v>
      </c>
      <c r="Q19" s="29">
        <f t="shared" si="3"/>
        <v>980.03000000000009</v>
      </c>
      <c r="R19" s="148">
        <f t="shared" si="4"/>
        <v>0.75999999999999091</v>
      </c>
    </row>
    <row r="20" spans="1:18" ht="15.75" customHeight="1">
      <c r="A20" s="149">
        <v>19</v>
      </c>
      <c r="B20" s="145">
        <v>831.82</v>
      </c>
      <c r="C20" s="145">
        <v>29.67</v>
      </c>
      <c r="D20" s="145">
        <v>65.489999999999995</v>
      </c>
      <c r="E20" s="145">
        <v>321.04000000000002</v>
      </c>
      <c r="F20" s="145">
        <v>310.52</v>
      </c>
      <c r="G20" s="145">
        <v>104.43</v>
      </c>
      <c r="H20" s="147">
        <v>7.4</v>
      </c>
      <c r="I20" s="147">
        <f t="shared" si="0"/>
        <v>824.42000000000007</v>
      </c>
      <c r="J20" s="147">
        <v>0.84</v>
      </c>
      <c r="K20" s="147">
        <v>0.84</v>
      </c>
      <c r="L20" s="147">
        <v>2.86</v>
      </c>
      <c r="M20" s="147">
        <v>2.86</v>
      </c>
      <c r="N20" s="147">
        <v>0.84</v>
      </c>
      <c r="O20" s="147">
        <f t="shared" si="1"/>
        <v>8.24</v>
      </c>
      <c r="P20" s="29">
        <f t="shared" si="2"/>
        <v>831.15</v>
      </c>
      <c r="Q20" s="29">
        <f t="shared" si="3"/>
        <v>822.91</v>
      </c>
      <c r="R20" s="148">
        <f t="shared" si="4"/>
        <v>1.5100000000001046</v>
      </c>
    </row>
    <row r="21" spans="1:18" ht="15.75" customHeight="1">
      <c r="A21" s="149">
        <v>20</v>
      </c>
      <c r="B21" s="145">
        <v>631.55999999999995</v>
      </c>
      <c r="C21" s="145">
        <v>19.260000000000002</v>
      </c>
      <c r="D21" s="145">
        <v>26.42</v>
      </c>
      <c r="E21" s="145">
        <v>85.48</v>
      </c>
      <c r="F21" s="145">
        <v>334.41</v>
      </c>
      <c r="G21" s="145">
        <v>162.77000000000001</v>
      </c>
      <c r="H21" s="147">
        <v>8.52</v>
      </c>
      <c r="I21" s="147">
        <f t="shared" si="0"/>
        <v>623.04</v>
      </c>
      <c r="J21" s="147">
        <v>0.89</v>
      </c>
      <c r="K21" s="147">
        <v>0.85</v>
      </c>
      <c r="L21" s="147">
        <v>0.86</v>
      </c>
      <c r="M21" s="147">
        <v>2.92</v>
      </c>
      <c r="N21" s="147">
        <v>0.87</v>
      </c>
      <c r="O21" s="147">
        <f t="shared" si="1"/>
        <v>6.39</v>
      </c>
      <c r="P21" s="29">
        <f t="shared" si="2"/>
        <v>628.34</v>
      </c>
      <c r="Q21" s="29">
        <f t="shared" si="3"/>
        <v>621.95000000000005</v>
      </c>
      <c r="R21" s="148">
        <f t="shared" si="4"/>
        <v>1.0899999999999181</v>
      </c>
    </row>
    <row r="22" spans="1:18" ht="15.75" customHeight="1">
      <c r="A22" s="149">
        <v>21</v>
      </c>
      <c r="B22" s="145">
        <v>750.77</v>
      </c>
      <c r="C22" s="145">
        <v>51.15</v>
      </c>
      <c r="D22" s="145">
        <v>78.180000000000007</v>
      </c>
      <c r="E22" s="145">
        <v>171.88</v>
      </c>
      <c r="F22" s="145">
        <v>317.22000000000003</v>
      </c>
      <c r="G22" s="145">
        <v>133.12</v>
      </c>
      <c r="H22" s="147">
        <v>8.01</v>
      </c>
      <c r="I22" s="147">
        <f t="shared" si="0"/>
        <v>742.76</v>
      </c>
      <c r="J22" s="147">
        <v>0.86</v>
      </c>
      <c r="K22" s="147">
        <v>0.88</v>
      </c>
      <c r="L22" s="147">
        <v>2.87</v>
      </c>
      <c r="M22" s="147">
        <v>2.88</v>
      </c>
      <c r="N22" s="147">
        <v>2.89</v>
      </c>
      <c r="O22" s="147">
        <f t="shared" si="1"/>
        <v>10.38</v>
      </c>
      <c r="P22" s="29">
        <f t="shared" si="2"/>
        <v>751.55000000000007</v>
      </c>
      <c r="Q22" s="29">
        <f t="shared" si="3"/>
        <v>741.17000000000007</v>
      </c>
      <c r="R22" s="148">
        <f t="shared" si="4"/>
        <v>1.5899999999999181</v>
      </c>
    </row>
    <row r="23" spans="1:18" ht="15.75" customHeight="1">
      <c r="A23" s="150">
        <v>22</v>
      </c>
      <c r="B23" s="151">
        <v>768.44</v>
      </c>
      <c r="C23" s="151">
        <v>11.33</v>
      </c>
      <c r="D23" s="151">
        <v>29.67</v>
      </c>
      <c r="E23" s="151">
        <v>296.54000000000002</v>
      </c>
      <c r="F23" s="151">
        <v>353.93</v>
      </c>
      <c r="G23" s="151">
        <v>75.63</v>
      </c>
      <c r="H23" s="29">
        <f t="shared" ref="H23:H54" si="5">SUM(C23:G23)</f>
        <v>767.1</v>
      </c>
      <c r="I23" s="148">
        <f t="shared" si="0"/>
        <v>1.3400000000000318</v>
      </c>
    </row>
    <row r="24" spans="1:18" ht="15.75" customHeight="1">
      <c r="A24" s="150">
        <v>23</v>
      </c>
      <c r="B24" s="151">
        <v>1235.29</v>
      </c>
      <c r="C24" s="151">
        <v>12.48</v>
      </c>
      <c r="D24" s="151">
        <v>38.19</v>
      </c>
      <c r="E24" s="151">
        <v>796.36</v>
      </c>
      <c r="F24" s="151">
        <v>338.02</v>
      </c>
      <c r="G24" s="151">
        <v>49.18</v>
      </c>
      <c r="H24" s="29">
        <f t="shared" si="5"/>
        <v>1234.23</v>
      </c>
      <c r="I24" s="148">
        <f t="shared" si="0"/>
        <v>1.0599999999999454</v>
      </c>
    </row>
    <row r="25" spans="1:18" ht="15.75" customHeight="1">
      <c r="A25" s="150">
        <v>24</v>
      </c>
      <c r="B25" s="151">
        <v>738.21</v>
      </c>
      <c r="C25" s="151">
        <v>21.83</v>
      </c>
      <c r="D25" s="151">
        <v>49.69</v>
      </c>
      <c r="E25" s="151">
        <v>246.56</v>
      </c>
      <c r="F25" s="151">
        <v>328.36</v>
      </c>
      <c r="G25" s="151">
        <v>90.74</v>
      </c>
      <c r="H25" s="29">
        <f t="shared" si="5"/>
        <v>737.18000000000006</v>
      </c>
      <c r="I25" s="148">
        <f t="shared" si="0"/>
        <v>1.0299999999999727</v>
      </c>
    </row>
    <row r="26" spans="1:18" ht="15.75" customHeight="1">
      <c r="A26" s="150">
        <v>25</v>
      </c>
      <c r="B26" s="151">
        <v>644.70000000000005</v>
      </c>
      <c r="C26" s="151">
        <v>15.33</v>
      </c>
      <c r="D26" s="151">
        <v>39.81</v>
      </c>
      <c r="E26" s="151">
        <v>199.78</v>
      </c>
      <c r="F26" s="151">
        <v>295.29000000000002</v>
      </c>
      <c r="G26" s="151">
        <v>93.29</v>
      </c>
      <c r="H26" s="29">
        <f t="shared" si="5"/>
        <v>643.5</v>
      </c>
      <c r="I26" s="148">
        <f t="shared" si="0"/>
        <v>1.2000000000000455</v>
      </c>
    </row>
    <row r="27" spans="1:18" ht="15.75" customHeight="1">
      <c r="A27" s="150">
        <v>26</v>
      </c>
      <c r="B27" s="151">
        <v>406.05</v>
      </c>
      <c r="C27" s="151">
        <v>13.14</v>
      </c>
      <c r="D27" s="151">
        <v>23.38</v>
      </c>
      <c r="E27" s="151">
        <v>76.78</v>
      </c>
      <c r="F27" s="151">
        <v>213.16</v>
      </c>
      <c r="G27" s="151">
        <v>78.33</v>
      </c>
      <c r="H27" s="29">
        <f t="shared" si="5"/>
        <v>404.78999999999996</v>
      </c>
      <c r="I27" s="148">
        <f t="shared" si="0"/>
        <v>1.2600000000000477</v>
      </c>
    </row>
    <row r="28" spans="1:18" ht="15.75" customHeight="1">
      <c r="A28" s="150">
        <v>27</v>
      </c>
      <c r="B28" s="151">
        <v>878.01</v>
      </c>
      <c r="C28" s="151">
        <v>30.93</v>
      </c>
      <c r="D28" s="151">
        <v>75.41</v>
      </c>
      <c r="E28" s="151">
        <v>337.11</v>
      </c>
      <c r="F28" s="151">
        <v>316.36</v>
      </c>
      <c r="G28" s="151">
        <v>116.76</v>
      </c>
      <c r="H28" s="29">
        <f t="shared" si="5"/>
        <v>876.57</v>
      </c>
      <c r="I28" s="148">
        <f t="shared" si="0"/>
        <v>1.4399999999999409</v>
      </c>
    </row>
    <row r="29" spans="1:18" ht="15.75" customHeight="1">
      <c r="A29" s="150">
        <v>28</v>
      </c>
      <c r="B29" s="151">
        <v>832.62</v>
      </c>
      <c r="C29" s="151">
        <v>21.77</v>
      </c>
      <c r="D29" s="151">
        <v>61.71</v>
      </c>
      <c r="E29" s="151">
        <v>264.81</v>
      </c>
      <c r="F29" s="151">
        <v>343.55</v>
      </c>
      <c r="G29" s="151">
        <v>139.77000000000001</v>
      </c>
      <c r="H29" s="29">
        <f t="shared" si="5"/>
        <v>831.61</v>
      </c>
      <c r="I29" s="148">
        <f t="shared" si="0"/>
        <v>1.0099999999999909</v>
      </c>
    </row>
    <row r="30" spans="1:18" ht="15.75" customHeight="1">
      <c r="A30" s="150">
        <v>29</v>
      </c>
      <c r="B30" s="151">
        <v>780.72</v>
      </c>
      <c r="C30" s="151">
        <v>22.58</v>
      </c>
      <c r="D30" s="151">
        <v>48.99</v>
      </c>
      <c r="E30" s="151">
        <v>304.32</v>
      </c>
      <c r="F30" s="151">
        <v>307.38</v>
      </c>
      <c r="G30" s="151">
        <v>96.33</v>
      </c>
      <c r="H30" s="29">
        <f t="shared" si="5"/>
        <v>779.6</v>
      </c>
      <c r="I30" s="148">
        <f t="shared" si="0"/>
        <v>1.1200000000000045</v>
      </c>
    </row>
    <row r="31" spans="1:18" ht="15.75" customHeight="1">
      <c r="A31" s="150">
        <v>30</v>
      </c>
      <c r="B31" s="151">
        <v>926.91</v>
      </c>
      <c r="C31" s="151">
        <v>45.3</v>
      </c>
      <c r="D31" s="151">
        <v>104.24</v>
      </c>
      <c r="E31" s="151">
        <v>401.54</v>
      </c>
      <c r="F31" s="151">
        <v>288.18</v>
      </c>
      <c r="G31" s="151">
        <v>86.55</v>
      </c>
      <c r="H31" s="29">
        <f t="shared" si="5"/>
        <v>925.81</v>
      </c>
      <c r="I31" s="148">
        <f t="shared" si="0"/>
        <v>1.1000000000000227</v>
      </c>
    </row>
    <row r="32" spans="1:18" ht="15.75" customHeight="1">
      <c r="A32" s="150">
        <v>31</v>
      </c>
      <c r="B32" s="151">
        <v>1128.8399999999999</v>
      </c>
      <c r="C32" s="151">
        <v>22.75</v>
      </c>
      <c r="D32" s="151">
        <v>140.82</v>
      </c>
      <c r="E32" s="151">
        <v>584.13</v>
      </c>
      <c r="F32" s="151">
        <v>311.48</v>
      </c>
      <c r="G32" s="151">
        <v>68.37</v>
      </c>
      <c r="H32" s="29">
        <f t="shared" si="5"/>
        <v>1127.5500000000002</v>
      </c>
      <c r="I32" s="148">
        <f t="shared" si="0"/>
        <v>1.2899999999997362</v>
      </c>
    </row>
    <row r="33" spans="1:9" ht="15.75" customHeight="1">
      <c r="A33" s="150">
        <v>32</v>
      </c>
      <c r="B33" s="151">
        <v>796.24</v>
      </c>
      <c r="C33" s="151">
        <v>10.85</v>
      </c>
      <c r="D33" s="151">
        <v>32.78</v>
      </c>
      <c r="E33" s="151">
        <v>251.47</v>
      </c>
      <c r="F33" s="151">
        <v>368.19</v>
      </c>
      <c r="G33" s="151">
        <v>131.13999999999999</v>
      </c>
      <c r="H33" s="29">
        <f t="shared" si="5"/>
        <v>794.43</v>
      </c>
      <c r="I33" s="148">
        <f t="shared" si="0"/>
        <v>1.8100000000000591</v>
      </c>
    </row>
    <row r="34" spans="1:9" ht="15.75" customHeight="1">
      <c r="A34" s="150">
        <v>33</v>
      </c>
      <c r="B34" s="151">
        <v>838.78</v>
      </c>
      <c r="C34" s="151">
        <v>21.83</v>
      </c>
      <c r="D34" s="151">
        <v>47.32</v>
      </c>
      <c r="E34" s="151">
        <v>136.22</v>
      </c>
      <c r="F34" s="151">
        <v>387.74</v>
      </c>
      <c r="G34" s="151">
        <v>243.85</v>
      </c>
      <c r="H34" s="29">
        <f t="shared" si="5"/>
        <v>836.96</v>
      </c>
      <c r="I34" s="148">
        <f t="shared" ref="I34:I65" si="6">B34-H34</f>
        <v>1.8199999999999363</v>
      </c>
    </row>
    <row r="35" spans="1:9" ht="15.75" customHeight="1">
      <c r="A35" s="150">
        <v>34</v>
      </c>
      <c r="B35" s="151">
        <v>927.01</v>
      </c>
      <c r="C35" s="151">
        <v>32.22</v>
      </c>
      <c r="D35" s="151">
        <v>79.349999999999994</v>
      </c>
      <c r="E35" s="151">
        <v>266.92</v>
      </c>
      <c r="F35" s="151">
        <v>365.31</v>
      </c>
      <c r="G35" s="151">
        <v>181.54</v>
      </c>
      <c r="H35" s="29">
        <f t="shared" si="5"/>
        <v>925.33999999999992</v>
      </c>
      <c r="I35" s="148">
        <f t="shared" si="6"/>
        <v>1.6700000000000728</v>
      </c>
    </row>
    <row r="36" spans="1:9" ht="15.75" customHeight="1">
      <c r="A36" s="150">
        <v>35</v>
      </c>
      <c r="B36" s="151">
        <v>1153.33</v>
      </c>
      <c r="C36" s="151">
        <v>80.430000000000007</v>
      </c>
      <c r="D36" s="151">
        <v>287.63</v>
      </c>
      <c r="E36" s="151">
        <v>385.3</v>
      </c>
      <c r="F36" s="151">
        <v>271.5</v>
      </c>
      <c r="G36" s="151">
        <v>127.4</v>
      </c>
      <c r="H36" s="29">
        <f t="shared" si="5"/>
        <v>1152.2600000000002</v>
      </c>
      <c r="I36" s="148">
        <f t="shared" si="6"/>
        <v>1.069999999999709</v>
      </c>
    </row>
    <row r="37" spans="1:9" ht="15.75" customHeight="1">
      <c r="A37" s="150">
        <v>36</v>
      </c>
      <c r="B37" s="151">
        <v>544.1</v>
      </c>
      <c r="C37" s="151">
        <v>18</v>
      </c>
      <c r="D37" s="151">
        <v>42.64</v>
      </c>
      <c r="E37" s="151">
        <v>162.63999999999999</v>
      </c>
      <c r="F37" s="151">
        <v>243.21</v>
      </c>
      <c r="G37" s="151">
        <v>76.3</v>
      </c>
      <c r="H37" s="29">
        <f t="shared" si="5"/>
        <v>542.79</v>
      </c>
      <c r="I37" s="148">
        <f t="shared" si="6"/>
        <v>1.3100000000000591</v>
      </c>
    </row>
    <row r="38" spans="1:9" ht="15.75" customHeight="1">
      <c r="A38" s="150">
        <v>37</v>
      </c>
      <c r="B38" s="151">
        <v>1005.79</v>
      </c>
      <c r="C38" s="151">
        <v>19.510000000000002</v>
      </c>
      <c r="D38" s="151">
        <v>88.02</v>
      </c>
      <c r="E38" s="151">
        <v>518.9</v>
      </c>
      <c r="F38" s="151">
        <v>318.07</v>
      </c>
      <c r="G38" s="151">
        <v>59.46</v>
      </c>
      <c r="H38" s="29">
        <f t="shared" si="5"/>
        <v>1003.96</v>
      </c>
      <c r="I38" s="148">
        <f t="shared" si="6"/>
        <v>1.8299999999999272</v>
      </c>
    </row>
    <row r="39" spans="1:9" ht="15.75" customHeight="1">
      <c r="A39" s="150">
        <v>38</v>
      </c>
      <c r="B39" s="151">
        <v>659.78</v>
      </c>
      <c r="C39" s="151">
        <v>10.72</v>
      </c>
      <c r="D39" s="151">
        <v>33.96</v>
      </c>
      <c r="E39" s="151">
        <v>129.5</v>
      </c>
      <c r="F39" s="151">
        <v>368.5</v>
      </c>
      <c r="G39" s="151">
        <v>116.31</v>
      </c>
      <c r="H39" s="29">
        <f t="shared" si="5"/>
        <v>658.99</v>
      </c>
      <c r="I39" s="148">
        <f t="shared" si="6"/>
        <v>0.78999999999996362</v>
      </c>
    </row>
    <row r="40" spans="1:9" ht="15.75" customHeight="1">
      <c r="A40" s="150">
        <v>39</v>
      </c>
      <c r="B40" s="151">
        <v>731.76</v>
      </c>
      <c r="C40" s="151">
        <v>16.809999999999999</v>
      </c>
      <c r="D40" s="151">
        <v>27.92</v>
      </c>
      <c r="E40" s="151">
        <v>91.96</v>
      </c>
      <c r="F40" s="151">
        <v>400.92</v>
      </c>
      <c r="G40" s="151">
        <v>193.14</v>
      </c>
      <c r="H40" s="29">
        <f t="shared" si="5"/>
        <v>730.75</v>
      </c>
      <c r="I40" s="148">
        <f t="shared" si="6"/>
        <v>1.0099999999999909</v>
      </c>
    </row>
    <row r="41" spans="1:9" ht="15.75" customHeight="1">
      <c r="A41" s="150">
        <v>40</v>
      </c>
      <c r="B41" s="151">
        <v>654.92999999999995</v>
      </c>
      <c r="C41" s="151">
        <v>20.99</v>
      </c>
      <c r="D41" s="151">
        <v>56.77</v>
      </c>
      <c r="E41" s="151">
        <v>228.56</v>
      </c>
      <c r="F41" s="151">
        <v>279.41000000000003</v>
      </c>
      <c r="G41" s="151">
        <v>68.84</v>
      </c>
      <c r="H41" s="29">
        <f t="shared" si="5"/>
        <v>654.57000000000005</v>
      </c>
      <c r="I41" s="148">
        <f t="shared" si="6"/>
        <v>0.35999999999989996</v>
      </c>
    </row>
    <row r="42" spans="1:9" ht="15.75" customHeight="1">
      <c r="A42" s="150">
        <v>41</v>
      </c>
      <c r="B42" s="151">
        <v>876.45</v>
      </c>
      <c r="C42" s="151">
        <v>114.95</v>
      </c>
      <c r="D42" s="151">
        <v>239.29</v>
      </c>
      <c r="E42" s="151">
        <v>230.96</v>
      </c>
      <c r="F42" s="151">
        <v>188.76</v>
      </c>
      <c r="G42" s="151">
        <v>100.77</v>
      </c>
      <c r="H42" s="29">
        <f t="shared" si="5"/>
        <v>874.73</v>
      </c>
      <c r="I42" s="148">
        <f t="shared" si="6"/>
        <v>1.7200000000000273</v>
      </c>
    </row>
    <row r="43" spans="1:9" ht="15.75" customHeight="1">
      <c r="A43" s="150">
        <v>42</v>
      </c>
      <c r="B43" s="151">
        <v>1143.6500000000001</v>
      </c>
      <c r="C43" s="151">
        <v>43.38</v>
      </c>
      <c r="D43" s="151">
        <v>94.9</v>
      </c>
      <c r="E43" s="151">
        <v>280.92</v>
      </c>
      <c r="F43" s="151">
        <v>480.51</v>
      </c>
      <c r="G43" s="151">
        <v>243.07</v>
      </c>
      <c r="H43" s="29">
        <f t="shared" si="5"/>
        <v>1142.78</v>
      </c>
      <c r="I43" s="148">
        <f t="shared" si="6"/>
        <v>0.87000000000011823</v>
      </c>
    </row>
    <row r="44" spans="1:9" ht="15.75" customHeight="1">
      <c r="A44" s="150">
        <v>43</v>
      </c>
      <c r="B44" s="151">
        <v>657.35</v>
      </c>
      <c r="C44" s="151">
        <v>18.11</v>
      </c>
      <c r="D44" s="151">
        <v>38.5</v>
      </c>
      <c r="E44" s="151">
        <v>166.5</v>
      </c>
      <c r="F44" s="151">
        <v>300.13</v>
      </c>
      <c r="G44" s="151">
        <v>133.41</v>
      </c>
      <c r="H44" s="29">
        <f t="shared" si="5"/>
        <v>656.65</v>
      </c>
      <c r="I44" s="148">
        <f t="shared" si="6"/>
        <v>0.70000000000004547</v>
      </c>
    </row>
    <row r="45" spans="1:9" ht="15.75" customHeight="1">
      <c r="A45" s="150">
        <v>44</v>
      </c>
      <c r="B45" s="151">
        <v>811.75</v>
      </c>
      <c r="C45" s="151">
        <v>54.03</v>
      </c>
      <c r="D45" s="151">
        <v>93.83</v>
      </c>
      <c r="E45" s="151">
        <v>227.11</v>
      </c>
      <c r="F45" s="151">
        <v>313.70999999999998</v>
      </c>
      <c r="G45" s="151">
        <v>121.6</v>
      </c>
      <c r="H45" s="29">
        <f t="shared" si="5"/>
        <v>810.28000000000009</v>
      </c>
      <c r="I45" s="148">
        <f t="shared" si="6"/>
        <v>1.4699999999999136</v>
      </c>
    </row>
    <row r="46" spans="1:9" ht="15.75" customHeight="1">
      <c r="A46" s="150">
        <v>45</v>
      </c>
      <c r="B46" s="151">
        <v>709.83</v>
      </c>
      <c r="C46" s="151">
        <v>17.61</v>
      </c>
      <c r="D46" s="151">
        <v>43.65</v>
      </c>
      <c r="E46" s="151">
        <v>175.34</v>
      </c>
      <c r="F46" s="151">
        <v>350.28</v>
      </c>
      <c r="G46" s="151">
        <v>122.03</v>
      </c>
      <c r="H46" s="29">
        <f t="shared" si="5"/>
        <v>708.91</v>
      </c>
      <c r="I46" s="148">
        <f t="shared" si="6"/>
        <v>0.92000000000007276</v>
      </c>
    </row>
    <row r="47" spans="1:9" ht="15.75" customHeight="1">
      <c r="A47" s="150">
        <v>46</v>
      </c>
      <c r="B47" s="151">
        <v>974.14</v>
      </c>
      <c r="C47" s="151">
        <v>38.200000000000003</v>
      </c>
      <c r="D47" s="151">
        <v>138.4</v>
      </c>
      <c r="E47" s="151">
        <v>364.91</v>
      </c>
      <c r="F47" s="151">
        <v>341.03</v>
      </c>
      <c r="G47" s="151">
        <v>90.64</v>
      </c>
      <c r="H47" s="29">
        <f t="shared" si="5"/>
        <v>973.18</v>
      </c>
      <c r="I47" s="148">
        <f t="shared" si="6"/>
        <v>0.96000000000003638</v>
      </c>
    </row>
    <row r="48" spans="1:9" ht="15.75" customHeight="1">
      <c r="A48" s="150">
        <v>47</v>
      </c>
      <c r="B48" s="151">
        <v>1104.1199999999999</v>
      </c>
      <c r="C48" s="151">
        <v>35.82</v>
      </c>
      <c r="D48" s="151">
        <v>102.4</v>
      </c>
      <c r="E48" s="151">
        <v>357.81</v>
      </c>
      <c r="F48" s="151">
        <v>436.84</v>
      </c>
      <c r="G48" s="151">
        <v>170.91</v>
      </c>
      <c r="H48" s="29">
        <f t="shared" si="5"/>
        <v>1103.78</v>
      </c>
      <c r="I48" s="148">
        <f t="shared" si="6"/>
        <v>0.33999999999991815</v>
      </c>
    </row>
    <row r="49" spans="1:9" ht="15.75" customHeight="1">
      <c r="A49" s="150">
        <v>48</v>
      </c>
      <c r="B49" s="151">
        <v>948.17</v>
      </c>
      <c r="C49" s="151">
        <v>14.97</v>
      </c>
      <c r="D49" s="151">
        <v>40.9</v>
      </c>
      <c r="E49" s="151">
        <v>137.24</v>
      </c>
      <c r="F49" s="151">
        <v>476.06</v>
      </c>
      <c r="G49" s="151">
        <v>278.70999999999998</v>
      </c>
      <c r="H49" s="29">
        <f t="shared" si="5"/>
        <v>947.88000000000011</v>
      </c>
      <c r="I49" s="148">
        <f t="shared" si="6"/>
        <v>0.28999999999984993</v>
      </c>
    </row>
    <row r="50" spans="1:9" ht="15.75" customHeight="1">
      <c r="A50" s="150">
        <v>49</v>
      </c>
      <c r="B50" s="151">
        <v>793.2</v>
      </c>
      <c r="C50" s="151">
        <v>18.28</v>
      </c>
      <c r="D50" s="151">
        <v>45.61</v>
      </c>
      <c r="E50" s="151">
        <v>132.72</v>
      </c>
      <c r="F50" s="151">
        <v>354.28</v>
      </c>
      <c r="G50" s="151">
        <v>241.31</v>
      </c>
      <c r="H50" s="29">
        <f t="shared" si="5"/>
        <v>792.2</v>
      </c>
      <c r="I50" s="148">
        <f t="shared" si="6"/>
        <v>1</v>
      </c>
    </row>
    <row r="51" spans="1:9" ht="15.75" customHeight="1">
      <c r="A51" s="150">
        <v>50</v>
      </c>
      <c r="B51" s="151">
        <v>1257.44</v>
      </c>
      <c r="C51" s="151">
        <v>49.55</v>
      </c>
      <c r="D51" s="151">
        <v>140.66</v>
      </c>
      <c r="E51" s="151">
        <v>528.82000000000005</v>
      </c>
      <c r="F51" s="151">
        <v>364.79</v>
      </c>
      <c r="G51" s="151">
        <v>172.79</v>
      </c>
      <c r="H51" s="29">
        <f t="shared" si="5"/>
        <v>1256.6099999999999</v>
      </c>
      <c r="I51" s="148">
        <f t="shared" si="6"/>
        <v>0.83000000000015461</v>
      </c>
    </row>
    <row r="52" spans="1:9" ht="15.75" customHeight="1">
      <c r="A52" s="150">
        <v>51</v>
      </c>
      <c r="B52" s="151">
        <v>747.23</v>
      </c>
      <c r="C52" s="151">
        <v>32.75</v>
      </c>
      <c r="D52" s="151">
        <v>44.77</v>
      </c>
      <c r="E52" s="151">
        <v>99.32</v>
      </c>
      <c r="F52" s="151">
        <v>342.22</v>
      </c>
      <c r="G52" s="151">
        <v>227.63</v>
      </c>
      <c r="H52" s="29">
        <f t="shared" si="5"/>
        <v>746.69</v>
      </c>
      <c r="I52" s="148">
        <f t="shared" si="6"/>
        <v>0.53999999999996362</v>
      </c>
    </row>
    <row r="53" spans="1:9" ht="15.75" customHeight="1">
      <c r="A53" s="150">
        <v>52</v>
      </c>
      <c r="B53" s="151">
        <v>833.56</v>
      </c>
      <c r="C53" s="151">
        <v>41.72</v>
      </c>
      <c r="D53" s="151">
        <v>82.53</v>
      </c>
      <c r="E53" s="151">
        <v>146.16</v>
      </c>
      <c r="F53" s="151">
        <v>252.07</v>
      </c>
      <c r="G53" s="151">
        <v>310.19</v>
      </c>
      <c r="H53" s="29">
        <f t="shared" si="5"/>
        <v>832.67000000000007</v>
      </c>
      <c r="I53" s="148">
        <f t="shared" si="6"/>
        <v>0.88999999999987267</v>
      </c>
    </row>
    <row r="54" spans="1:9" ht="15.75" customHeight="1">
      <c r="A54" s="150">
        <v>53</v>
      </c>
      <c r="B54" s="151">
        <v>809.56</v>
      </c>
      <c r="C54" s="151">
        <v>17.63</v>
      </c>
      <c r="D54" s="151">
        <v>35.729999999999997</v>
      </c>
      <c r="E54" s="151">
        <v>80.13</v>
      </c>
      <c r="F54" s="151">
        <v>295.52</v>
      </c>
      <c r="G54" s="151">
        <v>380.09</v>
      </c>
      <c r="H54" s="29">
        <f t="shared" si="5"/>
        <v>809.09999999999991</v>
      </c>
      <c r="I54" s="148">
        <f t="shared" si="6"/>
        <v>0.46000000000003638</v>
      </c>
    </row>
    <row r="55" spans="1:9" ht="15.75" customHeight="1">
      <c r="A55" s="150">
        <v>54</v>
      </c>
      <c r="B55" s="151">
        <v>825.55</v>
      </c>
      <c r="C55" s="151">
        <v>20.420000000000002</v>
      </c>
      <c r="D55" s="151">
        <v>37.28</v>
      </c>
      <c r="E55" s="151">
        <v>84.52</v>
      </c>
      <c r="F55" s="151">
        <v>292.66000000000003</v>
      </c>
      <c r="G55" s="151">
        <v>390.06</v>
      </c>
      <c r="H55" s="29">
        <f t="shared" ref="H55:H86" si="7">SUM(C55:G55)</f>
        <v>824.94</v>
      </c>
      <c r="I55" s="148">
        <f t="shared" si="6"/>
        <v>0.60999999999989996</v>
      </c>
    </row>
    <row r="56" spans="1:9" ht="15.75" customHeight="1">
      <c r="A56" s="150">
        <v>55</v>
      </c>
      <c r="B56" s="151">
        <v>723.34</v>
      </c>
      <c r="C56" s="151">
        <v>36.44</v>
      </c>
      <c r="D56" s="151">
        <v>57.43</v>
      </c>
      <c r="E56" s="151">
        <v>106.34</v>
      </c>
      <c r="F56" s="151">
        <v>266.14999999999998</v>
      </c>
      <c r="G56" s="151">
        <v>255.85</v>
      </c>
      <c r="H56" s="29">
        <f t="shared" si="7"/>
        <v>722.21</v>
      </c>
      <c r="I56" s="148">
        <f t="shared" si="6"/>
        <v>1.1299999999999955</v>
      </c>
    </row>
    <row r="57" spans="1:9" ht="15.75" customHeight="1">
      <c r="A57" s="150">
        <v>56</v>
      </c>
      <c r="B57" s="151">
        <v>884.48</v>
      </c>
      <c r="C57" s="151">
        <v>43.96</v>
      </c>
      <c r="D57" s="151">
        <v>72.150000000000006</v>
      </c>
      <c r="E57" s="151">
        <v>136.91</v>
      </c>
      <c r="F57" s="151">
        <v>325.18</v>
      </c>
      <c r="G57" s="151">
        <v>305.42</v>
      </c>
      <c r="H57" s="29">
        <f t="shared" si="7"/>
        <v>883.62000000000012</v>
      </c>
      <c r="I57" s="148">
        <f t="shared" si="6"/>
        <v>0.85999999999989996</v>
      </c>
    </row>
    <row r="58" spans="1:9" ht="15.75" customHeight="1">
      <c r="A58" s="150">
        <v>57</v>
      </c>
      <c r="B58" s="151">
        <v>860.31</v>
      </c>
      <c r="C58" s="151">
        <v>10.57</v>
      </c>
      <c r="D58" s="151">
        <v>25.32</v>
      </c>
      <c r="E58" s="151">
        <v>74.349999999999994</v>
      </c>
      <c r="F58" s="151">
        <v>361.49</v>
      </c>
      <c r="G58" s="151">
        <v>387.8</v>
      </c>
      <c r="H58" s="29">
        <f t="shared" si="7"/>
        <v>859.53</v>
      </c>
      <c r="I58" s="148">
        <f t="shared" si="6"/>
        <v>0.77999999999997272</v>
      </c>
    </row>
    <row r="59" spans="1:9" ht="15.75" customHeight="1">
      <c r="A59" s="150">
        <v>58</v>
      </c>
      <c r="B59" s="151">
        <v>1185.49</v>
      </c>
      <c r="C59" s="151">
        <v>30.53</v>
      </c>
      <c r="D59" s="151">
        <v>82.96</v>
      </c>
      <c r="E59" s="151">
        <v>190.81</v>
      </c>
      <c r="F59" s="151">
        <v>474.81</v>
      </c>
      <c r="G59" s="151">
        <v>405.3</v>
      </c>
      <c r="H59" s="29">
        <f t="shared" si="7"/>
        <v>1184.4100000000001</v>
      </c>
      <c r="I59" s="148">
        <f t="shared" si="6"/>
        <v>1.0799999999999272</v>
      </c>
    </row>
    <row r="60" spans="1:9" ht="15.75" customHeight="1">
      <c r="A60" s="150">
        <v>59</v>
      </c>
      <c r="B60" s="151">
        <v>855.3</v>
      </c>
      <c r="C60" s="151">
        <v>23.81</v>
      </c>
      <c r="D60" s="151">
        <v>64.569999999999993</v>
      </c>
      <c r="E60" s="151">
        <v>172.87</v>
      </c>
      <c r="F60" s="151">
        <v>295.67</v>
      </c>
      <c r="G60" s="151">
        <v>297.61</v>
      </c>
      <c r="H60" s="29">
        <f t="shared" si="7"/>
        <v>854.53000000000009</v>
      </c>
      <c r="I60" s="148">
        <f t="shared" si="6"/>
        <v>0.76999999999986812</v>
      </c>
    </row>
    <row r="61" spans="1:9" ht="15.75" customHeight="1">
      <c r="A61" s="150">
        <v>60</v>
      </c>
      <c r="B61" s="151">
        <v>1152.95</v>
      </c>
      <c r="C61" s="151">
        <v>15.09</v>
      </c>
      <c r="D61" s="151">
        <v>46.52</v>
      </c>
      <c r="E61" s="151">
        <v>164.96</v>
      </c>
      <c r="F61" s="151">
        <v>688.21</v>
      </c>
      <c r="G61" s="151">
        <v>237.58</v>
      </c>
      <c r="H61" s="29">
        <f t="shared" si="7"/>
        <v>1152.3599999999999</v>
      </c>
      <c r="I61" s="148">
        <f t="shared" si="6"/>
        <v>0.59000000000014552</v>
      </c>
    </row>
    <row r="62" spans="1:9" ht="15.75" customHeight="1">
      <c r="A62" s="150">
        <v>61</v>
      </c>
      <c r="B62" s="151">
        <v>1172.1199999999999</v>
      </c>
      <c r="C62" s="151">
        <v>46.61</v>
      </c>
      <c r="D62" s="151">
        <v>99.11</v>
      </c>
      <c r="E62" s="151">
        <v>280.35000000000002</v>
      </c>
      <c r="F62" s="151">
        <v>592.29999999999995</v>
      </c>
      <c r="G62" s="151">
        <v>152.94999999999999</v>
      </c>
      <c r="H62" s="29">
        <f t="shared" si="7"/>
        <v>1171.32</v>
      </c>
      <c r="I62" s="148">
        <f t="shared" si="6"/>
        <v>0.79999999999995453</v>
      </c>
    </row>
    <row r="63" spans="1:9" ht="15.75" customHeight="1">
      <c r="A63" s="150">
        <v>62</v>
      </c>
      <c r="B63" s="151">
        <v>571.82000000000005</v>
      </c>
      <c r="C63" s="151">
        <v>30.32</v>
      </c>
      <c r="D63" s="151">
        <v>41.25</v>
      </c>
      <c r="E63" s="151">
        <v>110.46</v>
      </c>
      <c r="F63" s="151">
        <v>242.95</v>
      </c>
      <c r="G63" s="151">
        <v>145.85</v>
      </c>
      <c r="H63" s="29">
        <f t="shared" si="7"/>
        <v>570.82999999999993</v>
      </c>
      <c r="I63" s="148">
        <f t="shared" si="6"/>
        <v>0.99000000000012278</v>
      </c>
    </row>
    <row r="64" spans="1:9" ht="15.75" customHeight="1">
      <c r="A64" s="150">
        <v>63</v>
      </c>
      <c r="B64" s="151">
        <v>745.77</v>
      </c>
      <c r="C64" s="151">
        <v>16.63</v>
      </c>
      <c r="D64" s="151">
        <v>44.38</v>
      </c>
      <c r="E64" s="151">
        <v>240.95</v>
      </c>
      <c r="F64" s="151">
        <v>305.38</v>
      </c>
      <c r="G64" s="151">
        <v>137.81</v>
      </c>
      <c r="H64" s="29">
        <f t="shared" si="7"/>
        <v>745.14999999999986</v>
      </c>
      <c r="I64" s="148">
        <f t="shared" si="6"/>
        <v>0.62000000000011823</v>
      </c>
    </row>
    <row r="65" spans="1:9" ht="15.75" customHeight="1">
      <c r="A65" s="150">
        <v>64</v>
      </c>
      <c r="B65" s="151">
        <v>884.62</v>
      </c>
      <c r="C65" s="151">
        <v>41.49</v>
      </c>
      <c r="D65" s="151">
        <v>70.930000000000007</v>
      </c>
      <c r="E65" s="151">
        <v>157.07</v>
      </c>
      <c r="F65" s="151">
        <v>339.17</v>
      </c>
      <c r="G65" s="151">
        <v>275.23</v>
      </c>
      <c r="H65" s="29">
        <f t="shared" si="7"/>
        <v>883.8900000000001</v>
      </c>
      <c r="I65" s="148">
        <f t="shared" si="6"/>
        <v>0.7299999999999045</v>
      </c>
    </row>
    <row r="66" spans="1:9" ht="15.75" customHeight="1">
      <c r="A66" s="150">
        <v>65</v>
      </c>
      <c r="B66" s="151">
        <v>1011.7</v>
      </c>
      <c r="C66" s="151">
        <v>78.92</v>
      </c>
      <c r="D66" s="151">
        <v>202.95</v>
      </c>
      <c r="E66" s="152">
        <v>236.39</v>
      </c>
      <c r="F66" s="151">
        <v>301.27999999999997</v>
      </c>
      <c r="G66" s="151">
        <v>191.76</v>
      </c>
      <c r="H66" s="29">
        <f t="shared" si="7"/>
        <v>1011.3</v>
      </c>
      <c r="I66" s="148">
        <f t="shared" ref="I66:I97" si="8">B66-H66</f>
        <v>0.40000000000009095</v>
      </c>
    </row>
    <row r="67" spans="1:9" ht="15.75" customHeight="1">
      <c r="A67" s="150">
        <v>66</v>
      </c>
      <c r="B67" s="151">
        <v>645</v>
      </c>
      <c r="C67" s="151">
        <v>33.69</v>
      </c>
      <c r="D67" s="151">
        <v>87.32</v>
      </c>
      <c r="E67" s="151">
        <v>209.12</v>
      </c>
      <c r="F67" s="151">
        <v>231.47</v>
      </c>
      <c r="G67" s="151">
        <v>83.19</v>
      </c>
      <c r="H67" s="29">
        <f t="shared" si="7"/>
        <v>644.79</v>
      </c>
      <c r="I67" s="148">
        <f t="shared" si="8"/>
        <v>0.21000000000003638</v>
      </c>
    </row>
    <row r="68" spans="1:9" ht="15.75" customHeight="1">
      <c r="A68" s="150">
        <v>67</v>
      </c>
      <c r="B68" s="151">
        <v>1042.0899999999999</v>
      </c>
      <c r="C68" s="151">
        <v>7.68</v>
      </c>
      <c r="D68" s="151">
        <v>22.99</v>
      </c>
      <c r="E68" s="151">
        <v>83.73</v>
      </c>
      <c r="F68" s="151">
        <v>508.14</v>
      </c>
      <c r="G68" s="151">
        <v>418.59</v>
      </c>
      <c r="H68" s="29">
        <f t="shared" si="7"/>
        <v>1041.1299999999999</v>
      </c>
      <c r="I68" s="148">
        <f t="shared" si="8"/>
        <v>0.96000000000003638</v>
      </c>
    </row>
    <row r="69" spans="1:9" ht="15.75" customHeight="1">
      <c r="A69" s="150">
        <v>68</v>
      </c>
      <c r="B69" s="151">
        <v>749.16</v>
      </c>
      <c r="C69" s="151">
        <v>24.19</v>
      </c>
      <c r="D69" s="151">
        <v>47.22</v>
      </c>
      <c r="E69" s="151">
        <v>101.5</v>
      </c>
      <c r="F69" s="151">
        <v>294.43</v>
      </c>
      <c r="G69" s="151">
        <v>281.17</v>
      </c>
      <c r="H69" s="29">
        <f t="shared" si="7"/>
        <v>748.51</v>
      </c>
      <c r="I69" s="148">
        <f t="shared" si="8"/>
        <v>0.64999999999997726</v>
      </c>
    </row>
    <row r="70" spans="1:9" ht="15.75" customHeight="1">
      <c r="A70" s="150">
        <v>69</v>
      </c>
      <c r="B70" s="151">
        <v>619.08000000000004</v>
      </c>
      <c r="C70" s="151">
        <v>13.25</v>
      </c>
      <c r="D70" s="151">
        <v>38.24</v>
      </c>
      <c r="E70" s="151">
        <v>283.68</v>
      </c>
      <c r="F70" s="151">
        <v>239.72</v>
      </c>
      <c r="G70" s="151">
        <v>43.71</v>
      </c>
      <c r="H70" s="29">
        <f t="shared" si="7"/>
        <v>618.6</v>
      </c>
      <c r="I70" s="148">
        <f t="shared" si="8"/>
        <v>0.48000000000001819</v>
      </c>
    </row>
    <row r="71" spans="1:9" ht="15.75" customHeight="1">
      <c r="A71" s="150">
        <v>70</v>
      </c>
      <c r="B71" s="151">
        <v>835.81</v>
      </c>
      <c r="C71" s="151">
        <v>39.96</v>
      </c>
      <c r="D71" s="151">
        <v>76.13</v>
      </c>
      <c r="E71" s="151">
        <v>207.88</v>
      </c>
      <c r="F71" s="151">
        <v>350.04</v>
      </c>
      <c r="G71" s="151">
        <v>160.84</v>
      </c>
      <c r="H71" s="29">
        <f t="shared" si="7"/>
        <v>834.85</v>
      </c>
      <c r="I71" s="148">
        <f t="shared" si="8"/>
        <v>0.95999999999992269</v>
      </c>
    </row>
    <row r="72" spans="1:9" ht="15.75" customHeight="1">
      <c r="A72" s="150">
        <v>71</v>
      </c>
      <c r="B72" s="151">
        <v>816.12</v>
      </c>
      <c r="C72" s="151">
        <v>30.08</v>
      </c>
      <c r="D72" s="151">
        <v>55.95</v>
      </c>
      <c r="E72" s="151">
        <v>107.67</v>
      </c>
      <c r="F72" s="151">
        <v>311.10000000000002</v>
      </c>
      <c r="G72" s="151">
        <v>310.45</v>
      </c>
      <c r="H72" s="29">
        <f t="shared" si="7"/>
        <v>815.25</v>
      </c>
      <c r="I72" s="148">
        <f t="shared" si="8"/>
        <v>0.87000000000000455</v>
      </c>
    </row>
    <row r="73" spans="1:9" ht="15.75" customHeight="1">
      <c r="A73" s="150">
        <v>72</v>
      </c>
      <c r="B73" s="151">
        <v>894.27</v>
      </c>
      <c r="C73" s="151">
        <v>30.7</v>
      </c>
      <c r="D73" s="151">
        <v>78.11</v>
      </c>
      <c r="E73" s="151">
        <v>256.97000000000003</v>
      </c>
      <c r="F73" s="151">
        <v>396.93</v>
      </c>
      <c r="G73" s="151">
        <v>130.83000000000001</v>
      </c>
      <c r="H73" s="29">
        <f t="shared" si="7"/>
        <v>893.54000000000008</v>
      </c>
      <c r="I73" s="148">
        <f t="shared" si="8"/>
        <v>0.7299999999999045</v>
      </c>
    </row>
    <row r="74" spans="1:9" ht="15.75" customHeight="1">
      <c r="A74" s="150">
        <v>73</v>
      </c>
      <c r="B74" s="151">
        <v>843.31</v>
      </c>
      <c r="C74" s="151">
        <v>15.4</v>
      </c>
      <c r="D74" s="151">
        <v>43.33</v>
      </c>
      <c r="E74" s="151">
        <v>123.44</v>
      </c>
      <c r="F74" s="151">
        <v>360.49</v>
      </c>
      <c r="G74" s="151">
        <v>300.14</v>
      </c>
      <c r="H74" s="29">
        <f t="shared" si="7"/>
        <v>842.8</v>
      </c>
      <c r="I74" s="148">
        <f t="shared" si="8"/>
        <v>0.50999999999999091</v>
      </c>
    </row>
    <row r="75" spans="1:9" ht="15.75" customHeight="1">
      <c r="A75" s="150">
        <v>74</v>
      </c>
      <c r="B75" s="151">
        <v>755.96</v>
      </c>
      <c r="C75" s="151">
        <v>17.41</v>
      </c>
      <c r="D75" s="151">
        <v>48.95</v>
      </c>
      <c r="E75" s="151">
        <v>145.91999999999999</v>
      </c>
      <c r="F75" s="151">
        <v>343.35</v>
      </c>
      <c r="G75" s="151">
        <v>199.71</v>
      </c>
      <c r="H75" s="29">
        <f t="shared" si="7"/>
        <v>755.34</v>
      </c>
      <c r="I75" s="148">
        <f t="shared" si="8"/>
        <v>0.62000000000000455</v>
      </c>
    </row>
    <row r="76" spans="1:9" ht="15.75" customHeight="1">
      <c r="A76" s="150">
        <v>75</v>
      </c>
      <c r="B76" s="151">
        <v>639.92999999999995</v>
      </c>
      <c r="C76" s="151">
        <v>29.76</v>
      </c>
      <c r="D76" s="151">
        <v>63.19</v>
      </c>
      <c r="E76" s="151">
        <v>127.83</v>
      </c>
      <c r="F76" s="151">
        <v>242.17</v>
      </c>
      <c r="G76" s="151">
        <v>176.44</v>
      </c>
      <c r="H76" s="29">
        <f t="shared" si="7"/>
        <v>639.39</v>
      </c>
      <c r="I76" s="148">
        <f t="shared" si="8"/>
        <v>0.53999999999996362</v>
      </c>
    </row>
    <row r="77" spans="1:9" ht="15.75" customHeight="1">
      <c r="A77" s="150">
        <v>76</v>
      </c>
      <c r="B77" s="151">
        <v>884.12</v>
      </c>
      <c r="C77" s="151">
        <v>13.14</v>
      </c>
      <c r="D77" s="151">
        <v>31.63</v>
      </c>
      <c r="E77" s="151">
        <v>101.36</v>
      </c>
      <c r="F77" s="151">
        <v>428.92</v>
      </c>
      <c r="G77" s="151">
        <v>308.57</v>
      </c>
      <c r="H77" s="29">
        <f t="shared" si="7"/>
        <v>883.61999999999989</v>
      </c>
      <c r="I77" s="148">
        <f t="shared" si="8"/>
        <v>0.50000000000011369</v>
      </c>
    </row>
    <row r="78" spans="1:9" ht="15.75" customHeight="1">
      <c r="A78" s="150">
        <v>77</v>
      </c>
      <c r="B78" s="151">
        <v>989.29</v>
      </c>
      <c r="C78" s="151">
        <v>29.86</v>
      </c>
      <c r="D78" s="151">
        <v>105.22</v>
      </c>
      <c r="E78" s="151">
        <v>361.67</v>
      </c>
      <c r="F78" s="151">
        <v>340.57</v>
      </c>
      <c r="G78" s="151">
        <v>151.37</v>
      </c>
      <c r="H78" s="29">
        <f t="shared" si="7"/>
        <v>988.68999999999994</v>
      </c>
      <c r="I78" s="148">
        <f t="shared" si="8"/>
        <v>0.60000000000002274</v>
      </c>
    </row>
    <row r="79" spans="1:9" ht="15.75" customHeight="1">
      <c r="A79" s="150">
        <v>78</v>
      </c>
      <c r="B79" s="151">
        <v>715.22</v>
      </c>
      <c r="C79" s="151">
        <v>30.33</v>
      </c>
      <c r="D79" s="151">
        <v>68.23</v>
      </c>
      <c r="E79" s="151">
        <v>251.15</v>
      </c>
      <c r="F79" s="151">
        <v>269.52</v>
      </c>
      <c r="G79" s="151">
        <v>95.55</v>
      </c>
      <c r="H79" s="29">
        <f t="shared" si="7"/>
        <v>714.78</v>
      </c>
      <c r="I79" s="148">
        <f t="shared" si="8"/>
        <v>0.44000000000005457</v>
      </c>
    </row>
    <row r="80" spans="1:9" ht="15.75" customHeight="1">
      <c r="A80" s="150">
        <v>79</v>
      </c>
      <c r="B80" s="151">
        <v>780.65</v>
      </c>
      <c r="C80" s="151">
        <v>29.16</v>
      </c>
      <c r="D80" s="151">
        <v>65.84</v>
      </c>
      <c r="E80" s="151">
        <v>159.93</v>
      </c>
      <c r="F80" s="151">
        <v>333.32</v>
      </c>
      <c r="G80" s="151">
        <v>191.46</v>
      </c>
      <c r="H80" s="29">
        <f t="shared" si="7"/>
        <v>779.71</v>
      </c>
      <c r="I80" s="148">
        <f t="shared" si="8"/>
        <v>0.93999999999994088</v>
      </c>
    </row>
    <row r="81" spans="1:9" ht="15.75" customHeight="1">
      <c r="A81" s="150">
        <v>80</v>
      </c>
      <c r="B81" s="151">
        <v>668.72</v>
      </c>
      <c r="C81" s="151">
        <v>26.83</v>
      </c>
      <c r="D81" s="151">
        <v>58.5</v>
      </c>
      <c r="E81" s="151">
        <v>143.22999999999999</v>
      </c>
      <c r="F81" s="151">
        <v>275.22000000000003</v>
      </c>
      <c r="G81" s="151">
        <v>164.3</v>
      </c>
      <c r="H81" s="29">
        <f t="shared" si="7"/>
        <v>668.08</v>
      </c>
      <c r="I81" s="148">
        <f t="shared" si="8"/>
        <v>0.63999999999998636</v>
      </c>
    </row>
    <row r="82" spans="1:9" ht="15.75" customHeight="1">
      <c r="A82" s="150">
        <v>81</v>
      </c>
      <c r="B82" s="151">
        <v>644.1</v>
      </c>
      <c r="C82" s="151">
        <v>16.43</v>
      </c>
      <c r="D82" s="151">
        <v>37.020000000000003</v>
      </c>
      <c r="E82" s="151">
        <v>227.12</v>
      </c>
      <c r="F82" s="151">
        <v>287.45999999999998</v>
      </c>
      <c r="G82" s="151">
        <v>74.97</v>
      </c>
      <c r="H82" s="29">
        <f t="shared" si="7"/>
        <v>643</v>
      </c>
      <c r="I82" s="148">
        <f t="shared" si="8"/>
        <v>1.1000000000000227</v>
      </c>
    </row>
    <row r="83" spans="1:9" ht="15.75" customHeight="1">
      <c r="A83" s="150">
        <v>82</v>
      </c>
      <c r="B83" s="151">
        <v>779.8</v>
      </c>
      <c r="C83" s="151">
        <v>70.38</v>
      </c>
      <c r="D83" s="151">
        <v>73.02</v>
      </c>
      <c r="E83" s="151">
        <v>139.91999999999999</v>
      </c>
      <c r="F83" s="151">
        <v>309.75</v>
      </c>
      <c r="G83" s="151">
        <v>185.63</v>
      </c>
      <c r="H83" s="29">
        <f t="shared" si="7"/>
        <v>778.69999999999993</v>
      </c>
      <c r="I83" s="148">
        <f t="shared" si="8"/>
        <v>1.1000000000000227</v>
      </c>
    </row>
    <row r="84" spans="1:9" ht="15.75" customHeight="1">
      <c r="A84" s="150">
        <v>83</v>
      </c>
      <c r="B84" s="151">
        <v>1035.4000000000001</v>
      </c>
      <c r="C84" s="151">
        <v>33.979999999999997</v>
      </c>
      <c r="D84" s="151">
        <v>89.04</v>
      </c>
      <c r="E84" s="151">
        <v>321.86</v>
      </c>
      <c r="F84" s="151">
        <v>421.43</v>
      </c>
      <c r="G84" s="151">
        <v>168.35</v>
      </c>
      <c r="H84" s="29">
        <f t="shared" si="7"/>
        <v>1034.6599999999999</v>
      </c>
      <c r="I84" s="148">
        <f t="shared" si="8"/>
        <v>0.74000000000023647</v>
      </c>
    </row>
    <row r="85" spans="1:9" ht="15.75" customHeight="1">
      <c r="A85" s="150">
        <v>84</v>
      </c>
      <c r="B85" s="151">
        <v>685.39</v>
      </c>
      <c r="C85" s="151">
        <v>21.16</v>
      </c>
      <c r="D85" s="151">
        <v>46.99</v>
      </c>
      <c r="E85" s="151">
        <v>209.08</v>
      </c>
      <c r="F85" s="151">
        <v>282.49</v>
      </c>
      <c r="G85" s="151">
        <v>124.95</v>
      </c>
      <c r="H85" s="29">
        <f t="shared" si="7"/>
        <v>684.67000000000007</v>
      </c>
      <c r="I85" s="148">
        <f t="shared" si="8"/>
        <v>0.7199999999999136</v>
      </c>
    </row>
    <row r="86" spans="1:9" ht="15.75" customHeight="1">
      <c r="A86" s="150">
        <v>85</v>
      </c>
      <c r="B86" s="151">
        <v>1090.21</v>
      </c>
      <c r="C86" s="151">
        <v>46.35</v>
      </c>
      <c r="D86" s="151">
        <v>107.32</v>
      </c>
      <c r="E86" s="151">
        <v>298.77</v>
      </c>
      <c r="F86" s="151">
        <v>377.56</v>
      </c>
      <c r="G86" s="151">
        <v>259.83999999999997</v>
      </c>
      <c r="H86" s="29">
        <f t="shared" si="7"/>
        <v>1089.8399999999999</v>
      </c>
      <c r="I86" s="148">
        <f t="shared" si="8"/>
        <v>0.37000000000011823</v>
      </c>
    </row>
    <row r="87" spans="1:9" ht="15.75" customHeight="1">
      <c r="A87" s="150">
        <v>86</v>
      </c>
      <c r="B87" s="151">
        <v>853.32</v>
      </c>
      <c r="C87" s="151">
        <v>41.66</v>
      </c>
      <c r="D87" s="151">
        <v>87.32</v>
      </c>
      <c r="E87" s="151">
        <v>305.08</v>
      </c>
      <c r="F87" s="151">
        <v>309</v>
      </c>
      <c r="G87" s="151">
        <v>109.6</v>
      </c>
      <c r="H87" s="29">
        <f t="shared" ref="H87:H118" si="9">SUM(C87:G87)</f>
        <v>852.66</v>
      </c>
      <c r="I87" s="148">
        <f t="shared" si="8"/>
        <v>0.66000000000008185</v>
      </c>
    </row>
    <row r="88" spans="1:9" ht="15.75" customHeight="1">
      <c r="A88" s="150">
        <v>87</v>
      </c>
      <c r="B88" s="151">
        <v>768.64</v>
      </c>
      <c r="C88" s="151">
        <v>37.94</v>
      </c>
      <c r="D88" s="151">
        <v>64.819999999999993</v>
      </c>
      <c r="E88" s="151">
        <v>132.77000000000001</v>
      </c>
      <c r="F88" s="151">
        <v>318.19</v>
      </c>
      <c r="G88" s="151">
        <v>214.07</v>
      </c>
      <c r="H88" s="29">
        <f t="shared" si="9"/>
        <v>767.79</v>
      </c>
      <c r="I88" s="148">
        <f t="shared" si="8"/>
        <v>0.85000000000002274</v>
      </c>
    </row>
    <row r="89" spans="1:9" ht="15.75" customHeight="1">
      <c r="A89" s="150">
        <v>88</v>
      </c>
      <c r="B89" s="151">
        <v>803.58</v>
      </c>
      <c r="C89" s="151">
        <v>20.94</v>
      </c>
      <c r="D89" s="151">
        <v>43.54</v>
      </c>
      <c r="E89" s="151">
        <v>96.87</v>
      </c>
      <c r="F89" s="151">
        <v>236.37</v>
      </c>
      <c r="G89" s="151">
        <v>405.27</v>
      </c>
      <c r="H89" s="29">
        <f t="shared" si="9"/>
        <v>802.99</v>
      </c>
      <c r="I89" s="148">
        <f t="shared" si="8"/>
        <v>0.59000000000003183</v>
      </c>
    </row>
    <row r="90" spans="1:9" ht="15.75" customHeight="1">
      <c r="A90" s="150">
        <v>89</v>
      </c>
      <c r="B90" s="151">
        <v>634.25</v>
      </c>
      <c r="C90" s="151">
        <v>25.28</v>
      </c>
      <c r="D90" s="151">
        <v>48.23</v>
      </c>
      <c r="E90" s="151">
        <v>114.52</v>
      </c>
      <c r="F90" s="151">
        <v>282.73</v>
      </c>
      <c r="G90" s="151">
        <v>163.16</v>
      </c>
      <c r="H90" s="29">
        <f t="shared" si="9"/>
        <v>633.91999999999996</v>
      </c>
      <c r="I90" s="148">
        <f t="shared" si="8"/>
        <v>0.33000000000004093</v>
      </c>
    </row>
    <row r="91" spans="1:9" ht="15.75" customHeight="1">
      <c r="A91" s="150">
        <v>90</v>
      </c>
      <c r="B91" s="151">
        <v>1048.71</v>
      </c>
      <c r="C91" s="151">
        <v>66.77</v>
      </c>
      <c r="D91" s="151">
        <v>186.17</v>
      </c>
      <c r="E91" s="151">
        <v>299.70999999999998</v>
      </c>
      <c r="F91" s="151">
        <v>363.04</v>
      </c>
      <c r="G91" s="151">
        <v>132.22</v>
      </c>
      <c r="H91" s="29">
        <f t="shared" si="9"/>
        <v>1047.9100000000001</v>
      </c>
      <c r="I91" s="148">
        <f t="shared" si="8"/>
        <v>0.79999999999995453</v>
      </c>
    </row>
    <row r="92" spans="1:9" ht="15.75" customHeight="1">
      <c r="A92" s="150">
        <v>91</v>
      </c>
      <c r="B92" s="151">
        <v>500.46</v>
      </c>
      <c r="C92" s="151">
        <v>23.85</v>
      </c>
      <c r="D92" s="151">
        <v>58.94</v>
      </c>
      <c r="E92" s="151">
        <v>220.99</v>
      </c>
      <c r="F92" s="151">
        <v>174.72</v>
      </c>
      <c r="G92" s="151">
        <v>21.51</v>
      </c>
      <c r="H92" s="29">
        <f t="shared" si="9"/>
        <v>500.01</v>
      </c>
      <c r="I92" s="148">
        <f t="shared" si="8"/>
        <v>0.44999999999998863</v>
      </c>
    </row>
    <row r="93" spans="1:9" ht="15.75" customHeight="1">
      <c r="A93" s="150">
        <v>92</v>
      </c>
      <c r="B93" s="151">
        <v>863.88</v>
      </c>
      <c r="C93" s="151">
        <v>12.83</v>
      </c>
      <c r="D93" s="151">
        <v>34.549999999999997</v>
      </c>
      <c r="E93" s="151">
        <v>107.35</v>
      </c>
      <c r="F93" s="151">
        <v>349.23</v>
      </c>
      <c r="G93" s="151">
        <v>359.23</v>
      </c>
      <c r="H93" s="29">
        <f t="shared" si="9"/>
        <v>863.19</v>
      </c>
      <c r="I93" s="148">
        <f t="shared" si="8"/>
        <v>0.68999999999994088</v>
      </c>
    </row>
    <row r="94" spans="1:9" ht="15.75" customHeight="1">
      <c r="A94" s="150">
        <v>93</v>
      </c>
      <c r="B94" s="151">
        <v>803.78</v>
      </c>
      <c r="C94" s="151">
        <v>45.78</v>
      </c>
      <c r="D94" s="151">
        <v>161.24</v>
      </c>
      <c r="E94" s="151">
        <v>317.56</v>
      </c>
      <c r="F94" s="151">
        <v>208.1</v>
      </c>
      <c r="G94" s="151">
        <v>70.42</v>
      </c>
      <c r="H94" s="29">
        <f t="shared" si="9"/>
        <v>803.1</v>
      </c>
      <c r="I94" s="148">
        <f t="shared" si="8"/>
        <v>0.67999999999994998</v>
      </c>
    </row>
    <row r="95" spans="1:9" ht="15.75" customHeight="1">
      <c r="A95" s="150">
        <v>94</v>
      </c>
      <c r="B95" s="151">
        <v>869.96</v>
      </c>
      <c r="C95" s="151">
        <v>15.34</v>
      </c>
      <c r="D95" s="151">
        <v>36.340000000000003</v>
      </c>
      <c r="E95" s="151">
        <v>243.98</v>
      </c>
      <c r="F95" s="151">
        <v>405.92</v>
      </c>
      <c r="G95" s="151">
        <v>167.21</v>
      </c>
      <c r="H95" s="29">
        <f t="shared" si="9"/>
        <v>868.79</v>
      </c>
      <c r="I95" s="148">
        <f t="shared" si="8"/>
        <v>1.1700000000000728</v>
      </c>
    </row>
    <row r="96" spans="1:9" ht="15.75" customHeight="1">
      <c r="A96" s="150">
        <v>95</v>
      </c>
      <c r="B96" s="151">
        <v>920.45</v>
      </c>
      <c r="C96" s="151">
        <v>26.93</v>
      </c>
      <c r="D96" s="151">
        <v>67.3</v>
      </c>
      <c r="E96" s="151">
        <v>204.82</v>
      </c>
      <c r="F96" s="151">
        <v>437.08</v>
      </c>
      <c r="G96" s="151">
        <v>183.74</v>
      </c>
      <c r="H96" s="29">
        <f t="shared" si="9"/>
        <v>919.86999999999989</v>
      </c>
      <c r="I96" s="148">
        <f t="shared" si="8"/>
        <v>0.58000000000015461</v>
      </c>
    </row>
    <row r="97" spans="1:9" ht="15.75" customHeight="1">
      <c r="A97" s="150">
        <v>96</v>
      </c>
      <c r="B97" s="151">
        <v>956.5</v>
      </c>
      <c r="C97" s="151">
        <v>30.65</v>
      </c>
      <c r="D97" s="151">
        <v>87.68</v>
      </c>
      <c r="E97" s="151">
        <v>318.07</v>
      </c>
      <c r="F97" s="151">
        <v>373.36</v>
      </c>
      <c r="G97" s="151">
        <v>146.44</v>
      </c>
      <c r="H97" s="29">
        <f t="shared" si="9"/>
        <v>956.2</v>
      </c>
      <c r="I97" s="148">
        <f t="shared" si="8"/>
        <v>0.29999999999995453</v>
      </c>
    </row>
    <row r="98" spans="1:9" ht="15.75" customHeight="1">
      <c r="A98" s="150">
        <v>97</v>
      </c>
      <c r="B98" s="151">
        <v>1027.67</v>
      </c>
      <c r="C98" s="151">
        <v>71.62</v>
      </c>
      <c r="D98" s="151">
        <v>226.4</v>
      </c>
      <c r="E98" s="151">
        <v>386.35</v>
      </c>
      <c r="F98" s="151">
        <v>265.20999999999998</v>
      </c>
      <c r="G98" s="151">
        <v>77.83</v>
      </c>
      <c r="H98" s="29">
        <f t="shared" si="9"/>
        <v>1027.4099999999999</v>
      </c>
      <c r="I98" s="148">
        <f t="shared" ref="I98:I129" si="10">B98-H98</f>
        <v>0.26000000000021828</v>
      </c>
    </row>
    <row r="99" spans="1:9" ht="15.75" customHeight="1">
      <c r="A99" s="150">
        <v>98</v>
      </c>
      <c r="B99" s="151">
        <v>852.01</v>
      </c>
      <c r="C99" s="151">
        <v>30.24</v>
      </c>
      <c r="D99" s="151">
        <v>73.73</v>
      </c>
      <c r="E99" s="151">
        <v>252.89</v>
      </c>
      <c r="F99" s="151">
        <v>292.01</v>
      </c>
      <c r="G99" s="151">
        <v>202.46</v>
      </c>
      <c r="H99" s="29">
        <f t="shared" si="9"/>
        <v>851.33</v>
      </c>
      <c r="I99" s="148">
        <f t="shared" si="10"/>
        <v>0.67999999999994998</v>
      </c>
    </row>
    <row r="100" spans="1:9" ht="15.75" customHeight="1">
      <c r="A100" s="150">
        <v>99</v>
      </c>
      <c r="B100" s="151">
        <v>761.77</v>
      </c>
      <c r="C100" s="151">
        <v>44.08</v>
      </c>
      <c r="D100" s="151">
        <v>100</v>
      </c>
      <c r="E100" s="151">
        <v>184.14</v>
      </c>
      <c r="F100" s="151">
        <v>262.14999999999998</v>
      </c>
      <c r="G100" s="151">
        <v>170.75</v>
      </c>
      <c r="H100" s="29">
        <f t="shared" si="9"/>
        <v>761.11999999999989</v>
      </c>
      <c r="I100" s="148">
        <f t="shared" si="10"/>
        <v>0.65000000000009095</v>
      </c>
    </row>
    <row r="101" spans="1:9" ht="15.75" customHeight="1">
      <c r="A101" s="153">
        <v>100</v>
      </c>
      <c r="B101" s="151">
        <v>893.76</v>
      </c>
      <c r="C101" s="151">
        <v>21.06</v>
      </c>
      <c r="D101" s="151">
        <v>53.94</v>
      </c>
      <c r="E101" s="151">
        <v>149.69</v>
      </c>
      <c r="F101" s="151">
        <v>378.07</v>
      </c>
      <c r="G101" s="151">
        <v>289.42</v>
      </c>
      <c r="H101" s="29">
        <f t="shared" si="9"/>
        <v>892.18000000000006</v>
      </c>
      <c r="I101" s="148">
        <f t="shared" si="10"/>
        <v>1.5799999999999272</v>
      </c>
    </row>
    <row r="102" spans="1:9" ht="15.75" customHeight="1">
      <c r="B102" s="154"/>
      <c r="C102" s="154"/>
      <c r="D102" s="154"/>
      <c r="E102" s="154"/>
      <c r="F102" s="154"/>
      <c r="G102" s="154"/>
    </row>
    <row r="103" spans="1:9" ht="15.75" customHeight="1">
      <c r="A103" s="154"/>
      <c r="B103" s="154"/>
      <c r="C103" s="154"/>
      <c r="D103" s="154"/>
      <c r="E103" s="154"/>
      <c r="F103" s="154"/>
      <c r="G103" s="154"/>
    </row>
    <row r="104" spans="1:9" ht="15.75" customHeight="1">
      <c r="G104" s="154"/>
    </row>
    <row r="105" spans="1:9" ht="15.75" customHeight="1"/>
    <row r="106" spans="1:9" ht="15.75" customHeight="1"/>
    <row r="107" spans="1:9" ht="15.75" customHeight="1"/>
    <row r="108" spans="1:9" ht="15.75" customHeight="1"/>
    <row r="109" spans="1:9" ht="15.75" customHeight="1"/>
    <row r="110" spans="1:9" ht="15.75" customHeight="1"/>
    <row r="111" spans="1:9" ht="15.75" customHeight="1"/>
    <row r="112" spans="1: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0" bottom="0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00"/>
  <sheetViews>
    <sheetView zoomScaleNormal="100" workbookViewId="0"/>
  </sheetViews>
  <sheetFormatPr defaultColWidth="12.7109375" defaultRowHeight="12.75"/>
  <cols>
    <col min="1" max="2" width="13" customWidth="1"/>
    <col min="3" max="4" width="18.140625" customWidth="1"/>
    <col min="5" max="5" width="28.5703125" customWidth="1"/>
    <col min="6" max="8" width="13" customWidth="1"/>
  </cols>
  <sheetData>
    <row r="1" spans="1:8" ht="12.75" customHeight="1">
      <c r="A1" s="155" t="s">
        <v>2810</v>
      </c>
      <c r="B1" s="156" t="s">
        <v>2817</v>
      </c>
      <c r="C1" s="194" t="s">
        <v>2818</v>
      </c>
      <c r="D1" s="194"/>
      <c r="E1" s="157" t="s">
        <v>2819</v>
      </c>
    </row>
    <row r="2" spans="1:8" ht="12.75" customHeight="1">
      <c r="A2" s="158"/>
      <c r="B2" s="159"/>
      <c r="C2" s="160" t="s">
        <v>2820</v>
      </c>
      <c r="D2" s="160" t="s">
        <v>2821</v>
      </c>
      <c r="E2" s="161"/>
    </row>
    <row r="3" spans="1:8" ht="17.25" customHeight="1">
      <c r="A3" s="150">
        <v>1</v>
      </c>
      <c r="B3" s="162">
        <v>45170</v>
      </c>
      <c r="C3" s="163" t="s">
        <v>2822</v>
      </c>
      <c r="D3" s="163" t="s">
        <v>2823</v>
      </c>
      <c r="E3" s="161"/>
      <c r="G3" s="29">
        <v>20.9394916667</v>
      </c>
      <c r="H3" s="29">
        <v>52.246194444399997</v>
      </c>
    </row>
    <row r="4" spans="1:8" ht="12.75" customHeight="1">
      <c r="A4" s="150">
        <v>2</v>
      </c>
      <c r="B4" s="162">
        <v>45173</v>
      </c>
      <c r="C4" s="164" t="s">
        <v>2824</v>
      </c>
      <c r="D4" s="165" t="s">
        <v>2825</v>
      </c>
      <c r="E4" s="161"/>
      <c r="G4" s="29">
        <v>21.0635083333</v>
      </c>
      <c r="H4" s="29">
        <v>52.145427777800002</v>
      </c>
    </row>
    <row r="5" spans="1:8" ht="12.75" customHeight="1">
      <c r="A5" s="150">
        <v>3</v>
      </c>
      <c r="B5" s="162">
        <v>45173</v>
      </c>
      <c r="C5" s="164" t="s">
        <v>2826</v>
      </c>
      <c r="D5" s="163" t="s">
        <v>2827</v>
      </c>
      <c r="E5" s="161"/>
      <c r="G5" s="29">
        <v>21.045769444400001</v>
      </c>
      <c r="H5" s="29">
        <v>52.149258333299997</v>
      </c>
    </row>
    <row r="6" spans="1:8" ht="12.75" customHeight="1">
      <c r="A6" s="150">
        <v>4</v>
      </c>
      <c r="B6" s="162">
        <v>45173</v>
      </c>
      <c r="C6" s="164" t="s">
        <v>2828</v>
      </c>
      <c r="D6" s="163" t="s">
        <v>2829</v>
      </c>
      <c r="E6" s="161"/>
      <c r="G6" s="29">
        <v>21.031544444400001</v>
      </c>
      <c r="H6" s="29">
        <v>52.143397222200001</v>
      </c>
    </row>
    <row r="7" spans="1:8" ht="12.75" customHeight="1">
      <c r="A7" s="150">
        <v>5</v>
      </c>
      <c r="B7" s="162">
        <v>45173</v>
      </c>
      <c r="C7" s="163" t="s">
        <v>2830</v>
      </c>
      <c r="D7" s="163" t="s">
        <v>2831</v>
      </c>
      <c r="E7" s="165" t="s">
        <v>2832</v>
      </c>
      <c r="G7" s="29">
        <v>21.017341666699998</v>
      </c>
      <c r="H7" s="29">
        <v>52.151825000000002</v>
      </c>
    </row>
    <row r="8" spans="1:8" ht="12.75" customHeight="1">
      <c r="A8" s="150">
        <v>6</v>
      </c>
      <c r="B8" s="162">
        <v>45173</v>
      </c>
      <c r="C8" s="164" t="s">
        <v>2833</v>
      </c>
      <c r="D8" s="163" t="s">
        <v>2834</v>
      </c>
      <c r="E8" s="165" t="s">
        <v>2835</v>
      </c>
      <c r="G8" s="29">
        <v>21.00075</v>
      </c>
      <c r="H8" s="29">
        <v>52.142163888900001</v>
      </c>
    </row>
    <row r="9" spans="1:8" ht="12.75" customHeight="1">
      <c r="A9" s="150">
        <v>7</v>
      </c>
      <c r="B9" s="162">
        <v>45173</v>
      </c>
      <c r="C9" s="164" t="s">
        <v>2836</v>
      </c>
      <c r="D9" s="163" t="s">
        <v>2837</v>
      </c>
      <c r="E9" s="161"/>
      <c r="G9" s="29">
        <v>20.992627777799999</v>
      </c>
      <c r="H9" s="29">
        <v>52.159513888900001</v>
      </c>
    </row>
    <row r="10" spans="1:8" ht="12.75" customHeight="1">
      <c r="A10" s="150">
        <v>8</v>
      </c>
      <c r="B10" s="162">
        <v>45173</v>
      </c>
      <c r="C10" s="164" t="s">
        <v>2838</v>
      </c>
      <c r="D10" s="163" t="s">
        <v>2839</v>
      </c>
      <c r="E10" s="161"/>
      <c r="G10" s="29">
        <v>21.0211611111</v>
      </c>
      <c r="H10" s="29">
        <v>52.157975</v>
      </c>
    </row>
    <row r="11" spans="1:8" ht="12.75" customHeight="1">
      <c r="A11" s="150">
        <v>9</v>
      </c>
      <c r="B11" s="162">
        <v>45173</v>
      </c>
      <c r="C11" s="164" t="s">
        <v>2840</v>
      </c>
      <c r="D11" s="163" t="s">
        <v>2841</v>
      </c>
      <c r="E11" s="161"/>
      <c r="G11" s="29">
        <v>21.0315888889</v>
      </c>
      <c r="H11" s="29">
        <v>52.158363888899999</v>
      </c>
    </row>
    <row r="12" spans="1:8" ht="17.25" customHeight="1">
      <c r="A12" s="150">
        <v>10</v>
      </c>
      <c r="B12" s="162">
        <v>45173</v>
      </c>
      <c r="C12" s="164" t="s">
        <v>2842</v>
      </c>
      <c r="D12" s="163" t="s">
        <v>2843</v>
      </c>
      <c r="E12" s="161"/>
      <c r="G12" s="29">
        <v>21.046586111100002</v>
      </c>
      <c r="H12" s="29">
        <v>52.157491666699997</v>
      </c>
    </row>
    <row r="13" spans="1:8" ht="15.75" customHeight="1">
      <c r="A13" s="150">
        <v>11</v>
      </c>
      <c r="B13" s="162">
        <v>45173</v>
      </c>
      <c r="C13" s="164" t="s">
        <v>2844</v>
      </c>
      <c r="D13" s="163" t="s">
        <v>2845</v>
      </c>
      <c r="E13" s="165" t="s">
        <v>2846</v>
      </c>
      <c r="G13" s="29">
        <v>21.0722694444</v>
      </c>
      <c r="H13" s="29">
        <v>52.160633333299998</v>
      </c>
    </row>
    <row r="14" spans="1:8" ht="16.5" customHeight="1">
      <c r="A14" s="150">
        <v>12</v>
      </c>
      <c r="B14" s="162">
        <v>45173</v>
      </c>
      <c r="C14" s="164" t="s">
        <v>2847</v>
      </c>
      <c r="D14" s="163" t="s">
        <v>2848</v>
      </c>
      <c r="E14" s="161"/>
      <c r="G14" s="29">
        <v>21.078424999999999</v>
      </c>
      <c r="H14" s="29">
        <v>52.174325000000003</v>
      </c>
    </row>
    <row r="15" spans="1:8" ht="17.25" customHeight="1">
      <c r="A15" s="150">
        <v>13</v>
      </c>
      <c r="B15" s="162">
        <v>45173</v>
      </c>
      <c r="C15" s="164" t="s">
        <v>2849</v>
      </c>
      <c r="D15" s="163" t="s">
        <v>2850</v>
      </c>
      <c r="E15" s="165" t="s">
        <v>2851</v>
      </c>
      <c r="G15" s="29">
        <v>21.074722222199998</v>
      </c>
      <c r="H15" s="29">
        <v>52.203975</v>
      </c>
    </row>
    <row r="16" spans="1:8" ht="18" customHeight="1">
      <c r="A16" s="150">
        <v>14</v>
      </c>
      <c r="B16" s="162">
        <v>45173</v>
      </c>
      <c r="C16" s="164" t="s">
        <v>2852</v>
      </c>
      <c r="D16" s="163" t="s">
        <v>2853</v>
      </c>
      <c r="E16" s="161"/>
      <c r="G16" s="29">
        <v>21.068064166700001</v>
      </c>
      <c r="H16" s="29">
        <v>52.212375000000002</v>
      </c>
    </row>
    <row r="17" spans="1:8" ht="12.75" customHeight="1">
      <c r="A17" s="150">
        <v>15</v>
      </c>
      <c r="B17" s="162">
        <v>45175</v>
      </c>
      <c r="C17" s="165" t="s">
        <v>2854</v>
      </c>
      <c r="D17" s="164" t="s">
        <v>2855</v>
      </c>
      <c r="E17" s="161"/>
      <c r="G17" s="29">
        <v>21.002050000000001</v>
      </c>
      <c r="H17" s="29">
        <v>52.2681333333</v>
      </c>
    </row>
    <row r="18" spans="1:8" ht="12.75" customHeight="1">
      <c r="A18" s="150">
        <v>16</v>
      </c>
      <c r="B18" s="166">
        <v>45175</v>
      </c>
      <c r="C18" s="165" t="s">
        <v>2856</v>
      </c>
      <c r="D18" s="164" t="s">
        <v>2857</v>
      </c>
      <c r="E18" s="161"/>
      <c r="G18" s="29">
        <v>20.912033333299998</v>
      </c>
      <c r="H18" s="29">
        <v>52.284983333299998</v>
      </c>
    </row>
    <row r="19" spans="1:8" ht="12.75" customHeight="1">
      <c r="A19" s="150">
        <v>17</v>
      </c>
      <c r="B19" s="166">
        <v>45175</v>
      </c>
      <c r="C19" s="165" t="s">
        <v>2858</v>
      </c>
      <c r="D19" s="164" t="s">
        <v>2859</v>
      </c>
      <c r="E19" s="165" t="s">
        <v>2860</v>
      </c>
      <c r="G19" s="29">
        <v>20.931349999999998</v>
      </c>
      <c r="H19" s="29">
        <v>52.278766666700001</v>
      </c>
    </row>
    <row r="20" spans="1:8" ht="12.75" customHeight="1">
      <c r="A20" s="150">
        <v>18</v>
      </c>
      <c r="B20" s="166">
        <v>45175</v>
      </c>
      <c r="C20" s="165" t="s">
        <v>2861</v>
      </c>
      <c r="D20" s="164" t="s">
        <v>2862</v>
      </c>
      <c r="E20" s="161"/>
      <c r="G20" s="29">
        <v>20.915783333299999</v>
      </c>
      <c r="H20" s="29">
        <v>52.272133333299998</v>
      </c>
    </row>
    <row r="21" spans="1:8" ht="12.75" customHeight="1">
      <c r="A21" s="150">
        <v>19</v>
      </c>
      <c r="B21" s="166">
        <v>45175</v>
      </c>
      <c r="C21" s="165" t="s">
        <v>2863</v>
      </c>
      <c r="D21" s="164" t="s">
        <v>2864</v>
      </c>
      <c r="E21" s="165" t="s">
        <v>2832</v>
      </c>
      <c r="G21" s="29">
        <v>20.933333333299998</v>
      </c>
      <c r="H21" s="29">
        <v>52.270566666699999</v>
      </c>
    </row>
    <row r="22" spans="1:8" ht="12.75" customHeight="1">
      <c r="A22" s="150">
        <v>20</v>
      </c>
      <c r="B22" s="166">
        <v>45175</v>
      </c>
      <c r="C22" s="165" t="s">
        <v>2865</v>
      </c>
      <c r="D22" s="164" t="s">
        <v>2866</v>
      </c>
      <c r="E22" s="161"/>
      <c r="G22" s="29">
        <v>20.950316666700001</v>
      </c>
      <c r="H22" s="29">
        <v>52.270650000000003</v>
      </c>
    </row>
    <row r="23" spans="1:8" ht="12.75" customHeight="1">
      <c r="A23" s="150">
        <v>21</v>
      </c>
      <c r="B23" s="166">
        <v>45175</v>
      </c>
      <c r="C23" s="165" t="s">
        <v>2867</v>
      </c>
      <c r="D23" s="164" t="s">
        <v>2868</v>
      </c>
      <c r="E23" s="161"/>
      <c r="G23" s="29">
        <v>20.944400000000002</v>
      </c>
      <c r="H23" s="29">
        <v>52.283916666700001</v>
      </c>
    </row>
    <row r="24" spans="1:8" ht="12.75" customHeight="1">
      <c r="A24" s="150">
        <v>22</v>
      </c>
      <c r="B24" s="166">
        <v>45175</v>
      </c>
      <c r="C24" s="165" t="s">
        <v>2869</v>
      </c>
      <c r="D24" s="164" t="s">
        <v>2870</v>
      </c>
      <c r="E24" s="161"/>
      <c r="G24" s="29">
        <v>20.958749999999998</v>
      </c>
      <c r="H24" s="29">
        <v>52.2804</v>
      </c>
    </row>
    <row r="25" spans="1:8" ht="12.75" customHeight="1">
      <c r="A25" s="150">
        <v>23</v>
      </c>
      <c r="B25" s="166">
        <v>45175</v>
      </c>
      <c r="C25" s="165" t="s">
        <v>2871</v>
      </c>
      <c r="D25" s="164" t="s">
        <v>2872</v>
      </c>
      <c r="E25" s="161"/>
      <c r="G25" s="29">
        <v>20.967566666700002</v>
      </c>
      <c r="H25" s="29">
        <v>52.2719833333</v>
      </c>
    </row>
    <row r="26" spans="1:8" ht="12.75" customHeight="1">
      <c r="A26" s="150">
        <v>24</v>
      </c>
      <c r="B26" s="166">
        <v>45175</v>
      </c>
      <c r="C26" s="165" t="s">
        <v>2873</v>
      </c>
      <c r="D26" s="164" t="s">
        <v>2874</v>
      </c>
      <c r="E26" s="161"/>
      <c r="G26" s="29">
        <v>20.9775666667</v>
      </c>
      <c r="H26" s="29">
        <v>52.266566666700001</v>
      </c>
    </row>
    <row r="27" spans="1:8" ht="12.75" customHeight="1">
      <c r="A27" s="150">
        <v>25</v>
      </c>
      <c r="B27" s="166">
        <v>45175</v>
      </c>
      <c r="C27" s="165" t="s">
        <v>2875</v>
      </c>
      <c r="D27" s="164" t="s">
        <v>2876</v>
      </c>
      <c r="E27" s="161"/>
      <c r="G27" s="29">
        <v>20.974633333300002</v>
      </c>
      <c r="H27" s="29">
        <v>52.286583333300001</v>
      </c>
    </row>
    <row r="28" spans="1:8" ht="12.75" customHeight="1">
      <c r="A28" s="150">
        <v>26</v>
      </c>
      <c r="B28" s="166">
        <v>45175</v>
      </c>
      <c r="C28" s="165" t="s">
        <v>2877</v>
      </c>
      <c r="D28" s="164" t="s">
        <v>2878</v>
      </c>
      <c r="E28" s="161"/>
      <c r="G28" s="29">
        <v>20.990266666699998</v>
      </c>
      <c r="H28" s="29">
        <v>52.277000000000001</v>
      </c>
    </row>
    <row r="29" spans="1:8" ht="12.75" customHeight="1">
      <c r="A29" s="150">
        <v>27</v>
      </c>
      <c r="B29" s="162">
        <v>45176</v>
      </c>
      <c r="C29" s="165" t="s">
        <v>2879</v>
      </c>
      <c r="D29" s="164" t="s">
        <v>2880</v>
      </c>
      <c r="E29" s="161"/>
      <c r="G29" s="29">
        <v>21.02205</v>
      </c>
      <c r="H29" s="29">
        <v>52.286700000000003</v>
      </c>
    </row>
    <row r="30" spans="1:8" ht="12.75" customHeight="1">
      <c r="A30" s="150">
        <v>28</v>
      </c>
      <c r="B30" s="162">
        <v>45176</v>
      </c>
      <c r="C30" s="165" t="s">
        <v>2881</v>
      </c>
      <c r="D30" s="164" t="s">
        <v>2882</v>
      </c>
      <c r="E30" s="161"/>
      <c r="G30" s="29">
        <v>21.034549999999999</v>
      </c>
      <c r="H30" s="29">
        <v>52.283250000000002</v>
      </c>
    </row>
    <row r="31" spans="1:8" ht="12.75" customHeight="1">
      <c r="A31" s="150">
        <v>29</v>
      </c>
      <c r="B31" s="162">
        <v>45176</v>
      </c>
      <c r="C31" s="165" t="s">
        <v>2883</v>
      </c>
      <c r="D31" s="164" t="s">
        <v>2884</v>
      </c>
      <c r="E31" s="161"/>
      <c r="G31" s="29">
        <v>21.0474</v>
      </c>
      <c r="H31" s="29">
        <v>52.286633333300003</v>
      </c>
    </row>
    <row r="32" spans="1:8" ht="12.75" customHeight="1">
      <c r="A32" s="150">
        <v>30</v>
      </c>
      <c r="B32" s="162">
        <v>45176</v>
      </c>
      <c r="C32" s="165" t="s">
        <v>2885</v>
      </c>
      <c r="D32" s="164" t="s">
        <v>2886</v>
      </c>
      <c r="E32" s="161"/>
      <c r="G32" s="29">
        <v>21.0718666667</v>
      </c>
      <c r="H32" s="29">
        <v>52.283050000000003</v>
      </c>
    </row>
    <row r="33" spans="1:8" ht="12.75" customHeight="1">
      <c r="A33" s="150">
        <v>31</v>
      </c>
      <c r="B33" s="162">
        <v>45176</v>
      </c>
      <c r="C33" s="165" t="s">
        <v>2887</v>
      </c>
      <c r="D33" s="164" t="s">
        <v>2888</v>
      </c>
      <c r="E33" s="161"/>
      <c r="G33" s="29">
        <v>21.067566666699999</v>
      </c>
      <c r="H33" s="29">
        <v>52.273533333300001</v>
      </c>
    </row>
    <row r="34" spans="1:8" ht="12.75" customHeight="1">
      <c r="A34" s="150">
        <v>32</v>
      </c>
      <c r="B34" s="162">
        <v>45176</v>
      </c>
      <c r="C34" s="165" t="s">
        <v>2889</v>
      </c>
      <c r="D34" s="164" t="s">
        <v>2890</v>
      </c>
      <c r="E34" s="161"/>
      <c r="G34" s="29">
        <v>21.051500000000001</v>
      </c>
      <c r="H34" s="29">
        <v>52.269550000000002</v>
      </c>
    </row>
    <row r="35" spans="1:8" ht="12.75" customHeight="1">
      <c r="A35" s="150">
        <v>33</v>
      </c>
      <c r="B35" s="162">
        <v>45176</v>
      </c>
      <c r="C35" s="165" t="s">
        <v>2891</v>
      </c>
      <c r="D35" s="164" t="s">
        <v>2892</v>
      </c>
      <c r="E35" s="165" t="s">
        <v>2860</v>
      </c>
      <c r="G35" s="29">
        <v>21.037766666700001</v>
      </c>
      <c r="H35" s="29">
        <v>52.266399999999997</v>
      </c>
    </row>
    <row r="36" spans="1:8" ht="12.75" customHeight="1">
      <c r="A36" s="150">
        <v>34</v>
      </c>
      <c r="B36" s="162">
        <v>45176</v>
      </c>
      <c r="C36" s="165" t="s">
        <v>2893</v>
      </c>
      <c r="D36" s="164" t="s">
        <v>2894</v>
      </c>
      <c r="E36" s="161"/>
      <c r="G36" s="29">
        <v>21.0223166667</v>
      </c>
      <c r="H36" s="29">
        <v>52.262283333299997</v>
      </c>
    </row>
    <row r="37" spans="1:8" ht="12.75" customHeight="1">
      <c r="A37" s="150">
        <v>35</v>
      </c>
      <c r="B37" s="162">
        <v>45176</v>
      </c>
      <c r="C37" s="165" t="s">
        <v>2895</v>
      </c>
      <c r="D37" s="164" t="s">
        <v>2896</v>
      </c>
      <c r="E37" s="167" t="s">
        <v>2897</v>
      </c>
      <c r="G37" s="29">
        <v>21.022349999999999</v>
      </c>
      <c r="H37" s="29">
        <v>52.253416666699998</v>
      </c>
    </row>
    <row r="38" spans="1:8" ht="12.75" customHeight="1">
      <c r="A38" s="150">
        <v>36</v>
      </c>
      <c r="B38" s="162">
        <v>45176</v>
      </c>
      <c r="C38" s="165" t="s">
        <v>2898</v>
      </c>
      <c r="D38" s="164" t="s">
        <v>2899</v>
      </c>
      <c r="E38" s="161"/>
      <c r="G38" s="29">
        <v>21.037533333300001</v>
      </c>
      <c r="H38" s="29">
        <v>52.251833333299999</v>
      </c>
    </row>
    <row r="39" spans="1:8" ht="12.75" customHeight="1">
      <c r="A39" s="150">
        <v>37</v>
      </c>
      <c r="B39" s="162">
        <v>45176</v>
      </c>
      <c r="C39" s="165" t="s">
        <v>2900</v>
      </c>
      <c r="D39" s="164" t="s">
        <v>2901</v>
      </c>
      <c r="E39" s="165" t="s">
        <v>2902</v>
      </c>
      <c r="G39" s="29">
        <v>21.049566666699999</v>
      </c>
      <c r="H39" s="29">
        <v>52.252299999999998</v>
      </c>
    </row>
    <row r="40" spans="1:8" ht="12.75" customHeight="1">
      <c r="A40" s="150">
        <v>38</v>
      </c>
      <c r="B40" s="162">
        <v>45176</v>
      </c>
      <c r="C40" s="165" t="s">
        <v>2903</v>
      </c>
      <c r="D40" s="164" t="s">
        <v>2904</v>
      </c>
      <c r="E40" s="161"/>
      <c r="G40" s="29">
        <v>21.0839</v>
      </c>
      <c r="H40" s="29">
        <v>52.252666666700001</v>
      </c>
    </row>
    <row r="41" spans="1:8" ht="12.75" customHeight="1">
      <c r="A41" s="150">
        <v>39</v>
      </c>
      <c r="B41" s="162">
        <v>45180</v>
      </c>
      <c r="C41" s="165" t="s">
        <v>2905</v>
      </c>
      <c r="D41" s="165" t="s">
        <v>2906</v>
      </c>
      <c r="E41" s="161"/>
      <c r="G41" s="29">
        <v>20.9163666667</v>
      </c>
      <c r="H41" s="29">
        <v>52.205483333300002</v>
      </c>
    </row>
    <row r="42" spans="1:8" ht="12.75" customHeight="1">
      <c r="A42" s="150">
        <v>40</v>
      </c>
      <c r="B42" s="168">
        <v>45180</v>
      </c>
      <c r="C42" s="165" t="s">
        <v>2907</v>
      </c>
      <c r="D42" s="165" t="s">
        <v>2908</v>
      </c>
      <c r="E42" s="161"/>
      <c r="G42" s="29">
        <v>20.924733333300001</v>
      </c>
      <c r="H42" s="29">
        <v>52.2038166667</v>
      </c>
    </row>
    <row r="43" spans="1:8" ht="12.75" customHeight="1">
      <c r="A43" s="150">
        <v>41</v>
      </c>
      <c r="B43" s="168">
        <v>45180</v>
      </c>
      <c r="C43" s="165" t="s">
        <v>2909</v>
      </c>
      <c r="D43" s="165" t="s">
        <v>2910</v>
      </c>
      <c r="E43" s="161"/>
      <c r="G43" s="29">
        <v>20.933350000000001</v>
      </c>
      <c r="H43" s="29">
        <v>52.201799999999999</v>
      </c>
    </row>
    <row r="44" spans="1:8" ht="12.75" customHeight="1">
      <c r="A44" s="150">
        <v>42</v>
      </c>
      <c r="B44" s="168">
        <v>45180</v>
      </c>
      <c r="C44" s="165" t="s">
        <v>2911</v>
      </c>
      <c r="D44" s="165" t="s">
        <v>2912</v>
      </c>
      <c r="E44" s="161"/>
      <c r="G44" s="29">
        <v>20.9566166667</v>
      </c>
      <c r="H44" s="29">
        <v>52.202016666699997</v>
      </c>
    </row>
    <row r="45" spans="1:8" ht="12.75" customHeight="1">
      <c r="A45" s="150">
        <v>43</v>
      </c>
      <c r="B45" s="168">
        <v>45180</v>
      </c>
      <c r="C45" s="165" t="s">
        <v>2913</v>
      </c>
      <c r="D45" s="165" t="s">
        <v>2914</v>
      </c>
      <c r="E45" s="161"/>
      <c r="G45" s="29">
        <v>20.9693</v>
      </c>
      <c r="H45" s="29">
        <v>52.202033333300001</v>
      </c>
    </row>
    <row r="46" spans="1:8" ht="12.75" customHeight="1">
      <c r="A46" s="150">
        <v>44</v>
      </c>
      <c r="B46" s="168">
        <v>45180</v>
      </c>
      <c r="C46" s="165" t="s">
        <v>2915</v>
      </c>
      <c r="D46" s="165" t="s">
        <v>2916</v>
      </c>
      <c r="E46" s="161"/>
      <c r="G46" s="29">
        <v>20.974350000000001</v>
      </c>
      <c r="H46" s="29">
        <v>52.184733333300002</v>
      </c>
    </row>
    <row r="47" spans="1:8" ht="12.75" customHeight="1">
      <c r="A47" s="150">
        <v>45</v>
      </c>
      <c r="B47" s="168">
        <v>45180</v>
      </c>
      <c r="C47" s="165" t="s">
        <v>2917</v>
      </c>
      <c r="D47" s="165" t="s">
        <v>2918</v>
      </c>
      <c r="E47" s="165" t="s">
        <v>2919</v>
      </c>
      <c r="G47" s="29">
        <v>20.977816666700001</v>
      </c>
      <c r="H47" s="29">
        <v>52.180166666700003</v>
      </c>
    </row>
    <row r="48" spans="1:8" ht="12.75" customHeight="1">
      <c r="A48" s="150">
        <v>46</v>
      </c>
      <c r="B48" s="168">
        <v>45180</v>
      </c>
      <c r="C48" s="165" t="s">
        <v>2920</v>
      </c>
      <c r="D48" s="165" t="s">
        <v>2921</v>
      </c>
      <c r="E48" s="161"/>
      <c r="G48" s="29">
        <v>20.926883333300001</v>
      </c>
      <c r="H48" s="29">
        <v>52.196249999999999</v>
      </c>
    </row>
    <row r="49" spans="1:8" ht="12.75" customHeight="1">
      <c r="A49" s="150">
        <v>47</v>
      </c>
      <c r="B49" s="168">
        <v>45180</v>
      </c>
      <c r="C49" s="165" t="s">
        <v>2922</v>
      </c>
      <c r="D49" s="165" t="s">
        <v>2923</v>
      </c>
      <c r="E49" s="161"/>
      <c r="G49" s="29">
        <v>20.944466666699999</v>
      </c>
      <c r="H49" s="29">
        <v>52.1927833333</v>
      </c>
    </row>
    <row r="50" spans="1:8" ht="12.75" customHeight="1">
      <c r="A50" s="150">
        <v>48</v>
      </c>
      <c r="B50" s="168">
        <v>45180</v>
      </c>
      <c r="C50" s="165" t="s">
        <v>2924</v>
      </c>
      <c r="D50" s="165" t="s">
        <v>2925</v>
      </c>
      <c r="E50" s="161"/>
      <c r="G50" s="29">
        <v>20.95355</v>
      </c>
      <c r="H50" s="29">
        <v>52.191000000000003</v>
      </c>
    </row>
    <row r="51" spans="1:8" ht="12.75" customHeight="1">
      <c r="A51" s="150">
        <v>49</v>
      </c>
      <c r="B51" s="166">
        <v>45180</v>
      </c>
      <c r="C51" s="165" t="s">
        <v>2926</v>
      </c>
      <c r="D51" s="165" t="s">
        <v>2927</v>
      </c>
      <c r="E51" s="161"/>
      <c r="G51" s="29">
        <v>20.9500833333</v>
      </c>
      <c r="H51" s="29">
        <v>52.182183333300003</v>
      </c>
    </row>
    <row r="52" spans="1:8" ht="12.75" customHeight="1">
      <c r="A52" s="150">
        <v>50</v>
      </c>
      <c r="B52" s="162">
        <v>45180</v>
      </c>
      <c r="C52" s="165" t="s">
        <v>2928</v>
      </c>
      <c r="D52" s="165" t="s">
        <v>2929</v>
      </c>
      <c r="E52" s="165" t="s">
        <v>2930</v>
      </c>
      <c r="G52" s="29">
        <v>20.944299999999998</v>
      </c>
      <c r="H52" s="29">
        <v>52.175416666700002</v>
      </c>
    </row>
    <row r="53" spans="1:8" ht="12.75" customHeight="1">
      <c r="A53" s="150">
        <v>51</v>
      </c>
      <c r="B53" s="162">
        <v>45180</v>
      </c>
      <c r="C53" s="165" t="s">
        <v>2931</v>
      </c>
      <c r="D53" s="165" t="s">
        <v>2932</v>
      </c>
      <c r="E53" s="161"/>
      <c r="G53" s="29">
        <v>20.91705</v>
      </c>
      <c r="H53" s="29">
        <v>52.219366666699997</v>
      </c>
    </row>
    <row r="54" spans="1:8" ht="12.75" customHeight="1">
      <c r="A54" s="150">
        <v>52</v>
      </c>
      <c r="B54" s="168">
        <v>45180</v>
      </c>
      <c r="C54" s="165" t="s">
        <v>2933</v>
      </c>
      <c r="D54" s="165" t="s">
        <v>2934</v>
      </c>
      <c r="E54" s="161"/>
      <c r="G54" s="29">
        <v>20.9316666667</v>
      </c>
      <c r="H54" s="29">
        <v>52.2236333333</v>
      </c>
    </row>
    <row r="55" spans="1:8" ht="12.75" customHeight="1">
      <c r="A55" s="150">
        <v>53</v>
      </c>
      <c r="B55" s="168">
        <v>45180</v>
      </c>
      <c r="C55" s="165" t="s">
        <v>2935</v>
      </c>
      <c r="D55" s="165" t="s">
        <v>2936</v>
      </c>
      <c r="E55" s="161"/>
      <c r="G55" s="29">
        <v>20.937100000000001</v>
      </c>
      <c r="H55" s="29">
        <v>52.222366666699997</v>
      </c>
    </row>
    <row r="56" spans="1:8" ht="12.75" customHeight="1">
      <c r="A56" s="150">
        <v>54</v>
      </c>
      <c r="B56" s="168">
        <v>45180</v>
      </c>
      <c r="C56" s="165" t="s">
        <v>2937</v>
      </c>
      <c r="D56" s="165" t="s">
        <v>2938</v>
      </c>
      <c r="E56" s="161"/>
      <c r="G56" s="29">
        <v>20.941783333299998</v>
      </c>
      <c r="H56" s="29">
        <v>52.231733333299999</v>
      </c>
    </row>
    <row r="57" spans="1:8" ht="12.75" customHeight="1">
      <c r="A57" s="150">
        <v>55</v>
      </c>
      <c r="B57" s="168">
        <v>45180</v>
      </c>
      <c r="C57" s="165" t="s">
        <v>2939</v>
      </c>
      <c r="D57" s="165" t="s">
        <v>2940</v>
      </c>
      <c r="E57" s="161"/>
      <c r="G57" s="29">
        <v>20.925149999999999</v>
      </c>
      <c r="H57" s="29">
        <v>52.234133333300001</v>
      </c>
    </row>
    <row r="58" spans="1:8" ht="12.75" customHeight="1">
      <c r="A58" s="150">
        <v>56</v>
      </c>
      <c r="B58" s="168">
        <v>45180</v>
      </c>
      <c r="C58" s="165" t="s">
        <v>2941</v>
      </c>
      <c r="D58" s="165" t="s">
        <v>2942</v>
      </c>
      <c r="E58" s="161"/>
      <c r="G58" s="29">
        <v>20.915199999999999</v>
      </c>
      <c r="H58" s="29">
        <v>52.231766666699997</v>
      </c>
    </row>
    <row r="59" spans="1:8" ht="12.75" customHeight="1">
      <c r="A59" s="150">
        <v>57</v>
      </c>
      <c r="B59" s="168">
        <v>45180</v>
      </c>
      <c r="C59" s="165" t="s">
        <v>2943</v>
      </c>
      <c r="D59" s="165" t="s">
        <v>2944</v>
      </c>
      <c r="E59" s="161"/>
      <c r="G59" s="29">
        <v>20.913283333300001</v>
      </c>
      <c r="H59" s="29">
        <v>52.240633333300003</v>
      </c>
    </row>
    <row r="60" spans="1:8" ht="12.75" customHeight="1">
      <c r="A60" s="150">
        <v>58</v>
      </c>
      <c r="B60" s="168">
        <v>45180</v>
      </c>
      <c r="C60" s="165" t="s">
        <v>2945</v>
      </c>
      <c r="D60" s="165" t="s">
        <v>2946</v>
      </c>
      <c r="E60" s="161"/>
      <c r="G60" s="29">
        <v>20.9286666667</v>
      </c>
      <c r="H60" s="29">
        <v>52.240466666700001</v>
      </c>
    </row>
    <row r="61" spans="1:8" ht="12.75" customHeight="1">
      <c r="A61" s="150">
        <v>59</v>
      </c>
      <c r="B61" s="168">
        <v>45180</v>
      </c>
      <c r="C61" s="165" t="s">
        <v>2947</v>
      </c>
      <c r="D61" s="165" t="s">
        <v>2948</v>
      </c>
      <c r="E61" s="161"/>
      <c r="G61" s="29">
        <v>20.913533333299998</v>
      </c>
      <c r="H61" s="29">
        <v>52.252749999999999</v>
      </c>
    </row>
    <row r="62" spans="1:8" ht="12.75" customHeight="1">
      <c r="A62" s="150">
        <v>60</v>
      </c>
      <c r="B62" s="168">
        <v>45180</v>
      </c>
      <c r="C62" s="165" t="s">
        <v>2949</v>
      </c>
      <c r="D62" s="165" t="s">
        <v>2950</v>
      </c>
      <c r="E62" s="161"/>
      <c r="G62" s="29">
        <v>20.923616666699999</v>
      </c>
      <c r="H62" s="29">
        <v>52.253149999999998</v>
      </c>
    </row>
    <row r="63" spans="1:8" ht="12.75" customHeight="1">
      <c r="A63" s="150">
        <v>61</v>
      </c>
      <c r="B63" s="168">
        <v>45180</v>
      </c>
      <c r="C63" s="165" t="s">
        <v>2951</v>
      </c>
      <c r="D63" s="165" t="s">
        <v>2952</v>
      </c>
      <c r="E63" s="165" t="s">
        <v>2953</v>
      </c>
      <c r="G63" s="29">
        <v>20.940283333299998</v>
      </c>
      <c r="H63" s="29">
        <v>52.261033333299999</v>
      </c>
    </row>
    <row r="64" spans="1:8" ht="12.75" customHeight="1">
      <c r="A64" s="150">
        <v>62</v>
      </c>
      <c r="B64" s="168">
        <v>45180</v>
      </c>
      <c r="C64" s="165" t="s">
        <v>2954</v>
      </c>
      <c r="D64" s="165" t="s">
        <v>2955</v>
      </c>
      <c r="E64" s="161"/>
      <c r="G64" s="29">
        <v>20.958066666699999</v>
      </c>
      <c r="H64" s="29">
        <v>52.260283333300002</v>
      </c>
    </row>
    <row r="65" spans="1:8" ht="12.75" customHeight="1">
      <c r="A65" s="150">
        <v>63</v>
      </c>
      <c r="B65" s="168">
        <v>45180</v>
      </c>
      <c r="C65" s="165" t="s">
        <v>2956</v>
      </c>
      <c r="D65" s="165" t="s">
        <v>2957</v>
      </c>
      <c r="E65" s="161"/>
      <c r="G65" s="29">
        <v>20.963633333299999</v>
      </c>
      <c r="H65" s="29">
        <v>52.237400000000001</v>
      </c>
    </row>
    <row r="66" spans="1:8" ht="12.75" customHeight="1">
      <c r="A66" s="150">
        <v>64</v>
      </c>
      <c r="B66" s="168">
        <v>45180</v>
      </c>
      <c r="C66" s="165" t="s">
        <v>2958</v>
      </c>
      <c r="D66" s="165" t="s">
        <v>2938</v>
      </c>
      <c r="E66" s="161"/>
      <c r="G66" s="29">
        <v>20.959</v>
      </c>
      <c r="H66" s="29">
        <v>52.231733333299999</v>
      </c>
    </row>
    <row r="67" spans="1:8" ht="12.75" customHeight="1">
      <c r="A67" s="150">
        <v>65</v>
      </c>
      <c r="B67" s="166">
        <v>45180</v>
      </c>
      <c r="C67" s="165" t="s">
        <v>2959</v>
      </c>
      <c r="D67" s="165" t="s">
        <v>2960</v>
      </c>
      <c r="E67" s="161"/>
      <c r="G67" s="29">
        <v>20.978066666699998</v>
      </c>
      <c r="H67" s="29">
        <v>52.229433333300001</v>
      </c>
    </row>
    <row r="68" spans="1:8" ht="12.75" customHeight="1">
      <c r="A68" s="150">
        <v>66</v>
      </c>
      <c r="B68" s="162">
        <v>45181</v>
      </c>
      <c r="C68" s="165" t="s">
        <v>2961</v>
      </c>
      <c r="D68" s="165" t="s">
        <v>2962</v>
      </c>
      <c r="E68" s="161"/>
      <c r="G68" s="29">
        <v>21.070650000000001</v>
      </c>
      <c r="H68" s="29">
        <v>52.190300000000001</v>
      </c>
    </row>
    <row r="69" spans="1:8" ht="12.75" customHeight="1">
      <c r="A69" s="150">
        <v>67</v>
      </c>
      <c r="B69" s="168">
        <v>45181</v>
      </c>
      <c r="C69" s="165" t="s">
        <v>2963</v>
      </c>
      <c r="D69" s="165" t="s">
        <v>2964</v>
      </c>
      <c r="E69" s="165" t="s">
        <v>2832</v>
      </c>
      <c r="G69" s="29">
        <v>21.0462833333</v>
      </c>
      <c r="H69" s="29">
        <v>52.187666666699997</v>
      </c>
    </row>
    <row r="70" spans="1:8" ht="12.75" customHeight="1">
      <c r="A70" s="150">
        <v>68</v>
      </c>
      <c r="B70" s="168">
        <v>45181</v>
      </c>
      <c r="C70" s="165" t="s">
        <v>2965</v>
      </c>
      <c r="D70" s="165" t="s">
        <v>2966</v>
      </c>
      <c r="E70" s="161"/>
      <c r="G70" s="29">
        <v>21.034766666700001</v>
      </c>
      <c r="H70" s="29">
        <v>52.188450000000003</v>
      </c>
    </row>
    <row r="71" spans="1:8" ht="12.75" customHeight="1">
      <c r="A71" s="150">
        <v>69</v>
      </c>
      <c r="B71" s="168">
        <v>45181</v>
      </c>
      <c r="C71" s="165" t="s">
        <v>2967</v>
      </c>
      <c r="D71" s="165" t="s">
        <v>2968</v>
      </c>
      <c r="E71" s="161"/>
      <c r="G71" s="29">
        <v>21.052299999999999</v>
      </c>
      <c r="H71" s="29">
        <v>52.173133333300001</v>
      </c>
    </row>
    <row r="72" spans="1:8" ht="12.75" customHeight="1">
      <c r="A72" s="150">
        <v>70</v>
      </c>
      <c r="B72" s="168">
        <v>45181</v>
      </c>
      <c r="C72" s="165" t="s">
        <v>2969</v>
      </c>
      <c r="D72" s="165" t="s">
        <v>2970</v>
      </c>
      <c r="E72" s="161"/>
      <c r="G72" s="29">
        <v>21.026083333300001</v>
      </c>
      <c r="H72" s="29">
        <v>52.172983333300003</v>
      </c>
    </row>
    <row r="73" spans="1:8" ht="12.75" customHeight="1">
      <c r="A73" s="150">
        <v>71</v>
      </c>
      <c r="B73" s="168">
        <v>45181</v>
      </c>
      <c r="C73" s="165" t="s">
        <v>2971</v>
      </c>
      <c r="D73" s="165" t="s">
        <v>2972</v>
      </c>
      <c r="E73" s="161"/>
      <c r="G73" s="29">
        <v>21.012699999999999</v>
      </c>
      <c r="H73" s="29">
        <v>52.174683333300003</v>
      </c>
    </row>
    <row r="74" spans="1:8" ht="12.75" customHeight="1">
      <c r="A74" s="150">
        <v>72</v>
      </c>
      <c r="B74" s="168">
        <v>45181</v>
      </c>
      <c r="C74" s="165" t="s">
        <v>2973</v>
      </c>
      <c r="D74" s="165" t="s">
        <v>2974</v>
      </c>
      <c r="E74" s="161"/>
      <c r="G74" s="29">
        <v>20.99765</v>
      </c>
      <c r="H74" s="29">
        <v>52.180533333299998</v>
      </c>
    </row>
    <row r="75" spans="1:8" ht="12.75" customHeight="1">
      <c r="A75" s="150">
        <v>73</v>
      </c>
      <c r="B75" s="168">
        <v>45181</v>
      </c>
      <c r="C75" s="165" t="s">
        <v>2975</v>
      </c>
      <c r="D75" s="165" t="s">
        <v>2976</v>
      </c>
      <c r="E75" s="161"/>
      <c r="G75" s="29">
        <v>20.995466666700001</v>
      </c>
      <c r="H75" s="29">
        <v>52.188816666699999</v>
      </c>
    </row>
    <row r="76" spans="1:8" ht="12.75" customHeight="1">
      <c r="A76" s="150">
        <v>74</v>
      </c>
      <c r="B76" s="168">
        <v>45181</v>
      </c>
      <c r="C76" s="165" t="s">
        <v>2977</v>
      </c>
      <c r="D76" s="165" t="s">
        <v>2978</v>
      </c>
      <c r="E76" s="161"/>
      <c r="G76" s="29">
        <v>20.9857166667</v>
      </c>
      <c r="H76" s="29">
        <v>52.203033333299999</v>
      </c>
    </row>
    <row r="77" spans="1:8" ht="12.75" customHeight="1">
      <c r="A77" s="150">
        <v>75</v>
      </c>
      <c r="B77" s="166">
        <v>45181</v>
      </c>
      <c r="C77" s="165" t="s">
        <v>2979</v>
      </c>
      <c r="D77" s="165" t="s">
        <v>2980</v>
      </c>
      <c r="E77" s="161"/>
      <c r="G77" s="29">
        <v>20.989966666699999</v>
      </c>
      <c r="H77" s="29">
        <v>52.216549999999998</v>
      </c>
    </row>
    <row r="78" spans="1:8" ht="12.75" customHeight="1">
      <c r="A78" s="150">
        <v>76</v>
      </c>
      <c r="B78" s="162">
        <v>45184</v>
      </c>
      <c r="C78" s="165" t="s">
        <v>2981</v>
      </c>
      <c r="D78" s="165" t="s">
        <v>2982</v>
      </c>
      <c r="E78" s="161"/>
      <c r="G78" s="29">
        <v>21.017266666699999</v>
      </c>
      <c r="H78" s="29">
        <v>52.188850000000002</v>
      </c>
    </row>
    <row r="79" spans="1:8" ht="12.75" customHeight="1">
      <c r="A79" s="150">
        <v>77</v>
      </c>
      <c r="B79" s="162">
        <v>45184</v>
      </c>
      <c r="C79" s="165" t="s">
        <v>2983</v>
      </c>
      <c r="D79" s="165" t="s">
        <v>2984</v>
      </c>
      <c r="E79" s="161"/>
      <c r="G79" s="29">
        <v>21.012766666699999</v>
      </c>
      <c r="H79" s="29">
        <v>52.197600000000001</v>
      </c>
    </row>
    <row r="80" spans="1:8" ht="12.75" customHeight="1">
      <c r="A80" s="150">
        <v>78</v>
      </c>
      <c r="B80" s="162">
        <v>45184</v>
      </c>
      <c r="C80" s="165" t="s">
        <v>2985</v>
      </c>
      <c r="D80" s="165" t="s">
        <v>2986</v>
      </c>
      <c r="E80" s="161"/>
      <c r="G80" s="29">
        <v>21.013066666699999</v>
      </c>
      <c r="H80" s="29">
        <v>52.217350000000003</v>
      </c>
    </row>
    <row r="81" spans="1:8" ht="12.75" customHeight="1">
      <c r="A81" s="150">
        <v>79</v>
      </c>
      <c r="B81" s="162">
        <v>45184</v>
      </c>
      <c r="C81" s="165" t="s">
        <v>2987</v>
      </c>
      <c r="D81" s="165" t="s">
        <v>2988</v>
      </c>
      <c r="E81" s="161"/>
      <c r="G81" s="29">
        <v>21.005033333299998</v>
      </c>
      <c r="H81" s="29">
        <v>52.217533333299997</v>
      </c>
    </row>
    <row r="82" spans="1:8" ht="12.75" customHeight="1">
      <c r="A82" s="150">
        <v>80</v>
      </c>
      <c r="B82" s="162">
        <v>45184</v>
      </c>
      <c r="C82" s="165" t="s">
        <v>2989</v>
      </c>
      <c r="D82" s="165" t="s">
        <v>2990</v>
      </c>
      <c r="E82" s="161"/>
      <c r="G82" s="29">
        <v>20.979433333300001</v>
      </c>
      <c r="H82" s="29">
        <v>52.2169833333</v>
      </c>
    </row>
    <row r="83" spans="1:8" ht="12.75" customHeight="1">
      <c r="A83" s="150">
        <v>81</v>
      </c>
      <c r="B83" s="162">
        <v>45184</v>
      </c>
      <c r="C83" s="165" t="s">
        <v>2991</v>
      </c>
      <c r="D83" s="165" t="s">
        <v>2992</v>
      </c>
      <c r="E83" s="161"/>
      <c r="G83" s="29">
        <v>20.963049999999999</v>
      </c>
      <c r="H83" s="29">
        <v>52.2173166667</v>
      </c>
    </row>
    <row r="84" spans="1:8" ht="12.75" customHeight="1">
      <c r="A84" s="150">
        <v>82</v>
      </c>
      <c r="B84" s="162">
        <v>45184</v>
      </c>
      <c r="C84" s="165" t="s">
        <v>2993</v>
      </c>
      <c r="D84" s="165" t="s">
        <v>2994</v>
      </c>
      <c r="E84" s="165" t="s">
        <v>2860</v>
      </c>
      <c r="G84" s="29">
        <v>20.977883333299999</v>
      </c>
      <c r="H84" s="29">
        <v>52.239616666700002</v>
      </c>
    </row>
    <row r="85" spans="1:8" ht="12.75" customHeight="1">
      <c r="A85" s="150">
        <v>83</v>
      </c>
      <c r="B85" s="162">
        <v>45184</v>
      </c>
      <c r="C85" s="165" t="s">
        <v>2995</v>
      </c>
      <c r="D85" s="165" t="s">
        <v>2996</v>
      </c>
      <c r="E85" s="161"/>
      <c r="G85" s="29">
        <v>20.984483333299998</v>
      </c>
      <c r="H85" s="29">
        <v>52.254983333299997</v>
      </c>
    </row>
    <row r="86" spans="1:8" ht="12.75" customHeight="1">
      <c r="A86" s="150">
        <v>84</v>
      </c>
      <c r="B86" s="162">
        <v>45184</v>
      </c>
      <c r="C86" s="165" t="s">
        <v>2975</v>
      </c>
      <c r="D86" s="165" t="s">
        <v>2997</v>
      </c>
      <c r="E86" s="161"/>
      <c r="G86" s="29">
        <v>20.995466666700001</v>
      </c>
      <c r="H86" s="29">
        <v>52.257950000000001</v>
      </c>
    </row>
    <row r="87" spans="1:8" ht="12.75" customHeight="1">
      <c r="A87" s="150">
        <v>85</v>
      </c>
      <c r="B87" s="162">
        <v>45184</v>
      </c>
      <c r="C87" s="165" t="s">
        <v>2998</v>
      </c>
      <c r="D87" s="165" t="s">
        <v>2999</v>
      </c>
      <c r="E87" s="161"/>
      <c r="G87" s="29">
        <v>21.002983333300001</v>
      </c>
      <c r="H87" s="29">
        <v>52.245383333299998</v>
      </c>
    </row>
    <row r="88" spans="1:8" ht="12.75" customHeight="1">
      <c r="A88" s="150">
        <v>86</v>
      </c>
      <c r="B88" s="162">
        <v>45184</v>
      </c>
      <c r="C88" s="165" t="s">
        <v>3000</v>
      </c>
      <c r="D88" s="165" t="s">
        <v>3001</v>
      </c>
      <c r="E88" s="161"/>
      <c r="G88" s="29">
        <v>20.994016666699999</v>
      </c>
      <c r="H88" s="29">
        <v>52.241250000000001</v>
      </c>
    </row>
    <row r="89" spans="1:8" ht="12.75" customHeight="1">
      <c r="A89" s="150">
        <v>87</v>
      </c>
      <c r="B89" s="162">
        <v>45184</v>
      </c>
      <c r="C89" s="165" t="s">
        <v>3002</v>
      </c>
      <c r="D89" s="165" t="s">
        <v>3003</v>
      </c>
      <c r="E89" s="161"/>
      <c r="G89" s="29">
        <v>20.998850000000001</v>
      </c>
      <c r="H89" s="29">
        <v>52.2321833333</v>
      </c>
    </row>
    <row r="90" spans="1:8" ht="12.75" customHeight="1">
      <c r="A90" s="150">
        <v>88</v>
      </c>
      <c r="B90" s="162">
        <v>45184</v>
      </c>
      <c r="C90" s="165" t="s">
        <v>3004</v>
      </c>
      <c r="D90" s="165" t="s">
        <v>3005</v>
      </c>
      <c r="E90" s="161"/>
      <c r="G90" s="29">
        <v>21.001066666700002</v>
      </c>
      <c r="H90" s="29">
        <v>52.227783333300003</v>
      </c>
    </row>
    <row r="91" spans="1:8" ht="12.75" customHeight="1">
      <c r="A91" s="150">
        <v>89</v>
      </c>
      <c r="B91" s="162">
        <v>45184</v>
      </c>
      <c r="C91" s="165" t="s">
        <v>3006</v>
      </c>
      <c r="D91" s="165" t="s">
        <v>3007</v>
      </c>
      <c r="E91" s="161"/>
      <c r="G91" s="29">
        <v>21.02045</v>
      </c>
      <c r="H91" s="29">
        <v>52.232300000000002</v>
      </c>
    </row>
    <row r="92" spans="1:8" ht="12.75" customHeight="1">
      <c r="A92" s="150">
        <v>90</v>
      </c>
      <c r="B92" s="162">
        <v>45184</v>
      </c>
      <c r="C92" s="165" t="s">
        <v>3008</v>
      </c>
      <c r="D92" s="165" t="s">
        <v>3009</v>
      </c>
      <c r="E92" s="161"/>
      <c r="G92" s="29">
        <v>21.016349999999999</v>
      </c>
      <c r="H92" s="29">
        <v>52.242199999999997</v>
      </c>
    </row>
    <row r="93" spans="1:8" ht="12.75" customHeight="1">
      <c r="A93" s="150">
        <v>91</v>
      </c>
      <c r="B93" s="162">
        <v>45184</v>
      </c>
      <c r="C93" s="165" t="s">
        <v>3010</v>
      </c>
      <c r="D93" s="165" t="s">
        <v>3011</v>
      </c>
      <c r="E93" s="161"/>
      <c r="G93" s="29">
        <v>21.039950000000001</v>
      </c>
      <c r="H93" s="29">
        <v>52.196550000000002</v>
      </c>
    </row>
    <row r="94" spans="1:8" ht="12.75" customHeight="1">
      <c r="A94" s="150">
        <v>92</v>
      </c>
      <c r="B94" s="162">
        <v>45187</v>
      </c>
      <c r="C94" s="165" t="s">
        <v>3012</v>
      </c>
      <c r="D94" s="165" t="s">
        <v>3013</v>
      </c>
      <c r="E94" s="161"/>
      <c r="G94" s="29">
        <v>21.038016666699999</v>
      </c>
      <c r="H94" s="29">
        <v>52.243466666700002</v>
      </c>
    </row>
    <row r="95" spans="1:8" ht="12.75" customHeight="1">
      <c r="A95" s="150">
        <v>93</v>
      </c>
      <c r="B95" s="162">
        <v>45187</v>
      </c>
      <c r="C95" s="165" t="s">
        <v>3014</v>
      </c>
      <c r="D95" s="165" t="s">
        <v>3015</v>
      </c>
      <c r="E95" s="161"/>
      <c r="G95" s="29">
        <v>21.0506833333</v>
      </c>
      <c r="H95" s="29">
        <v>52.237699999999997</v>
      </c>
    </row>
    <row r="96" spans="1:8" ht="12.75" customHeight="1">
      <c r="A96" s="150">
        <v>94</v>
      </c>
      <c r="B96" s="162">
        <v>45187</v>
      </c>
      <c r="C96" s="165" t="s">
        <v>3016</v>
      </c>
      <c r="D96" s="165" t="s">
        <v>3017</v>
      </c>
      <c r="E96" s="161"/>
      <c r="G96" s="29">
        <v>21.0365</v>
      </c>
      <c r="H96" s="29">
        <v>52.231999999999999</v>
      </c>
    </row>
    <row r="97" spans="1:8" ht="12.75" customHeight="1">
      <c r="A97" s="150">
        <v>95</v>
      </c>
      <c r="B97" s="162">
        <v>45187</v>
      </c>
      <c r="C97" s="165" t="s">
        <v>3018</v>
      </c>
      <c r="D97" s="165" t="s">
        <v>3019</v>
      </c>
      <c r="E97" s="161"/>
      <c r="G97" s="29">
        <v>21.036149999999999</v>
      </c>
      <c r="H97" s="29">
        <v>52.220700000000001</v>
      </c>
    </row>
    <row r="98" spans="1:8" ht="12.75" customHeight="1">
      <c r="A98" s="150">
        <v>96</v>
      </c>
      <c r="B98" s="162">
        <v>45187</v>
      </c>
      <c r="C98" s="165" t="s">
        <v>3020</v>
      </c>
      <c r="D98" s="165" t="s">
        <v>3021</v>
      </c>
      <c r="E98" s="161"/>
      <c r="G98" s="29">
        <v>21.046199999999999</v>
      </c>
      <c r="H98" s="29">
        <v>52.214449999999999</v>
      </c>
    </row>
    <row r="99" spans="1:8" ht="12.75" customHeight="1">
      <c r="A99" s="150">
        <v>97</v>
      </c>
      <c r="B99" s="162">
        <v>45187</v>
      </c>
      <c r="C99" s="165" t="s">
        <v>3022</v>
      </c>
      <c r="D99" s="165" t="s">
        <v>3023</v>
      </c>
      <c r="E99" s="161"/>
      <c r="G99" s="29">
        <v>21.0498166667</v>
      </c>
      <c r="H99" s="29">
        <v>52.201250000000002</v>
      </c>
    </row>
    <row r="100" spans="1:8" ht="12.75" customHeight="1">
      <c r="A100" s="150">
        <v>98</v>
      </c>
      <c r="B100" s="162">
        <v>45187</v>
      </c>
      <c r="C100" s="165" t="s">
        <v>3024</v>
      </c>
      <c r="D100" s="165" t="s">
        <v>3025</v>
      </c>
      <c r="E100" s="161"/>
      <c r="G100" s="29">
        <v>21.059100000000001</v>
      </c>
      <c r="H100" s="29">
        <v>52.227333333300002</v>
      </c>
    </row>
    <row r="101" spans="1:8" ht="12.75" customHeight="1">
      <c r="A101" s="150">
        <v>99</v>
      </c>
      <c r="B101" s="162">
        <v>45187</v>
      </c>
      <c r="C101" s="165" t="s">
        <v>3026</v>
      </c>
      <c r="D101" s="165" t="s">
        <v>3027</v>
      </c>
      <c r="E101" s="161"/>
      <c r="G101" s="29">
        <v>21.0667333333</v>
      </c>
      <c r="H101" s="29">
        <v>52.232966666700001</v>
      </c>
    </row>
    <row r="102" spans="1:8" ht="12.75" customHeight="1">
      <c r="A102" s="150">
        <v>100</v>
      </c>
      <c r="B102" s="162">
        <v>45187</v>
      </c>
      <c r="C102" s="165" t="s">
        <v>3028</v>
      </c>
      <c r="D102" s="165" t="s">
        <v>3029</v>
      </c>
      <c r="E102" s="165" t="s">
        <v>2860</v>
      </c>
      <c r="G102" s="29">
        <v>21.075983333300002</v>
      </c>
      <c r="H102" s="29">
        <v>52.242816666700001</v>
      </c>
    </row>
    <row r="103" spans="1:8" ht="12.75" customHeight="1"/>
    <row r="104" spans="1:8" ht="12.75" customHeight="1"/>
    <row r="105" spans="1:8" ht="12.75" customHeight="1"/>
    <row r="106" spans="1:8" ht="12.75" customHeight="1"/>
    <row r="107" spans="1:8" ht="12.75" customHeight="1"/>
    <row r="108" spans="1:8" ht="12.75" customHeight="1"/>
    <row r="109" spans="1:8" ht="12.75" customHeight="1"/>
    <row r="110" spans="1:8" ht="12.75" customHeight="1"/>
    <row r="111" spans="1:8" ht="12.75" customHeight="1"/>
    <row r="112" spans="1: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1:D1"/>
  </mergeCells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00"/>
  <sheetViews>
    <sheetView topLeftCell="A230" zoomScaleNormal="100" workbookViewId="0">
      <selection activeCell="A251" sqref="A251"/>
    </sheetView>
  </sheetViews>
  <sheetFormatPr defaultColWidth="12.7109375" defaultRowHeight="12.75"/>
  <cols>
    <col min="1" max="5" width="11.7109375" customWidth="1"/>
    <col min="6" max="6" width="11.5703125" customWidth="1"/>
    <col min="7" max="16" width="11.7109375" customWidth="1"/>
  </cols>
  <sheetData>
    <row r="1" spans="1:16" ht="12.75" customHeight="1">
      <c r="A1" s="29" t="s">
        <v>3030</v>
      </c>
      <c r="B1" s="29" t="s">
        <v>3031</v>
      </c>
      <c r="C1" s="29" t="s">
        <v>3032</v>
      </c>
      <c r="D1" s="29" t="s">
        <v>3033</v>
      </c>
      <c r="E1" s="29" t="s">
        <v>3034</v>
      </c>
      <c r="F1" s="105"/>
    </row>
    <row r="2" spans="1:16" ht="12.75" customHeight="1">
      <c r="B2" s="29" t="s">
        <v>3035</v>
      </c>
      <c r="C2" s="29" t="s">
        <v>3036</v>
      </c>
      <c r="D2" s="29" t="s">
        <v>3037</v>
      </c>
      <c r="E2" s="29" t="s">
        <v>3038</v>
      </c>
      <c r="F2" s="105" t="s">
        <v>3039</v>
      </c>
      <c r="G2" s="29" t="s">
        <v>3040</v>
      </c>
    </row>
    <row r="3" spans="1:16" ht="12.75" customHeight="1">
      <c r="F3" s="105"/>
    </row>
    <row r="4" spans="1:16" ht="12.75" customHeight="1">
      <c r="A4" s="169" t="s">
        <v>3041</v>
      </c>
      <c r="B4" s="169">
        <v>-0.09</v>
      </c>
      <c r="C4" s="169">
        <v>-0.02</v>
      </c>
      <c r="D4" s="169">
        <v>-4.55</v>
      </c>
      <c r="E4" s="169">
        <v>-4</v>
      </c>
      <c r="F4" s="170">
        <f t="shared" ref="F4:F67" si="0">SQRT((B4)^2+(C4)^2+(D4)^2)*10^(E4)</f>
        <v>4.5509339700769121E-4</v>
      </c>
      <c r="G4" s="170">
        <f t="shared" ref="G4:G35" si="1">F4-F$4</f>
        <v>0</v>
      </c>
    </row>
    <row r="5" spans="1:16" ht="12.75" customHeight="1">
      <c r="A5" s="29">
        <v>1</v>
      </c>
      <c r="B5" s="29">
        <v>0.61</v>
      </c>
      <c r="C5" s="29">
        <v>0.63</v>
      </c>
      <c r="D5" s="29">
        <v>-12.47</v>
      </c>
      <c r="E5" s="29">
        <v>-3</v>
      </c>
      <c r="F5" s="105">
        <f t="shared" si="0"/>
        <v>1.2500795974656975E-2</v>
      </c>
      <c r="G5" s="105">
        <f t="shared" si="1"/>
        <v>1.2045702577649284E-2</v>
      </c>
      <c r="P5" s="29">
        <v>0</v>
      </c>
    </row>
    <row r="6" spans="1:16" ht="12.75" customHeight="1">
      <c r="A6" s="29">
        <v>2</v>
      </c>
      <c r="B6" s="29">
        <v>-0.79</v>
      </c>
      <c r="C6" s="29">
        <v>-0.67</v>
      </c>
      <c r="D6" s="29">
        <v>-5.79</v>
      </c>
      <c r="E6" s="29">
        <v>-3</v>
      </c>
      <c r="F6" s="105">
        <f t="shared" si="0"/>
        <v>5.8819299553802915E-3</v>
      </c>
      <c r="G6" s="105">
        <f t="shared" si="1"/>
        <v>5.4268365583726007E-3</v>
      </c>
      <c r="P6" s="29">
        <v>2</v>
      </c>
    </row>
    <row r="7" spans="1:16" ht="12.75" customHeight="1">
      <c r="A7" s="29">
        <v>3</v>
      </c>
      <c r="B7" s="29">
        <v>-3.62</v>
      </c>
      <c r="C7" s="29">
        <v>3.57</v>
      </c>
      <c r="D7" s="29">
        <v>-9.9499999999999993</v>
      </c>
      <c r="E7" s="29">
        <v>-3</v>
      </c>
      <c r="F7" s="105">
        <f t="shared" si="0"/>
        <v>1.1173710216396343E-2</v>
      </c>
      <c r="G7" s="105">
        <f t="shared" si="1"/>
        <v>1.0718616819388653E-2</v>
      </c>
      <c r="P7" s="29">
        <v>1</v>
      </c>
    </row>
    <row r="8" spans="1:16" ht="12.75" customHeight="1">
      <c r="A8" s="29">
        <v>4</v>
      </c>
      <c r="B8" s="29">
        <v>0.51</v>
      </c>
      <c r="C8" s="29">
        <v>-0.02</v>
      </c>
      <c r="D8" s="29">
        <v>-5.93</v>
      </c>
      <c r="E8" s="29">
        <v>-3</v>
      </c>
      <c r="F8" s="105">
        <f t="shared" si="0"/>
        <v>5.9519240586553184E-3</v>
      </c>
      <c r="G8" s="105">
        <f t="shared" si="1"/>
        <v>5.4968306616476267E-3</v>
      </c>
      <c r="P8" s="29">
        <v>1</v>
      </c>
    </row>
    <row r="9" spans="1:16" ht="12.75" customHeight="1">
      <c r="A9" s="29">
        <v>5</v>
      </c>
      <c r="B9" s="29">
        <v>-1.78</v>
      </c>
      <c r="C9" s="29">
        <v>0.55000000000000004</v>
      </c>
      <c r="D9" s="29">
        <v>-10.64</v>
      </c>
      <c r="E9" s="29">
        <v>-3</v>
      </c>
      <c r="F9" s="105">
        <f t="shared" si="0"/>
        <v>1.0801874837267836E-2</v>
      </c>
      <c r="G9" s="105">
        <f t="shared" si="1"/>
        <v>1.0346781440260145E-2</v>
      </c>
      <c r="P9" s="29">
        <v>1</v>
      </c>
    </row>
    <row r="10" spans="1:16" ht="12.75" customHeight="1">
      <c r="A10" s="29">
        <v>6</v>
      </c>
      <c r="B10" s="29">
        <v>0.46</v>
      </c>
      <c r="C10" s="29">
        <v>0.23</v>
      </c>
      <c r="D10" s="29">
        <v>-9.81</v>
      </c>
      <c r="E10" s="29">
        <v>-3</v>
      </c>
      <c r="F10" s="105">
        <f t="shared" si="0"/>
        <v>9.8234718913426944E-3</v>
      </c>
      <c r="G10" s="105">
        <f t="shared" si="1"/>
        <v>9.3683784943350036E-3</v>
      </c>
      <c r="P10" s="29">
        <v>1</v>
      </c>
    </row>
    <row r="11" spans="1:16" ht="12.75" customHeight="1">
      <c r="A11" s="29">
        <v>7</v>
      </c>
      <c r="B11" s="29">
        <v>0.4</v>
      </c>
      <c r="C11" s="29">
        <v>-0.02</v>
      </c>
      <c r="D11" s="29">
        <v>-4.78</v>
      </c>
      <c r="E11" s="29">
        <v>-3</v>
      </c>
      <c r="F11" s="105">
        <f t="shared" si="0"/>
        <v>4.7967488989939843E-3</v>
      </c>
      <c r="G11" s="105">
        <f t="shared" si="1"/>
        <v>4.3416555019862926E-3</v>
      </c>
      <c r="P11" s="29">
        <v>1</v>
      </c>
    </row>
    <row r="12" spans="1:16" ht="12.75" customHeight="1">
      <c r="A12" s="29">
        <v>8</v>
      </c>
      <c r="B12" s="29">
        <v>-1.92</v>
      </c>
      <c r="C12" s="29">
        <v>2.39</v>
      </c>
      <c r="D12" s="29">
        <v>-9.41</v>
      </c>
      <c r="E12" s="29">
        <v>-3</v>
      </c>
      <c r="F12" s="105">
        <f t="shared" si="0"/>
        <v>9.8967974618055111E-3</v>
      </c>
      <c r="G12" s="105">
        <f t="shared" si="1"/>
        <v>9.4417040647978203E-3</v>
      </c>
      <c r="P12" s="29">
        <v>1</v>
      </c>
    </row>
    <row r="13" spans="1:16" ht="12.75" customHeight="1">
      <c r="A13" s="29">
        <v>9</v>
      </c>
      <c r="B13" s="29">
        <v>-0.01</v>
      </c>
      <c r="C13" s="29">
        <v>-7.58</v>
      </c>
      <c r="D13" s="29">
        <v>-19.809999999999999</v>
      </c>
      <c r="E13" s="29">
        <v>-3</v>
      </c>
      <c r="F13" s="105">
        <f t="shared" si="0"/>
        <v>2.121067184225903E-2</v>
      </c>
      <c r="G13" s="105">
        <f t="shared" si="1"/>
        <v>2.0755578445251339E-2</v>
      </c>
      <c r="P13" s="29">
        <v>1</v>
      </c>
    </row>
    <row r="14" spans="1:16" ht="12.75" customHeight="1">
      <c r="A14" s="29">
        <v>10</v>
      </c>
      <c r="B14" s="29">
        <v>-0.11</v>
      </c>
      <c r="C14" s="29">
        <v>0.4</v>
      </c>
      <c r="D14" s="29">
        <v>-5.66</v>
      </c>
      <c r="E14" s="29">
        <v>-3</v>
      </c>
      <c r="F14" s="105">
        <f t="shared" si="0"/>
        <v>5.6751828164386033E-3</v>
      </c>
      <c r="G14" s="105">
        <f t="shared" si="1"/>
        <v>5.2200894194309126E-3</v>
      </c>
      <c r="P14" s="29">
        <v>0</v>
      </c>
    </row>
    <row r="15" spans="1:16" ht="12.75" customHeight="1">
      <c r="A15" s="29">
        <v>11</v>
      </c>
      <c r="B15" s="29">
        <v>1.08</v>
      </c>
      <c r="C15" s="29">
        <v>-0.06</v>
      </c>
      <c r="D15" s="29">
        <v>-3.49</v>
      </c>
      <c r="E15" s="29">
        <v>-3</v>
      </c>
      <c r="F15" s="105">
        <f t="shared" si="0"/>
        <v>3.6537788657771833E-3</v>
      </c>
      <c r="G15" s="105">
        <f t="shared" si="1"/>
        <v>3.1986854687694921E-3</v>
      </c>
      <c r="P15" s="29">
        <v>1</v>
      </c>
    </row>
    <row r="16" spans="1:16" ht="12.75" customHeight="1">
      <c r="A16" s="29">
        <v>12</v>
      </c>
      <c r="B16" s="29">
        <v>0.08</v>
      </c>
      <c r="C16" s="29">
        <v>0.02</v>
      </c>
      <c r="D16" s="29">
        <v>-0.56000000000000005</v>
      </c>
      <c r="E16" s="29">
        <v>-2</v>
      </c>
      <c r="F16" s="105">
        <f t="shared" si="0"/>
        <v>5.6603886792339622E-3</v>
      </c>
      <c r="G16" s="105">
        <f t="shared" si="1"/>
        <v>5.2052952822262705E-3</v>
      </c>
      <c r="P16" s="29">
        <v>0</v>
      </c>
    </row>
    <row r="17" spans="1:16" ht="12.75" customHeight="1">
      <c r="A17" s="29">
        <v>13</v>
      </c>
      <c r="B17" s="29">
        <v>-1.25</v>
      </c>
      <c r="C17" s="29">
        <v>2.17</v>
      </c>
      <c r="D17" s="29">
        <v>-10.5</v>
      </c>
      <c r="E17" s="29">
        <v>-3</v>
      </c>
      <c r="F17" s="105">
        <f t="shared" si="0"/>
        <v>1.0794507862797637E-2</v>
      </c>
      <c r="G17" s="105">
        <f t="shared" si="1"/>
        <v>1.0339414465789946E-2</v>
      </c>
      <c r="P17" s="29">
        <v>1</v>
      </c>
    </row>
    <row r="18" spans="1:16" ht="12.75" customHeight="1">
      <c r="A18" s="29">
        <v>14</v>
      </c>
      <c r="B18" s="29">
        <v>-0.38</v>
      </c>
      <c r="C18" s="29">
        <v>-0.55000000000000004</v>
      </c>
      <c r="D18" s="29">
        <v>-5.99</v>
      </c>
      <c r="E18" s="29">
        <v>-3</v>
      </c>
      <c r="F18" s="105">
        <f t="shared" si="0"/>
        <v>6.0271883992455396E-3</v>
      </c>
      <c r="G18" s="105">
        <f t="shared" si="1"/>
        <v>5.5720950022378479E-3</v>
      </c>
      <c r="P18" s="29">
        <v>2</v>
      </c>
    </row>
    <row r="19" spans="1:16" ht="12.75" customHeight="1">
      <c r="A19" s="29">
        <v>15</v>
      </c>
      <c r="B19" s="29">
        <v>-1.6</v>
      </c>
      <c r="C19" s="29">
        <v>-2.83</v>
      </c>
      <c r="D19" s="29">
        <v>-5.71</v>
      </c>
      <c r="E19" s="29">
        <v>-3</v>
      </c>
      <c r="F19" s="105">
        <f t="shared" si="0"/>
        <v>6.5706164094398323E-3</v>
      </c>
      <c r="G19" s="105">
        <f t="shared" si="1"/>
        <v>6.1155230124321416E-3</v>
      </c>
      <c r="P19" s="29">
        <v>1</v>
      </c>
    </row>
    <row r="20" spans="1:16" ht="12.75" customHeight="1">
      <c r="A20" s="29">
        <v>16</v>
      </c>
      <c r="B20" s="29">
        <v>0.56000000000000005</v>
      </c>
      <c r="C20" s="29">
        <v>0.5</v>
      </c>
      <c r="D20" s="29">
        <v>7.0000000000000007E-2</v>
      </c>
      <c r="E20" s="29">
        <v>-2</v>
      </c>
      <c r="F20" s="105">
        <f t="shared" si="0"/>
        <v>7.5398938984577238E-3</v>
      </c>
      <c r="G20" s="105">
        <f t="shared" si="1"/>
        <v>7.084800501450033E-3</v>
      </c>
      <c r="P20" s="29">
        <v>1</v>
      </c>
    </row>
    <row r="21" spans="1:16" ht="12.75" customHeight="1">
      <c r="A21" s="29">
        <v>17</v>
      </c>
      <c r="B21" s="29">
        <v>-0.4</v>
      </c>
      <c r="C21" s="29">
        <v>-0.37</v>
      </c>
      <c r="D21" s="29">
        <v>-11.9</v>
      </c>
      <c r="E21" s="29">
        <v>-3</v>
      </c>
      <c r="F21" s="105">
        <f t="shared" si="0"/>
        <v>1.1912468258089925E-2</v>
      </c>
      <c r="G21" s="105">
        <f t="shared" si="1"/>
        <v>1.1457374861082234E-2</v>
      </c>
      <c r="P21" s="29">
        <v>1</v>
      </c>
    </row>
    <row r="22" spans="1:16" ht="12.75" customHeight="1">
      <c r="A22" s="29">
        <v>18</v>
      </c>
      <c r="B22" s="29">
        <v>0.11</v>
      </c>
      <c r="C22" s="29">
        <v>0.3</v>
      </c>
      <c r="D22" s="29">
        <v>-7.45</v>
      </c>
      <c r="E22" s="29">
        <v>-3</v>
      </c>
      <c r="F22" s="105">
        <f t="shared" si="0"/>
        <v>7.4568492005672215E-3</v>
      </c>
      <c r="G22" s="105">
        <f t="shared" si="1"/>
        <v>7.0017558035595298E-3</v>
      </c>
      <c r="P22" s="29">
        <v>0</v>
      </c>
    </row>
    <row r="23" spans="1:16" ht="12.75" customHeight="1">
      <c r="A23" s="29">
        <v>19</v>
      </c>
      <c r="B23" s="29">
        <v>5.53</v>
      </c>
      <c r="C23" s="29">
        <v>4.6100000000000003</v>
      </c>
      <c r="D23" s="29">
        <v>-12.05</v>
      </c>
      <c r="E23" s="29">
        <v>-3</v>
      </c>
      <c r="F23" s="105">
        <f t="shared" si="0"/>
        <v>1.4036933425787842E-2</v>
      </c>
      <c r="G23" s="105">
        <f t="shared" si="1"/>
        <v>1.3581840028780151E-2</v>
      </c>
      <c r="P23" s="29">
        <v>1</v>
      </c>
    </row>
    <row r="24" spans="1:16" ht="12.75" customHeight="1">
      <c r="A24" s="29">
        <v>20</v>
      </c>
      <c r="B24" s="29">
        <v>0.12</v>
      </c>
      <c r="C24" s="29">
        <v>-7.0000000000000007E-2</v>
      </c>
      <c r="D24" s="29">
        <v>-7.96</v>
      </c>
      <c r="E24" s="29">
        <v>-3</v>
      </c>
      <c r="F24" s="105">
        <f t="shared" si="0"/>
        <v>7.9612122192540512E-3</v>
      </c>
      <c r="G24" s="105">
        <f t="shared" si="1"/>
        <v>7.5061188222463604E-3</v>
      </c>
      <c r="P24" s="29">
        <v>1</v>
      </c>
    </row>
    <row r="25" spans="1:16" ht="12.75" customHeight="1">
      <c r="A25" s="29">
        <v>21</v>
      </c>
      <c r="B25" s="29">
        <v>1.01</v>
      </c>
      <c r="C25" s="29">
        <v>-0.82</v>
      </c>
      <c r="D25" s="29">
        <v>-14.88</v>
      </c>
      <c r="E25" s="29">
        <v>-3</v>
      </c>
      <c r="F25" s="105">
        <f t="shared" si="0"/>
        <v>1.4936763370958249E-2</v>
      </c>
      <c r="G25" s="105">
        <f t="shared" si="1"/>
        <v>1.4481669973950558E-2</v>
      </c>
      <c r="P25" s="29">
        <v>1</v>
      </c>
    </row>
    <row r="26" spans="1:16" ht="12.75" customHeight="1">
      <c r="A26" s="29">
        <v>22</v>
      </c>
      <c r="B26" s="29">
        <v>9.92</v>
      </c>
      <c r="C26" s="29">
        <v>2.92</v>
      </c>
      <c r="D26" s="29">
        <v>-14.41</v>
      </c>
      <c r="E26" s="29">
        <v>-3</v>
      </c>
      <c r="F26" s="105">
        <f t="shared" si="0"/>
        <v>1.7736428614577398E-2</v>
      </c>
      <c r="G26" s="105">
        <f t="shared" si="1"/>
        <v>1.7281335217569707E-2</v>
      </c>
      <c r="P26" s="29">
        <v>0</v>
      </c>
    </row>
    <row r="27" spans="1:16" ht="12.75" customHeight="1">
      <c r="A27" s="29">
        <v>23</v>
      </c>
      <c r="B27" s="29">
        <v>5.43</v>
      </c>
      <c r="C27" s="29">
        <v>-2.21</v>
      </c>
      <c r="D27" s="29">
        <v>-2.35</v>
      </c>
      <c r="E27" s="29">
        <v>-3</v>
      </c>
      <c r="F27" s="105">
        <f t="shared" si="0"/>
        <v>6.3159718175432042E-3</v>
      </c>
      <c r="G27" s="105">
        <f t="shared" si="1"/>
        <v>5.8608784205355126E-3</v>
      </c>
      <c r="P27" s="29">
        <v>7</v>
      </c>
    </row>
    <row r="28" spans="1:16" ht="12.75" customHeight="1">
      <c r="A28" s="29">
        <v>24</v>
      </c>
      <c r="B28" s="29">
        <v>0.91</v>
      </c>
      <c r="C28" s="29">
        <v>-0.54</v>
      </c>
      <c r="D28" s="29">
        <v>-14.36</v>
      </c>
      <c r="E28" s="29">
        <v>-3</v>
      </c>
      <c r="F28" s="105">
        <f t="shared" si="0"/>
        <v>1.4398933988320109E-2</v>
      </c>
      <c r="G28" s="105">
        <f t="shared" si="1"/>
        <v>1.3943840591312418E-2</v>
      </c>
      <c r="P28" s="29">
        <v>2</v>
      </c>
    </row>
    <row r="29" spans="1:16" ht="12.75" customHeight="1">
      <c r="A29" s="29">
        <v>25</v>
      </c>
      <c r="B29" s="29">
        <v>0.05</v>
      </c>
      <c r="C29" s="29">
        <v>0.12</v>
      </c>
      <c r="D29" s="29">
        <v>-2.04</v>
      </c>
      <c r="E29" s="29">
        <v>-2</v>
      </c>
      <c r="F29" s="105">
        <f t="shared" si="0"/>
        <v>2.0441379601191304E-2</v>
      </c>
      <c r="G29" s="105">
        <f t="shared" si="1"/>
        <v>1.9986286204183613E-2</v>
      </c>
      <c r="P29" s="29">
        <v>1</v>
      </c>
    </row>
    <row r="30" spans="1:16" ht="12.75" customHeight="1">
      <c r="A30" s="29">
        <v>26</v>
      </c>
      <c r="B30" s="29">
        <v>0.89</v>
      </c>
      <c r="C30" s="29">
        <v>1.88</v>
      </c>
      <c r="D30" s="29">
        <v>-10.06</v>
      </c>
      <c r="E30" s="29">
        <v>-3</v>
      </c>
      <c r="F30" s="105">
        <f t="shared" si="0"/>
        <v>1.0272784432664788E-2</v>
      </c>
      <c r="G30" s="105">
        <f t="shared" si="1"/>
        <v>9.817691035657097E-3</v>
      </c>
      <c r="P30" s="29">
        <v>1</v>
      </c>
    </row>
    <row r="31" spans="1:16" ht="12.75" customHeight="1">
      <c r="A31" s="29">
        <v>27</v>
      </c>
      <c r="B31" s="29">
        <v>0.99</v>
      </c>
      <c r="C31" s="29">
        <v>-0.31</v>
      </c>
      <c r="D31" s="29">
        <v>-15.35</v>
      </c>
      <c r="E31" s="29">
        <v>-3</v>
      </c>
      <c r="F31" s="105">
        <f t="shared" si="0"/>
        <v>1.5385015437106327E-2</v>
      </c>
      <c r="G31" s="105">
        <f t="shared" si="1"/>
        <v>1.4929922040098636E-2</v>
      </c>
      <c r="P31" s="29">
        <v>1</v>
      </c>
    </row>
    <row r="32" spans="1:16" ht="12.75" customHeight="1">
      <c r="A32" s="29">
        <v>28</v>
      </c>
      <c r="B32" s="29">
        <v>-0.09</v>
      </c>
      <c r="C32" s="29">
        <v>-0.6</v>
      </c>
      <c r="D32" s="29">
        <v>-14.92</v>
      </c>
      <c r="E32" s="29">
        <v>-3</v>
      </c>
      <c r="F32" s="105">
        <f t="shared" si="0"/>
        <v>1.4932330695507652E-2</v>
      </c>
      <c r="G32" s="105">
        <f t="shared" si="1"/>
        <v>1.4477237298499961E-2</v>
      </c>
      <c r="P32" s="29">
        <v>1</v>
      </c>
    </row>
    <row r="33" spans="1:16" ht="12.75" customHeight="1">
      <c r="A33" s="29">
        <v>29</v>
      </c>
      <c r="B33" s="29">
        <v>-0.87</v>
      </c>
      <c r="C33" s="29">
        <v>0.83</v>
      </c>
      <c r="D33" s="29">
        <v>-11.14</v>
      </c>
      <c r="E33" s="29">
        <v>-3</v>
      </c>
      <c r="F33" s="105">
        <f t="shared" si="0"/>
        <v>1.1204704369147809E-2</v>
      </c>
      <c r="G33" s="105">
        <f t="shared" si="1"/>
        <v>1.0749610972140118E-2</v>
      </c>
      <c r="P33" s="29">
        <v>1</v>
      </c>
    </row>
    <row r="34" spans="1:16" ht="12.75" customHeight="1">
      <c r="A34" s="29">
        <v>30</v>
      </c>
      <c r="B34" s="29">
        <v>-0.4</v>
      </c>
      <c r="C34" s="29">
        <v>13.19</v>
      </c>
      <c r="D34" s="29">
        <v>2.02</v>
      </c>
      <c r="E34" s="29">
        <v>-3</v>
      </c>
      <c r="F34" s="105">
        <f t="shared" si="0"/>
        <v>1.3349775279007508E-2</v>
      </c>
      <c r="G34" s="105">
        <f t="shared" si="1"/>
        <v>1.2894681881999817E-2</v>
      </c>
      <c r="P34" s="29">
        <v>1</v>
      </c>
    </row>
    <row r="35" spans="1:16" ht="12.75" customHeight="1">
      <c r="A35" s="29">
        <v>31</v>
      </c>
      <c r="B35" s="29">
        <v>0.3</v>
      </c>
      <c r="C35" s="29">
        <v>0.17</v>
      </c>
      <c r="D35" s="29">
        <v>-8.83</v>
      </c>
      <c r="E35" s="29">
        <v>-3</v>
      </c>
      <c r="F35" s="105">
        <f t="shared" si="0"/>
        <v>8.8367301644895792E-3</v>
      </c>
      <c r="G35" s="105">
        <f t="shared" si="1"/>
        <v>8.3816367674818884E-3</v>
      </c>
      <c r="P35" s="29">
        <v>1</v>
      </c>
    </row>
    <row r="36" spans="1:16" ht="12.75" customHeight="1">
      <c r="A36" s="29">
        <v>32</v>
      </c>
      <c r="B36" s="29">
        <v>0.39</v>
      </c>
      <c r="C36" s="29">
        <v>-7.0000000000000007E-2</v>
      </c>
      <c r="D36" s="29">
        <v>-9.4700000000000006</v>
      </c>
      <c r="E36" s="29">
        <v>-3</v>
      </c>
      <c r="F36" s="105">
        <f t="shared" si="0"/>
        <v>9.478285709979415E-3</v>
      </c>
      <c r="G36" s="105">
        <f t="shared" ref="G36:G67" si="2">F36-F$4</f>
        <v>9.0231923129717242E-3</v>
      </c>
      <c r="P36" s="29">
        <v>0</v>
      </c>
    </row>
    <row r="37" spans="1:16" ht="12.75" customHeight="1">
      <c r="A37" s="29">
        <v>33</v>
      </c>
      <c r="B37" s="29">
        <v>-0.24</v>
      </c>
      <c r="C37" s="29">
        <v>-0.05</v>
      </c>
      <c r="D37" s="29">
        <v>-19.52</v>
      </c>
      <c r="E37" s="29">
        <v>-3</v>
      </c>
      <c r="F37" s="105">
        <f t="shared" si="0"/>
        <v>1.9521539386021788E-2</v>
      </c>
      <c r="G37" s="105">
        <f t="shared" si="2"/>
        <v>1.9066445989014098E-2</v>
      </c>
      <c r="P37" s="29">
        <v>1</v>
      </c>
    </row>
    <row r="38" spans="1:16" ht="12.75" customHeight="1">
      <c r="A38" s="29">
        <v>34</v>
      </c>
      <c r="B38" s="29">
        <v>-1.51</v>
      </c>
      <c r="C38" s="29">
        <v>4.3099999999999996</v>
      </c>
      <c r="D38" s="29">
        <v>-9.5299999999999994</v>
      </c>
      <c r="E38" s="29">
        <v>-3</v>
      </c>
      <c r="F38" s="105">
        <f t="shared" si="0"/>
        <v>1.0567738641734097E-2</v>
      </c>
      <c r="G38" s="105">
        <f t="shared" si="2"/>
        <v>1.0112645244726406E-2</v>
      </c>
      <c r="P38" s="29">
        <v>2</v>
      </c>
    </row>
    <row r="39" spans="1:16" ht="12.75" customHeight="1">
      <c r="A39" s="29">
        <v>35</v>
      </c>
      <c r="B39" s="29">
        <v>-0.15</v>
      </c>
      <c r="C39" s="29">
        <v>0.03</v>
      </c>
      <c r="D39" s="29">
        <v>-5.57</v>
      </c>
      <c r="E39" s="29">
        <v>-3</v>
      </c>
      <c r="F39" s="105">
        <f t="shared" si="0"/>
        <v>5.5721001426751113E-3</v>
      </c>
      <c r="G39" s="105">
        <f t="shared" si="2"/>
        <v>5.1170067456674205E-3</v>
      </c>
      <c r="P39" s="29">
        <v>0</v>
      </c>
    </row>
    <row r="40" spans="1:16" ht="12.75" customHeight="1">
      <c r="A40" s="29">
        <v>36</v>
      </c>
      <c r="B40" s="29">
        <v>-1.77</v>
      </c>
      <c r="C40" s="29">
        <v>-0.04</v>
      </c>
      <c r="D40" s="29">
        <v>-19.079999999999998</v>
      </c>
      <c r="E40" s="29">
        <v>-3</v>
      </c>
      <c r="F40" s="105">
        <f t="shared" si="0"/>
        <v>1.9161964930559706E-2</v>
      </c>
      <c r="G40" s="105">
        <f t="shared" si="2"/>
        <v>1.8706871533552015E-2</v>
      </c>
      <c r="P40" s="29">
        <v>0</v>
      </c>
    </row>
    <row r="41" spans="1:16" ht="12.75" customHeight="1">
      <c r="A41" s="29">
        <v>37</v>
      </c>
      <c r="B41" s="29">
        <v>-0.28000000000000003</v>
      </c>
      <c r="C41" s="29">
        <v>-0.46</v>
      </c>
      <c r="D41" s="29">
        <v>-11.14</v>
      </c>
      <c r="E41" s="29">
        <v>-3</v>
      </c>
      <c r="F41" s="105">
        <f t="shared" si="0"/>
        <v>1.1153008562715264E-2</v>
      </c>
      <c r="G41" s="105">
        <f t="shared" si="2"/>
        <v>1.0697915165707573E-2</v>
      </c>
      <c r="P41" s="29">
        <v>1</v>
      </c>
    </row>
    <row r="42" spans="1:16" ht="12.75" customHeight="1">
      <c r="A42" s="29">
        <v>38</v>
      </c>
      <c r="B42" s="29">
        <v>0.67</v>
      </c>
      <c r="C42" s="29">
        <v>0.24</v>
      </c>
      <c r="D42" s="29">
        <v>-10.199999999999999</v>
      </c>
      <c r="E42" s="29">
        <v>-3</v>
      </c>
      <c r="F42" s="105">
        <f t="shared" si="0"/>
        <v>1.0224798286518908E-2</v>
      </c>
      <c r="G42" s="105">
        <f t="shared" si="2"/>
        <v>9.769704889511217E-3</v>
      </c>
      <c r="P42" s="29">
        <v>0</v>
      </c>
    </row>
    <row r="43" spans="1:16" ht="12.75" customHeight="1">
      <c r="A43" s="29">
        <v>39</v>
      </c>
      <c r="B43" s="29">
        <v>7.0000000000000007E-2</v>
      </c>
      <c r="C43" s="29">
        <v>0.14000000000000001</v>
      </c>
      <c r="D43" s="29">
        <v>-9.99</v>
      </c>
      <c r="E43" s="29">
        <v>-3</v>
      </c>
      <c r="F43" s="105">
        <f t="shared" si="0"/>
        <v>9.9912261509786677E-3</v>
      </c>
      <c r="G43" s="105">
        <f t="shared" si="2"/>
        <v>9.5361327539709769E-3</v>
      </c>
      <c r="P43" s="29">
        <v>1</v>
      </c>
    </row>
    <row r="44" spans="1:16" ht="12.75" customHeight="1">
      <c r="A44" s="29">
        <v>40</v>
      </c>
      <c r="B44" s="29">
        <v>-1.41</v>
      </c>
      <c r="C44" s="29">
        <v>1.27</v>
      </c>
      <c r="D44" s="29">
        <v>-15.08</v>
      </c>
      <c r="E44" s="29">
        <v>-3</v>
      </c>
      <c r="F44" s="105">
        <f t="shared" si="0"/>
        <v>1.5198927593748185E-2</v>
      </c>
      <c r="G44" s="105">
        <f t="shared" si="2"/>
        <v>1.4743834196740494E-2</v>
      </c>
      <c r="P44" s="29">
        <v>1</v>
      </c>
    </row>
    <row r="45" spans="1:16" ht="12.75" customHeight="1">
      <c r="A45" s="29">
        <v>41</v>
      </c>
      <c r="B45" s="29">
        <v>0.16</v>
      </c>
      <c r="C45" s="29">
        <v>1.82</v>
      </c>
      <c r="D45" s="29">
        <v>-10.75</v>
      </c>
      <c r="E45" s="29">
        <v>-3</v>
      </c>
      <c r="F45" s="105">
        <f t="shared" si="0"/>
        <v>1.0904150585900767E-2</v>
      </c>
      <c r="G45" s="105">
        <f t="shared" si="2"/>
        <v>1.0449057188893076E-2</v>
      </c>
      <c r="P45" s="29">
        <v>1</v>
      </c>
    </row>
    <row r="46" spans="1:16" ht="12.75" customHeight="1">
      <c r="A46" s="29">
        <v>42</v>
      </c>
      <c r="B46" s="29">
        <v>-2.4300000000000002</v>
      </c>
      <c r="C46" s="29">
        <v>6.69</v>
      </c>
      <c r="D46" s="29">
        <v>-10.32</v>
      </c>
      <c r="E46" s="29">
        <v>-3</v>
      </c>
      <c r="F46" s="105">
        <f t="shared" si="0"/>
        <v>1.2536482760327955E-2</v>
      </c>
      <c r="G46" s="105">
        <f t="shared" si="2"/>
        <v>1.2081389363320264E-2</v>
      </c>
      <c r="P46" s="29">
        <v>1</v>
      </c>
    </row>
    <row r="47" spans="1:16" ht="12.75" customHeight="1">
      <c r="A47" s="29">
        <v>43</v>
      </c>
      <c r="B47" s="29">
        <v>0.78</v>
      </c>
      <c r="C47" s="29">
        <v>0.12</v>
      </c>
      <c r="D47" s="29">
        <v>-9.6</v>
      </c>
      <c r="E47" s="29">
        <v>-3</v>
      </c>
      <c r="F47" s="105">
        <f t="shared" si="0"/>
        <v>9.63238288275544E-3</v>
      </c>
      <c r="G47" s="105">
        <f t="shared" si="2"/>
        <v>9.1772894857477492E-3</v>
      </c>
      <c r="P47" s="29">
        <v>0</v>
      </c>
    </row>
    <row r="48" spans="1:16" ht="12.75" customHeight="1">
      <c r="A48" s="29">
        <v>44</v>
      </c>
      <c r="B48" s="29">
        <v>0.44</v>
      </c>
      <c r="C48" s="29">
        <v>-0.52</v>
      </c>
      <c r="D48" s="29">
        <v>-11.6</v>
      </c>
      <c r="E48" s="29">
        <v>-3</v>
      </c>
      <c r="F48" s="105">
        <f t="shared" si="0"/>
        <v>1.1619982788283295E-2</v>
      </c>
      <c r="G48" s="105">
        <f t="shared" si="2"/>
        <v>1.1164889391275605E-2</v>
      </c>
      <c r="P48" s="29">
        <v>1</v>
      </c>
    </row>
    <row r="49" spans="1:16" ht="12.75" customHeight="1">
      <c r="A49" s="29">
        <v>45</v>
      </c>
      <c r="B49" s="29">
        <v>-0.22</v>
      </c>
      <c r="C49" s="29">
        <v>1.6</v>
      </c>
      <c r="D49" s="29">
        <v>-18.940000000000001</v>
      </c>
      <c r="E49" s="29">
        <v>-3</v>
      </c>
      <c r="F49" s="105">
        <f t="shared" si="0"/>
        <v>1.9008734834280793E-2</v>
      </c>
      <c r="G49" s="105">
        <f t="shared" si="2"/>
        <v>1.8553641437273102E-2</v>
      </c>
      <c r="P49" s="29">
        <v>0</v>
      </c>
    </row>
    <row r="50" spans="1:16" ht="12.75" customHeight="1">
      <c r="A50" s="29">
        <v>46</v>
      </c>
      <c r="B50" s="29">
        <v>2.15</v>
      </c>
      <c r="C50" s="29">
        <v>-0.62</v>
      </c>
      <c r="D50" s="29">
        <v>-18.989999999999998</v>
      </c>
      <c r="E50" s="29">
        <v>-3</v>
      </c>
      <c r="F50" s="105">
        <f t="shared" si="0"/>
        <v>1.9121375473537459E-2</v>
      </c>
      <c r="G50" s="105">
        <f t="shared" si="2"/>
        <v>1.8666282076529768E-2</v>
      </c>
      <c r="P50" s="29">
        <v>0</v>
      </c>
    </row>
    <row r="51" spans="1:16" ht="12.75" customHeight="1">
      <c r="A51" s="29">
        <v>47</v>
      </c>
      <c r="B51" s="29">
        <v>-0.49</v>
      </c>
      <c r="C51" s="29">
        <v>-0.33</v>
      </c>
      <c r="D51" s="29">
        <v>-11.55</v>
      </c>
      <c r="E51" s="29">
        <v>-3</v>
      </c>
      <c r="F51" s="105">
        <f t="shared" si="0"/>
        <v>1.1565098356693729E-2</v>
      </c>
      <c r="G51" s="105">
        <f t="shared" si="2"/>
        <v>1.1110004959686039E-2</v>
      </c>
      <c r="P51" s="29">
        <v>0</v>
      </c>
    </row>
    <row r="52" spans="1:16" ht="12.75" customHeight="1">
      <c r="A52" s="29">
        <v>48</v>
      </c>
      <c r="B52" s="29">
        <v>-0.56999999999999995</v>
      </c>
      <c r="C52" s="29">
        <v>-0.1</v>
      </c>
      <c r="D52" s="29">
        <v>-11.42</v>
      </c>
      <c r="E52" s="29">
        <v>-3</v>
      </c>
      <c r="F52" s="105">
        <f t="shared" si="0"/>
        <v>1.1434653470919005E-2</v>
      </c>
      <c r="G52" s="105">
        <f t="shared" si="2"/>
        <v>1.0979560073911314E-2</v>
      </c>
      <c r="P52" s="29">
        <v>1</v>
      </c>
    </row>
    <row r="53" spans="1:16" ht="12.75" customHeight="1">
      <c r="A53" s="29">
        <v>49</v>
      </c>
      <c r="B53" s="29">
        <v>0.3</v>
      </c>
      <c r="C53" s="29">
        <v>0.19</v>
      </c>
      <c r="D53" s="29">
        <v>-9.99</v>
      </c>
      <c r="E53" s="29">
        <v>-3</v>
      </c>
      <c r="F53" s="105">
        <f t="shared" si="0"/>
        <v>9.9963093189436667E-3</v>
      </c>
      <c r="G53" s="105">
        <f t="shared" si="2"/>
        <v>9.5412159219359759E-3</v>
      </c>
      <c r="P53" s="29">
        <v>0</v>
      </c>
    </row>
    <row r="54" spans="1:16" ht="12.75" customHeight="1">
      <c r="A54" s="29">
        <v>50</v>
      </c>
      <c r="B54" s="29">
        <v>0.16</v>
      </c>
      <c r="C54" s="29">
        <v>0.18</v>
      </c>
      <c r="D54" s="29">
        <v>-15.78</v>
      </c>
      <c r="E54" s="29">
        <v>-3</v>
      </c>
      <c r="F54" s="105">
        <f t="shared" si="0"/>
        <v>1.5781837662325639E-2</v>
      </c>
      <c r="G54" s="105">
        <f t="shared" si="2"/>
        <v>1.5326744265317948E-2</v>
      </c>
      <c r="P54" s="29">
        <v>0</v>
      </c>
    </row>
    <row r="55" spans="1:16" ht="12.75" customHeight="1">
      <c r="A55" s="29">
        <v>51</v>
      </c>
      <c r="B55" s="29">
        <v>0.39</v>
      </c>
      <c r="C55" s="29">
        <v>-0.01</v>
      </c>
      <c r="D55" s="29">
        <v>-8.14</v>
      </c>
      <c r="E55" s="29">
        <v>-3</v>
      </c>
      <c r="F55" s="105">
        <f t="shared" si="0"/>
        <v>8.1493435318435309E-3</v>
      </c>
      <c r="G55" s="105">
        <f t="shared" si="2"/>
        <v>7.6942501348358401E-3</v>
      </c>
      <c r="P55" s="29">
        <v>1</v>
      </c>
    </row>
    <row r="56" spans="1:16" ht="12.75" customHeight="1">
      <c r="A56" s="29">
        <v>52</v>
      </c>
      <c r="B56" s="29">
        <v>0.25</v>
      </c>
      <c r="C56" s="29">
        <v>-0.74</v>
      </c>
      <c r="D56" s="29">
        <v>-8.57</v>
      </c>
      <c r="E56" s="29">
        <v>-3</v>
      </c>
      <c r="F56" s="105">
        <f t="shared" si="0"/>
        <v>8.6055214833268539E-3</v>
      </c>
      <c r="G56" s="105">
        <f t="shared" si="2"/>
        <v>8.1504280863191631E-3</v>
      </c>
      <c r="P56" s="29">
        <v>1</v>
      </c>
    </row>
    <row r="57" spans="1:16" ht="12.75" customHeight="1">
      <c r="A57" s="29">
        <v>53</v>
      </c>
      <c r="B57" s="29">
        <v>-0.81</v>
      </c>
      <c r="C57" s="29">
        <v>0.12</v>
      </c>
      <c r="D57" s="29">
        <v>-13.11</v>
      </c>
      <c r="E57" s="29">
        <v>-3</v>
      </c>
      <c r="F57" s="105">
        <f t="shared" si="0"/>
        <v>1.3135547190734004E-2</v>
      </c>
      <c r="G57" s="105">
        <f t="shared" si="2"/>
        <v>1.2680453793726313E-2</v>
      </c>
      <c r="P57" s="29">
        <v>1</v>
      </c>
    </row>
    <row r="58" spans="1:16" ht="12.75" customHeight="1">
      <c r="A58" s="29">
        <v>54</v>
      </c>
      <c r="B58" s="29">
        <v>0.21</v>
      </c>
      <c r="C58" s="29">
        <v>0.14000000000000001</v>
      </c>
      <c r="D58" s="29">
        <v>-8.2100000000000009</v>
      </c>
      <c r="E58" s="29">
        <v>-3</v>
      </c>
      <c r="F58" s="105">
        <f t="shared" si="0"/>
        <v>8.2138784992231307E-3</v>
      </c>
      <c r="G58" s="105">
        <f t="shared" si="2"/>
        <v>7.7587851022154399E-3</v>
      </c>
      <c r="P58" s="29">
        <v>1</v>
      </c>
    </row>
    <row r="59" spans="1:16" ht="12.75" customHeight="1">
      <c r="A59" s="29">
        <v>55</v>
      </c>
      <c r="B59" s="29">
        <v>0.85</v>
      </c>
      <c r="C59" s="29">
        <v>-0.4</v>
      </c>
      <c r="D59" s="29">
        <v>-14.08</v>
      </c>
      <c r="E59" s="29">
        <v>-3</v>
      </c>
      <c r="F59" s="105">
        <f t="shared" si="0"/>
        <v>1.4111303979434359E-2</v>
      </c>
      <c r="G59" s="105">
        <f t="shared" si="2"/>
        <v>1.3656210582426668E-2</v>
      </c>
      <c r="P59" s="29">
        <v>0</v>
      </c>
    </row>
    <row r="60" spans="1:16" ht="12.75" customHeight="1">
      <c r="A60" s="29">
        <v>55</v>
      </c>
      <c r="B60" s="29">
        <v>-2.88</v>
      </c>
      <c r="C60" s="29">
        <v>2.68</v>
      </c>
      <c r="D60" s="29">
        <v>-12.96</v>
      </c>
      <c r="E60" s="29">
        <v>-3</v>
      </c>
      <c r="F60" s="105">
        <f t="shared" si="0"/>
        <v>1.3543943295805695E-2</v>
      </c>
      <c r="G60" s="105">
        <f t="shared" si="2"/>
        <v>1.3088849898798004E-2</v>
      </c>
      <c r="P60" s="29">
        <v>0</v>
      </c>
    </row>
    <row r="61" spans="1:16" ht="12.75" customHeight="1">
      <c r="A61" s="29">
        <v>56</v>
      </c>
      <c r="B61" s="29">
        <v>0.28000000000000003</v>
      </c>
      <c r="C61" s="29">
        <v>0.32</v>
      </c>
      <c r="D61" s="29">
        <v>-12.17</v>
      </c>
      <c r="E61" s="29">
        <v>-3</v>
      </c>
      <c r="F61" s="105">
        <f t="shared" si="0"/>
        <v>1.2177425836358028E-2</v>
      </c>
      <c r="G61" s="105">
        <f t="shared" si="2"/>
        <v>1.1722332439350338E-2</v>
      </c>
      <c r="P61" s="29">
        <v>1</v>
      </c>
    </row>
    <row r="62" spans="1:16" ht="12.75" customHeight="1">
      <c r="A62" s="29">
        <v>58</v>
      </c>
      <c r="B62" s="29">
        <v>0.98</v>
      </c>
      <c r="C62" s="29">
        <v>-0.57999999999999996</v>
      </c>
      <c r="D62" s="29">
        <v>-18.21</v>
      </c>
      <c r="E62" s="29">
        <v>-3</v>
      </c>
      <c r="F62" s="105">
        <f t="shared" si="0"/>
        <v>1.8245572065572514E-2</v>
      </c>
      <c r="G62" s="105">
        <f t="shared" si="2"/>
        <v>1.7790478668564823E-2</v>
      </c>
      <c r="P62" s="29">
        <v>0</v>
      </c>
    </row>
    <row r="63" spans="1:16" ht="12.75" customHeight="1">
      <c r="A63" s="29">
        <v>59</v>
      </c>
      <c r="B63" s="29">
        <v>0.66</v>
      </c>
      <c r="C63" s="29">
        <v>-0.16</v>
      </c>
      <c r="D63" s="29">
        <v>-11.94</v>
      </c>
      <c r="E63" s="29">
        <v>-3</v>
      </c>
      <c r="F63" s="105">
        <f t="shared" si="0"/>
        <v>1.1959297638239462E-2</v>
      </c>
      <c r="G63" s="105">
        <f t="shared" si="2"/>
        <v>1.1504204241231771E-2</v>
      </c>
      <c r="P63" s="29">
        <v>1</v>
      </c>
    </row>
    <row r="64" spans="1:16" ht="12.75" customHeight="1">
      <c r="A64" s="29">
        <v>60</v>
      </c>
      <c r="B64" s="29">
        <v>0.6</v>
      </c>
      <c r="C64" s="29">
        <v>1.03</v>
      </c>
      <c r="D64" s="29">
        <v>-11.24</v>
      </c>
      <c r="E64" s="29">
        <v>-3</v>
      </c>
      <c r="F64" s="105">
        <f t="shared" si="0"/>
        <v>1.1303030567064746E-2</v>
      </c>
      <c r="G64" s="105">
        <f t="shared" si="2"/>
        <v>1.0847937170057055E-2</v>
      </c>
      <c r="P64" s="29">
        <v>1</v>
      </c>
    </row>
    <row r="65" spans="1:7" ht="12.75" customHeight="1">
      <c r="A65" s="29">
        <v>61</v>
      </c>
      <c r="B65" s="29">
        <v>-0.32</v>
      </c>
      <c r="C65" s="29">
        <v>0.15</v>
      </c>
      <c r="D65" s="29">
        <v>-2.65</v>
      </c>
      <c r="E65" s="29">
        <v>-3</v>
      </c>
      <c r="F65" s="105">
        <f t="shared" si="0"/>
        <v>2.6734621747838512E-3</v>
      </c>
      <c r="G65" s="105">
        <f t="shared" si="2"/>
        <v>2.21836877777616E-3</v>
      </c>
    </row>
    <row r="66" spans="1:7" ht="12.75" customHeight="1">
      <c r="A66" s="29">
        <v>62</v>
      </c>
      <c r="B66" s="29">
        <v>-1.51</v>
      </c>
      <c r="C66" s="29">
        <v>-1.17</v>
      </c>
      <c r="D66" s="29">
        <v>-19.43</v>
      </c>
      <c r="E66" s="29">
        <v>-3</v>
      </c>
      <c r="F66" s="105">
        <f t="shared" si="0"/>
        <v>1.9523675371199964E-2</v>
      </c>
      <c r="G66" s="105">
        <f t="shared" si="2"/>
        <v>1.9068581974192273E-2</v>
      </c>
    </row>
    <row r="67" spans="1:7" ht="12.75" customHeight="1">
      <c r="A67" s="29">
        <v>63</v>
      </c>
      <c r="B67" s="29">
        <v>-0.87</v>
      </c>
      <c r="C67" s="29">
        <v>-2.04</v>
      </c>
      <c r="D67" s="29">
        <v>-12.9</v>
      </c>
      <c r="E67" s="29">
        <v>-3</v>
      </c>
      <c r="F67" s="105">
        <f t="shared" si="0"/>
        <v>1.3089251315487835E-2</v>
      </c>
      <c r="G67" s="105">
        <f t="shared" si="2"/>
        <v>1.2634157918480144E-2</v>
      </c>
    </row>
    <row r="68" spans="1:7" ht="12.75" customHeight="1">
      <c r="A68" s="29">
        <v>64</v>
      </c>
      <c r="B68" s="29">
        <v>-0.34</v>
      </c>
      <c r="C68" s="29">
        <v>0.64</v>
      </c>
      <c r="D68" s="29">
        <v>-11.51</v>
      </c>
      <c r="E68" s="29">
        <v>-3</v>
      </c>
      <c r="F68" s="105">
        <f t="shared" ref="F68:F131" si="3">SQRT((B68)^2+(C68)^2+(D68)^2)*10^(E68)</f>
        <v>1.1532792376523564E-2</v>
      </c>
      <c r="G68" s="105">
        <f t="shared" ref="G68:G99" si="4">F68-F$4</f>
        <v>1.1077698979515873E-2</v>
      </c>
    </row>
    <row r="69" spans="1:7" ht="12.75" customHeight="1">
      <c r="A69" s="29">
        <v>65</v>
      </c>
      <c r="B69" s="29">
        <v>1.27</v>
      </c>
      <c r="C69" s="29">
        <v>0.61</v>
      </c>
      <c r="D69" s="29">
        <v>-15.17</v>
      </c>
      <c r="E69" s="29">
        <v>-3</v>
      </c>
      <c r="F69" s="105">
        <f t="shared" si="3"/>
        <v>1.5235284703608265E-2</v>
      </c>
      <c r="G69" s="105">
        <f t="shared" si="4"/>
        <v>1.4780191306600575E-2</v>
      </c>
    </row>
    <row r="70" spans="1:7" ht="12.75" customHeight="1">
      <c r="A70" s="29">
        <v>66</v>
      </c>
      <c r="B70" s="29">
        <v>-0.86</v>
      </c>
      <c r="C70" s="29">
        <v>0.28999999999999998</v>
      </c>
      <c r="D70" s="29">
        <v>-5.13</v>
      </c>
      <c r="E70" s="29">
        <v>-3</v>
      </c>
      <c r="F70" s="105">
        <f t="shared" si="3"/>
        <v>5.2096640966572882E-3</v>
      </c>
      <c r="G70" s="105">
        <f t="shared" si="4"/>
        <v>4.7545706996495966E-3</v>
      </c>
    </row>
    <row r="71" spans="1:7" ht="12.75" customHeight="1">
      <c r="A71" s="29">
        <v>67</v>
      </c>
      <c r="B71" s="29">
        <v>-0.56000000000000005</v>
      </c>
      <c r="C71" s="29">
        <v>-0.64</v>
      </c>
      <c r="D71" s="29">
        <v>-15.3</v>
      </c>
      <c r="E71" s="29">
        <v>-3</v>
      </c>
      <c r="F71" s="105">
        <f t="shared" si="3"/>
        <v>1.5323615761301248E-2</v>
      </c>
      <c r="G71" s="105">
        <f t="shared" si="4"/>
        <v>1.4868522364293557E-2</v>
      </c>
    </row>
    <row r="72" spans="1:7" ht="12.75" customHeight="1">
      <c r="A72" s="29">
        <v>68</v>
      </c>
      <c r="B72" s="29">
        <v>0.66</v>
      </c>
      <c r="C72" s="29">
        <v>-0.52</v>
      </c>
      <c r="D72" s="29">
        <v>-12.97</v>
      </c>
      <c r="E72" s="29">
        <v>-3</v>
      </c>
      <c r="F72" s="105">
        <f t="shared" si="3"/>
        <v>1.2997188157443903E-2</v>
      </c>
      <c r="G72" s="105">
        <f t="shared" si="4"/>
        <v>1.2542094760436212E-2</v>
      </c>
    </row>
    <row r="73" spans="1:7" ht="12.75" customHeight="1">
      <c r="A73" s="29">
        <v>69</v>
      </c>
      <c r="B73" s="29">
        <v>-0.28999999999999998</v>
      </c>
      <c r="C73" s="29">
        <v>-0.05</v>
      </c>
      <c r="D73" s="29">
        <v>-0.84</v>
      </c>
      <c r="E73" s="29">
        <v>-2</v>
      </c>
      <c r="F73" s="105">
        <f t="shared" si="3"/>
        <v>8.9005617800226519E-3</v>
      </c>
      <c r="G73" s="105">
        <f t="shared" si="4"/>
        <v>8.4454683830149611E-3</v>
      </c>
    </row>
    <row r="74" spans="1:7" ht="12.75" customHeight="1">
      <c r="A74" s="29">
        <v>70</v>
      </c>
      <c r="B74" s="29">
        <v>-1.98</v>
      </c>
      <c r="C74" s="29">
        <v>-0.41</v>
      </c>
      <c r="D74" s="29">
        <v>-12.02</v>
      </c>
      <c r="E74" s="29">
        <v>-3</v>
      </c>
      <c r="F74" s="105">
        <f t="shared" si="3"/>
        <v>1.2188884280359708E-2</v>
      </c>
      <c r="G74" s="105">
        <f t="shared" si="4"/>
        <v>1.1733790883352017E-2</v>
      </c>
    </row>
    <row r="75" spans="1:7" ht="12.75" customHeight="1">
      <c r="A75" s="169" t="s">
        <v>3041</v>
      </c>
      <c r="B75" s="169">
        <v>-0.17</v>
      </c>
      <c r="C75" s="169">
        <v>0.16</v>
      </c>
      <c r="D75" s="169">
        <v>-3.8</v>
      </c>
      <c r="E75" s="169">
        <v>-4</v>
      </c>
      <c r="F75" s="170">
        <f t="shared" si="3"/>
        <v>3.8071642990551382E-4</v>
      </c>
      <c r="G75" s="170">
        <f t="shared" ref="G75:G105" si="5">F75-F$75</f>
        <v>0</v>
      </c>
    </row>
    <row r="76" spans="1:7" ht="12.75" customHeight="1">
      <c r="A76" s="29">
        <v>71</v>
      </c>
      <c r="B76" s="29">
        <v>0.63</v>
      </c>
      <c r="C76" s="29">
        <v>0.71</v>
      </c>
      <c r="D76" s="29">
        <v>-11.79</v>
      </c>
      <c r="E76" s="29">
        <v>-3</v>
      </c>
      <c r="F76" s="105">
        <f t="shared" si="3"/>
        <v>1.1828148629434786E-2</v>
      </c>
      <c r="G76" s="105">
        <f t="shared" si="5"/>
        <v>1.1447432199529272E-2</v>
      </c>
    </row>
    <row r="77" spans="1:7" ht="12.75" customHeight="1">
      <c r="A77" s="29">
        <v>72</v>
      </c>
      <c r="B77" s="29">
        <v>0.48</v>
      </c>
      <c r="C77" s="29">
        <v>-0.59</v>
      </c>
      <c r="D77" s="29">
        <v>-15.53</v>
      </c>
      <c r="E77" s="29">
        <v>-3</v>
      </c>
      <c r="F77" s="105">
        <f t="shared" si="3"/>
        <v>1.5548614086149286E-2</v>
      </c>
      <c r="G77" s="105">
        <f t="shared" si="5"/>
        <v>1.5167897656243772E-2</v>
      </c>
    </row>
    <row r="78" spans="1:7" ht="12.75" customHeight="1">
      <c r="A78" s="29">
        <v>73</v>
      </c>
      <c r="B78" s="29">
        <v>-0.53</v>
      </c>
      <c r="C78" s="29">
        <v>-0.04</v>
      </c>
      <c r="D78" s="29">
        <v>-9.4600000000000009</v>
      </c>
      <c r="E78" s="29">
        <v>-3</v>
      </c>
      <c r="F78" s="105">
        <f t="shared" si="3"/>
        <v>9.4749195247242086E-3</v>
      </c>
      <c r="G78" s="105">
        <f t="shared" si="5"/>
        <v>9.0942030948186949E-3</v>
      </c>
    </row>
    <row r="79" spans="1:7" ht="12.75" customHeight="1">
      <c r="A79" s="29">
        <v>74</v>
      </c>
      <c r="B79" s="29">
        <v>0.44</v>
      </c>
      <c r="C79" s="29">
        <v>0</v>
      </c>
      <c r="D79" s="29">
        <v>-16.18</v>
      </c>
      <c r="E79" s="29">
        <v>-3</v>
      </c>
      <c r="F79" s="105">
        <f t="shared" si="3"/>
        <v>1.6185981589017084E-2</v>
      </c>
      <c r="G79" s="105">
        <f t="shared" si="5"/>
        <v>1.580526515911157E-2</v>
      </c>
    </row>
    <row r="80" spans="1:7" ht="12.75" customHeight="1">
      <c r="A80" s="29">
        <v>75</v>
      </c>
      <c r="B80" s="29">
        <v>-0.1</v>
      </c>
      <c r="C80" s="29">
        <v>-0.22</v>
      </c>
      <c r="D80" s="29">
        <v>-11.52</v>
      </c>
      <c r="E80" s="29">
        <v>-3</v>
      </c>
      <c r="F80" s="105">
        <f t="shared" si="3"/>
        <v>1.1522534443428668E-2</v>
      </c>
      <c r="G80" s="105">
        <f t="shared" si="5"/>
        <v>1.1141818013523154E-2</v>
      </c>
    </row>
    <row r="81" spans="1:7" ht="12.75" customHeight="1">
      <c r="A81" s="29">
        <v>76</v>
      </c>
      <c r="B81" s="29">
        <v>-2.62</v>
      </c>
      <c r="C81" s="29">
        <v>-7.29</v>
      </c>
      <c r="D81" s="29">
        <v>-9.39</v>
      </c>
      <c r="E81" s="29">
        <v>-3</v>
      </c>
      <c r="F81" s="105">
        <f t="shared" si="3"/>
        <v>1.2172945411854931E-2</v>
      </c>
      <c r="G81" s="105">
        <f t="shared" si="5"/>
        <v>1.1792228981949418E-2</v>
      </c>
    </row>
    <row r="82" spans="1:7" ht="12.75" customHeight="1">
      <c r="A82" s="29">
        <v>77</v>
      </c>
      <c r="B82" s="29">
        <v>-0.12</v>
      </c>
      <c r="C82" s="29">
        <v>-0.14000000000000001</v>
      </c>
      <c r="D82" s="29">
        <v>-11.25</v>
      </c>
      <c r="E82" s="29">
        <v>-3</v>
      </c>
      <c r="F82" s="105">
        <f t="shared" si="3"/>
        <v>1.1251511009637772E-2</v>
      </c>
      <c r="G82" s="105">
        <f t="shared" si="5"/>
        <v>1.0870794579732258E-2</v>
      </c>
    </row>
    <row r="83" spans="1:7" ht="12.75" customHeight="1">
      <c r="A83" s="29">
        <v>78</v>
      </c>
      <c r="B83" s="29">
        <v>0.49</v>
      </c>
      <c r="C83" s="29">
        <v>0.03</v>
      </c>
      <c r="D83" s="29">
        <v>-8.44</v>
      </c>
      <c r="E83" s="29">
        <v>-3</v>
      </c>
      <c r="F83" s="105">
        <f t="shared" si="3"/>
        <v>8.4542651957458716E-3</v>
      </c>
      <c r="G83" s="105">
        <f t="shared" si="5"/>
        <v>8.073548765840358E-3</v>
      </c>
    </row>
    <row r="84" spans="1:7" ht="12.75" customHeight="1">
      <c r="A84" s="29">
        <v>79</v>
      </c>
      <c r="B84" s="29">
        <v>-1.6</v>
      </c>
      <c r="C84" s="29">
        <v>1.21</v>
      </c>
      <c r="D84" s="29">
        <v>-10</v>
      </c>
      <c r="E84" s="29">
        <v>-3</v>
      </c>
      <c r="F84" s="105">
        <f t="shared" si="3"/>
        <v>1.0199220558454455E-2</v>
      </c>
      <c r="G84" s="105">
        <f t="shared" si="5"/>
        <v>9.8185041285489411E-3</v>
      </c>
    </row>
    <row r="85" spans="1:7" ht="12.75" customHeight="1">
      <c r="A85" s="29">
        <v>80</v>
      </c>
      <c r="B85" s="29">
        <v>0.28000000000000003</v>
      </c>
      <c r="C85" s="29">
        <v>0.28000000000000003</v>
      </c>
      <c r="D85" s="29">
        <v>-16.47</v>
      </c>
      <c r="E85" s="29">
        <v>-3</v>
      </c>
      <c r="F85" s="105">
        <f t="shared" si="3"/>
        <v>1.647475948231111E-2</v>
      </c>
      <c r="G85" s="105">
        <f t="shared" si="5"/>
        <v>1.6094043052405596E-2</v>
      </c>
    </row>
    <row r="86" spans="1:7" ht="12.75" customHeight="1">
      <c r="A86" s="29">
        <v>81</v>
      </c>
      <c r="B86" s="29">
        <v>-0.03</v>
      </c>
      <c r="C86" s="29">
        <v>0.04</v>
      </c>
      <c r="D86" s="29">
        <v>-2.04</v>
      </c>
      <c r="E86" s="29">
        <v>-2</v>
      </c>
      <c r="F86" s="105">
        <f t="shared" si="3"/>
        <v>2.0406126531020044E-2</v>
      </c>
      <c r="G86" s="105">
        <f t="shared" si="5"/>
        <v>2.002541010111453E-2</v>
      </c>
    </row>
    <row r="87" spans="1:7" ht="12.75" customHeight="1">
      <c r="A87" s="29">
        <v>82</v>
      </c>
      <c r="B87" s="29">
        <v>0.11</v>
      </c>
      <c r="C87" s="29">
        <v>-0.03</v>
      </c>
      <c r="D87" s="29">
        <v>-2.15</v>
      </c>
      <c r="E87" s="29">
        <v>-2</v>
      </c>
      <c r="F87" s="105">
        <f t="shared" si="3"/>
        <v>2.1530211331986501E-2</v>
      </c>
      <c r="G87" s="105">
        <f t="shared" si="5"/>
        <v>2.1149494902080988E-2</v>
      </c>
    </row>
    <row r="88" spans="1:7" ht="12.75" customHeight="1">
      <c r="A88" s="29">
        <v>83</v>
      </c>
      <c r="B88" s="29">
        <v>-0.34</v>
      </c>
      <c r="C88" s="29">
        <v>-0.03</v>
      </c>
      <c r="D88" s="29">
        <v>-16.36</v>
      </c>
      <c r="E88" s="29">
        <v>-3</v>
      </c>
      <c r="F88" s="105">
        <f t="shared" si="3"/>
        <v>1.6363560126085031E-2</v>
      </c>
      <c r="G88" s="105">
        <f t="shared" si="5"/>
        <v>1.5982843696179517E-2</v>
      </c>
    </row>
    <row r="89" spans="1:7" ht="12.75" customHeight="1">
      <c r="A89" s="29">
        <v>84</v>
      </c>
      <c r="B89" s="29">
        <v>0.59</v>
      </c>
      <c r="C89" s="29">
        <v>0.24</v>
      </c>
      <c r="D89" s="29">
        <v>-16.79</v>
      </c>
      <c r="E89" s="29">
        <v>-3</v>
      </c>
      <c r="F89" s="105">
        <f t="shared" si="3"/>
        <v>1.6802077252530412E-2</v>
      </c>
      <c r="G89" s="105">
        <f t="shared" si="5"/>
        <v>1.6421360822624898E-2</v>
      </c>
    </row>
    <row r="90" spans="1:7" ht="12.75" customHeight="1">
      <c r="A90" s="29">
        <v>85</v>
      </c>
      <c r="B90" s="29">
        <v>-2.19</v>
      </c>
      <c r="C90" s="29">
        <v>-2.68</v>
      </c>
      <c r="D90" s="29">
        <v>-16.420000000000002</v>
      </c>
      <c r="E90" s="29">
        <v>-3</v>
      </c>
      <c r="F90" s="105">
        <f t="shared" si="3"/>
        <v>1.678078961193424E-2</v>
      </c>
      <c r="G90" s="105">
        <f t="shared" si="5"/>
        <v>1.6400073182028727E-2</v>
      </c>
    </row>
    <row r="91" spans="1:7" ht="12.75" customHeight="1">
      <c r="A91" s="29">
        <v>86</v>
      </c>
      <c r="B91" s="29">
        <v>-1.32</v>
      </c>
      <c r="C91" s="29">
        <v>-0.41</v>
      </c>
      <c r="D91" s="29">
        <v>-12.24</v>
      </c>
      <c r="E91" s="29">
        <v>-3</v>
      </c>
      <c r="F91" s="105">
        <f t="shared" si="3"/>
        <v>1.2317796069102622E-2</v>
      </c>
      <c r="G91" s="105">
        <f t="shared" si="5"/>
        <v>1.1937079639197108E-2</v>
      </c>
    </row>
    <row r="92" spans="1:7" ht="12.75" customHeight="1">
      <c r="A92" s="29">
        <v>87</v>
      </c>
      <c r="B92" s="29">
        <v>-0.96</v>
      </c>
      <c r="C92" s="29">
        <v>0.03</v>
      </c>
      <c r="D92" s="29">
        <v>-13.55</v>
      </c>
      <c r="E92" s="29">
        <v>-3</v>
      </c>
      <c r="F92" s="105">
        <f t="shared" si="3"/>
        <v>1.3583997938751317E-2</v>
      </c>
      <c r="G92" s="105">
        <f t="shared" si="5"/>
        <v>1.3203281508845803E-2</v>
      </c>
    </row>
    <row r="93" spans="1:7" ht="12.75" customHeight="1">
      <c r="A93" s="29">
        <v>88</v>
      </c>
      <c r="B93" s="29">
        <v>-0.05</v>
      </c>
      <c r="C93" s="29">
        <v>0.01</v>
      </c>
      <c r="D93" s="29">
        <v>-2.56</v>
      </c>
      <c r="E93" s="29">
        <v>-2</v>
      </c>
      <c r="F93" s="105">
        <f t="shared" si="3"/>
        <v>2.5605077621440639E-2</v>
      </c>
      <c r="G93" s="105">
        <f t="shared" si="5"/>
        <v>2.5224361191535125E-2</v>
      </c>
    </row>
    <row r="94" spans="1:7" ht="12.75" customHeight="1">
      <c r="A94" s="29">
        <v>89</v>
      </c>
      <c r="B94" s="29">
        <v>-1.76</v>
      </c>
      <c r="C94" s="29">
        <v>2.82</v>
      </c>
      <c r="D94" s="29">
        <v>-15.3</v>
      </c>
      <c r="E94" s="29">
        <v>-3</v>
      </c>
      <c r="F94" s="105">
        <f t="shared" si="3"/>
        <v>1.5656947339759437E-2</v>
      </c>
      <c r="G94" s="105">
        <f t="shared" si="5"/>
        <v>1.5276230909853923E-2</v>
      </c>
    </row>
    <row r="95" spans="1:7" ht="12.75" customHeight="1">
      <c r="A95" s="29">
        <v>90</v>
      </c>
      <c r="B95" s="29">
        <v>-0.91</v>
      </c>
      <c r="C95" s="29">
        <v>-0.18</v>
      </c>
      <c r="D95" s="29">
        <v>-8.35</v>
      </c>
      <c r="E95" s="29">
        <v>-3</v>
      </c>
      <c r="F95" s="105">
        <f t="shared" si="3"/>
        <v>8.4013689360722624E-3</v>
      </c>
      <c r="G95" s="105">
        <f t="shared" si="5"/>
        <v>8.0206525061667488E-3</v>
      </c>
    </row>
    <row r="96" spans="1:7" ht="12.75" customHeight="1">
      <c r="A96" s="29">
        <v>91</v>
      </c>
      <c r="B96" s="29">
        <v>0.46</v>
      </c>
      <c r="C96" s="29">
        <v>-0.25</v>
      </c>
      <c r="D96" s="29">
        <v>-4.63</v>
      </c>
      <c r="E96" s="29">
        <v>-3</v>
      </c>
      <c r="F96" s="105">
        <f t="shared" si="3"/>
        <v>4.6595064116277379E-3</v>
      </c>
      <c r="G96" s="105">
        <f t="shared" si="5"/>
        <v>4.2787899817222242E-3</v>
      </c>
    </row>
    <row r="97" spans="1:7" ht="12.75" customHeight="1">
      <c r="A97" s="29">
        <v>92</v>
      </c>
      <c r="B97" s="29">
        <v>-0.88</v>
      </c>
      <c r="C97" s="29">
        <v>0.77</v>
      </c>
      <c r="D97" s="29">
        <v>-18.2</v>
      </c>
      <c r="E97" s="29">
        <v>-3</v>
      </c>
      <c r="F97" s="105">
        <f t="shared" si="3"/>
        <v>1.8237524503067842E-2</v>
      </c>
      <c r="G97" s="105">
        <f t="shared" si="5"/>
        <v>1.7856808073162329E-2</v>
      </c>
    </row>
    <row r="98" spans="1:7" ht="12.75" customHeight="1">
      <c r="A98" s="29">
        <v>93</v>
      </c>
      <c r="B98" s="29">
        <v>-0.4</v>
      </c>
      <c r="C98" s="29">
        <v>-0.41</v>
      </c>
      <c r="D98" s="29">
        <v>-2.6</v>
      </c>
      <c r="E98" s="29">
        <v>-2</v>
      </c>
      <c r="F98" s="105">
        <f t="shared" si="3"/>
        <v>2.6623485872439772E-2</v>
      </c>
      <c r="G98" s="105">
        <f t="shared" si="5"/>
        <v>2.6242769442534258E-2</v>
      </c>
    </row>
    <row r="99" spans="1:7" ht="12.75" customHeight="1">
      <c r="A99" s="29">
        <v>94</v>
      </c>
      <c r="B99" s="29">
        <v>-0.3</v>
      </c>
      <c r="C99" s="29">
        <v>-0.14000000000000001</v>
      </c>
      <c r="D99" s="29">
        <v>-14.03</v>
      </c>
      <c r="E99" s="29">
        <v>-3</v>
      </c>
      <c r="F99" s="105">
        <f t="shared" si="3"/>
        <v>1.4033905372347355E-2</v>
      </c>
      <c r="G99" s="105">
        <f t="shared" si="5"/>
        <v>1.3653188942441842E-2</v>
      </c>
    </row>
    <row r="100" spans="1:7" ht="12.75" customHeight="1">
      <c r="A100" s="29">
        <v>95</v>
      </c>
      <c r="B100" s="29">
        <v>1.7</v>
      </c>
      <c r="C100" s="29">
        <v>-3.91</v>
      </c>
      <c r="D100" s="29">
        <v>-0.28999999999999998</v>
      </c>
      <c r="E100" s="29">
        <v>-3</v>
      </c>
      <c r="F100" s="105">
        <f t="shared" si="3"/>
        <v>4.2734295360986121E-3</v>
      </c>
      <c r="G100" s="105">
        <f t="shared" si="5"/>
        <v>3.8927131061930985E-3</v>
      </c>
    </row>
    <row r="101" spans="1:7" ht="12.75" customHeight="1">
      <c r="A101" s="29">
        <v>96</v>
      </c>
      <c r="B101" s="29">
        <v>-3.73</v>
      </c>
      <c r="C101" s="29">
        <v>-4.91</v>
      </c>
      <c r="D101" s="29">
        <v>-12.54</v>
      </c>
      <c r="E101" s="29">
        <v>-3</v>
      </c>
      <c r="F101" s="105">
        <f t="shared" si="3"/>
        <v>1.3973997280663824E-2</v>
      </c>
      <c r="G101" s="105">
        <f t="shared" si="5"/>
        <v>1.359328085075831E-2</v>
      </c>
    </row>
    <row r="102" spans="1:7" ht="12.75" customHeight="1">
      <c r="A102" s="29">
        <v>97</v>
      </c>
      <c r="B102" s="29">
        <v>5.57</v>
      </c>
      <c r="C102" s="29">
        <v>0.12</v>
      </c>
      <c r="D102" s="29">
        <v>-9.74</v>
      </c>
      <c r="E102" s="29">
        <v>-3</v>
      </c>
      <c r="F102" s="105">
        <f t="shared" si="3"/>
        <v>1.1220824390391288E-2</v>
      </c>
      <c r="G102" s="105">
        <f t="shared" si="5"/>
        <v>1.0840107960485774E-2</v>
      </c>
    </row>
    <row r="103" spans="1:7" ht="12.75" customHeight="1">
      <c r="A103" s="29">
        <v>98</v>
      </c>
      <c r="B103" s="29">
        <v>0.05</v>
      </c>
      <c r="C103" s="29">
        <v>0</v>
      </c>
      <c r="D103" s="29">
        <v>-8.09</v>
      </c>
      <c r="E103" s="29">
        <v>-3</v>
      </c>
      <c r="F103" s="105">
        <f t="shared" si="3"/>
        <v>8.0901545102674017E-3</v>
      </c>
      <c r="G103" s="105">
        <f t="shared" si="5"/>
        <v>7.709438080361888E-3</v>
      </c>
    </row>
    <row r="104" spans="1:7" ht="12.75" customHeight="1">
      <c r="A104" s="29">
        <v>99</v>
      </c>
      <c r="B104" s="29">
        <v>-0.2</v>
      </c>
      <c r="C104" s="29">
        <v>-0.27</v>
      </c>
      <c r="D104" s="29">
        <v>-2.48</v>
      </c>
      <c r="E104" s="29">
        <v>-2</v>
      </c>
      <c r="F104" s="105">
        <f t="shared" si="3"/>
        <v>2.5026585863836881E-2</v>
      </c>
      <c r="G104" s="105">
        <f t="shared" si="5"/>
        <v>2.4645869433931367E-2</v>
      </c>
    </row>
    <row r="105" spans="1:7" ht="12.75" customHeight="1">
      <c r="A105" s="29">
        <v>100</v>
      </c>
      <c r="B105" s="29">
        <v>0.52</v>
      </c>
      <c r="C105" s="29">
        <v>-0.85</v>
      </c>
      <c r="D105" s="29">
        <v>-9.61</v>
      </c>
      <c r="E105" s="29">
        <v>-3</v>
      </c>
      <c r="F105" s="105">
        <f t="shared" si="3"/>
        <v>9.6615216192895825E-3</v>
      </c>
      <c r="G105" s="105">
        <f t="shared" si="5"/>
        <v>9.2808051893840688E-3</v>
      </c>
    </row>
    <row r="106" spans="1:7" ht="12.75" customHeight="1">
      <c r="A106" s="169" t="s">
        <v>3041</v>
      </c>
      <c r="B106" s="169">
        <v>0.18</v>
      </c>
      <c r="C106" s="169">
        <v>0.12</v>
      </c>
      <c r="D106" s="169">
        <v>-4.8</v>
      </c>
      <c r="E106" s="169">
        <v>-4</v>
      </c>
      <c r="F106" s="170">
        <f t="shared" si="3"/>
        <v>4.8048725269251425E-4</v>
      </c>
      <c r="G106" s="170">
        <f t="shared" ref="G106:G133" si="6">F106-F$106</f>
        <v>0</v>
      </c>
    </row>
    <row r="107" spans="1:7" ht="12.75" customHeight="1">
      <c r="A107" s="132" t="s">
        <v>3042</v>
      </c>
      <c r="B107" s="29">
        <v>0.1</v>
      </c>
      <c r="C107" s="29">
        <v>0.03</v>
      </c>
      <c r="D107" s="29">
        <v>-5.47</v>
      </c>
      <c r="E107" s="29">
        <v>-2</v>
      </c>
      <c r="F107" s="105">
        <f t="shared" si="3"/>
        <v>5.4709962529689231E-2</v>
      </c>
      <c r="G107" s="105">
        <f t="shared" si="6"/>
        <v>5.4229475276996716E-2</v>
      </c>
    </row>
    <row r="108" spans="1:7" ht="12.75" customHeight="1">
      <c r="A108" s="132" t="s">
        <v>3043</v>
      </c>
      <c r="B108" s="29">
        <v>0.01</v>
      </c>
      <c r="C108" s="29">
        <v>0.09</v>
      </c>
      <c r="D108" s="29">
        <v>-3.49</v>
      </c>
      <c r="E108" s="29">
        <v>-2</v>
      </c>
      <c r="F108" s="105">
        <f t="shared" si="3"/>
        <v>3.491174587441883E-2</v>
      </c>
      <c r="G108" s="105">
        <f t="shared" si="6"/>
        <v>3.4431258621726316E-2</v>
      </c>
    </row>
    <row r="109" spans="1:7" ht="12.75" customHeight="1">
      <c r="A109" s="132" t="s">
        <v>3044</v>
      </c>
      <c r="B109" s="29">
        <v>0.09</v>
      </c>
      <c r="C109" s="29">
        <v>0.28999999999999998</v>
      </c>
      <c r="D109" s="29">
        <v>-2.29</v>
      </c>
      <c r="E109" s="29">
        <v>-2</v>
      </c>
      <c r="F109" s="105">
        <f t="shared" si="3"/>
        <v>2.310043289637664E-2</v>
      </c>
      <c r="G109" s="105">
        <f t="shared" si="6"/>
        <v>2.2619945643684126E-2</v>
      </c>
    </row>
    <row r="110" spans="1:7" ht="12.75" customHeight="1">
      <c r="A110" s="132" t="s">
        <v>3045</v>
      </c>
      <c r="B110" s="29">
        <v>0.06</v>
      </c>
      <c r="C110" s="29">
        <v>7.0000000000000007E-2</v>
      </c>
      <c r="D110" s="29">
        <v>-3.44</v>
      </c>
      <c r="E110" s="29">
        <v>-2</v>
      </c>
      <c r="F110" s="105">
        <f t="shared" si="3"/>
        <v>3.4412352433392288E-2</v>
      </c>
      <c r="G110" s="105">
        <f t="shared" si="6"/>
        <v>3.3931865180699773E-2</v>
      </c>
    </row>
    <row r="111" spans="1:7" ht="12.75" customHeight="1">
      <c r="A111" s="132" t="s">
        <v>3046</v>
      </c>
      <c r="B111" s="29">
        <v>0.88</v>
      </c>
      <c r="C111" s="29">
        <v>-2.29</v>
      </c>
      <c r="D111" s="29">
        <v>-3.95</v>
      </c>
      <c r="E111" s="29">
        <v>-2</v>
      </c>
      <c r="F111" s="105">
        <f t="shared" si="3"/>
        <v>4.6498387068800578E-2</v>
      </c>
      <c r="G111" s="105">
        <f t="shared" si="6"/>
        <v>4.6017899816108064E-2</v>
      </c>
    </row>
    <row r="112" spans="1:7" ht="12.75" customHeight="1">
      <c r="A112" s="132" t="s">
        <v>3047</v>
      </c>
      <c r="B112" s="29">
        <v>0.27</v>
      </c>
      <c r="C112" s="29">
        <v>-0.45</v>
      </c>
      <c r="D112" s="29">
        <v>-2.39</v>
      </c>
      <c r="E112" s="29">
        <v>-2</v>
      </c>
      <c r="F112" s="105">
        <f t="shared" si="3"/>
        <v>2.4469368606484312E-2</v>
      </c>
      <c r="G112" s="105">
        <f t="shared" si="6"/>
        <v>2.3988881353791798E-2</v>
      </c>
    </row>
    <row r="113" spans="1:7" ht="12.75" customHeight="1">
      <c r="A113" s="132" t="s">
        <v>3048</v>
      </c>
      <c r="B113" s="29">
        <v>0.04</v>
      </c>
      <c r="C113" s="29">
        <v>0.1</v>
      </c>
      <c r="D113" s="29">
        <v>-3.82</v>
      </c>
      <c r="E113" s="29">
        <v>-2</v>
      </c>
      <c r="F113" s="105">
        <f t="shared" si="3"/>
        <v>3.821518022985107E-2</v>
      </c>
      <c r="G113" s="105">
        <f t="shared" si="6"/>
        <v>3.7734692977158556E-2</v>
      </c>
    </row>
    <row r="114" spans="1:7" ht="12.75" customHeight="1">
      <c r="A114" s="132" t="s">
        <v>3049</v>
      </c>
      <c r="B114" s="29">
        <v>-0.03</v>
      </c>
      <c r="C114" s="29">
        <v>0.11</v>
      </c>
      <c r="D114" s="29">
        <v>-2.4700000000000002</v>
      </c>
      <c r="E114" s="29">
        <v>-2</v>
      </c>
      <c r="F114" s="105">
        <f t="shared" si="3"/>
        <v>2.4726301785750332E-2</v>
      </c>
      <c r="G114" s="105">
        <f t="shared" si="6"/>
        <v>2.4245814533057818E-2</v>
      </c>
    </row>
    <row r="115" spans="1:7" ht="12.75" customHeight="1">
      <c r="A115" s="132" t="s">
        <v>3050</v>
      </c>
      <c r="B115" s="29">
        <v>7.54</v>
      </c>
      <c r="C115" s="29">
        <v>6.28</v>
      </c>
      <c r="D115" s="29">
        <v>-13.79</v>
      </c>
      <c r="E115" s="29">
        <v>-3</v>
      </c>
      <c r="F115" s="105">
        <f t="shared" si="3"/>
        <v>1.6924954948241366E-2</v>
      </c>
      <c r="G115" s="105">
        <f t="shared" si="6"/>
        <v>1.6444467695548852E-2</v>
      </c>
    </row>
    <row r="116" spans="1:7" ht="12.75" customHeight="1">
      <c r="A116" s="132" t="s">
        <v>3051</v>
      </c>
      <c r="B116" s="29">
        <v>-0.1</v>
      </c>
      <c r="C116" s="29">
        <v>0.03</v>
      </c>
      <c r="D116" s="29">
        <v>-2.76</v>
      </c>
      <c r="E116" s="29">
        <v>-2</v>
      </c>
      <c r="F116" s="105">
        <f t="shared" si="3"/>
        <v>2.7619739318103638E-2</v>
      </c>
      <c r="G116" s="105">
        <f t="shared" si="6"/>
        <v>2.7139252065411124E-2</v>
      </c>
    </row>
    <row r="117" spans="1:7" ht="12.75" customHeight="1">
      <c r="A117" s="132" t="s">
        <v>3052</v>
      </c>
      <c r="B117" s="29">
        <v>0.05</v>
      </c>
      <c r="C117" s="29">
        <v>-0.04</v>
      </c>
      <c r="D117" s="29">
        <v>-2.29</v>
      </c>
      <c r="E117" s="29">
        <v>-2</v>
      </c>
      <c r="F117" s="105">
        <f t="shared" si="3"/>
        <v>2.2908950216018194E-2</v>
      </c>
      <c r="G117" s="105">
        <f t="shared" si="6"/>
        <v>2.2428462963325679E-2</v>
      </c>
    </row>
    <row r="118" spans="1:7" ht="12.75" customHeight="1">
      <c r="A118" s="171" t="s">
        <v>3053</v>
      </c>
      <c r="B118" s="29">
        <v>0.28000000000000003</v>
      </c>
      <c r="C118" s="29">
        <v>0.7</v>
      </c>
      <c r="D118" s="29">
        <v>-11.23</v>
      </c>
      <c r="E118" s="29">
        <v>-3</v>
      </c>
      <c r="F118" s="105">
        <f t="shared" si="3"/>
        <v>1.1255278761541183E-2</v>
      </c>
      <c r="G118" s="105">
        <f t="shared" si="6"/>
        <v>1.0774791508848669E-2</v>
      </c>
    </row>
    <row r="119" spans="1:7" ht="12.75" customHeight="1">
      <c r="A119" s="171" t="s">
        <v>3054</v>
      </c>
      <c r="B119" s="29">
        <v>-0.12</v>
      </c>
      <c r="C119" s="29">
        <v>0.1</v>
      </c>
      <c r="D119" s="29">
        <v>-2.9</v>
      </c>
      <c r="E119" s="29">
        <v>-2</v>
      </c>
      <c r="F119" s="105">
        <f t="shared" si="3"/>
        <v>2.9042038495945839E-2</v>
      </c>
      <c r="G119" s="105">
        <f t="shared" si="6"/>
        <v>2.8561551243253325E-2</v>
      </c>
    </row>
    <row r="120" spans="1:7" ht="12.75" customHeight="1">
      <c r="A120" s="132" t="s">
        <v>3055</v>
      </c>
      <c r="B120" s="29">
        <v>0.01</v>
      </c>
      <c r="C120" s="29">
        <v>-0.03</v>
      </c>
      <c r="D120" s="29">
        <v>-2.6</v>
      </c>
      <c r="E120" s="29">
        <v>-2</v>
      </c>
      <c r="F120" s="105">
        <f t="shared" si="3"/>
        <v>2.6001923005808631E-2</v>
      </c>
      <c r="G120" s="105">
        <f t="shared" si="6"/>
        <v>2.5521435753116117E-2</v>
      </c>
    </row>
    <row r="121" spans="1:7" ht="12.75" customHeight="1">
      <c r="A121" s="132" t="s">
        <v>3056</v>
      </c>
      <c r="B121" s="29">
        <v>0.92</v>
      </c>
      <c r="C121" s="29">
        <v>-1.86</v>
      </c>
      <c r="D121" s="29">
        <v>-10.76</v>
      </c>
      <c r="E121" s="29">
        <v>-2</v>
      </c>
      <c r="F121" s="105">
        <f t="shared" si="3"/>
        <v>0.1095826628623342</v>
      </c>
      <c r="G121" s="105">
        <f t="shared" si="6"/>
        <v>0.10910217560964169</v>
      </c>
    </row>
    <row r="122" spans="1:7" ht="12.75" customHeight="1">
      <c r="A122" s="132" t="s">
        <v>3057</v>
      </c>
      <c r="B122" s="29">
        <v>0.53</v>
      </c>
      <c r="C122" s="29">
        <v>-0.27</v>
      </c>
      <c r="D122" s="29">
        <v>-19.54</v>
      </c>
      <c r="E122" s="29">
        <v>-3</v>
      </c>
      <c r="F122" s="105">
        <f t="shared" si="3"/>
        <v>1.9549051127868072E-2</v>
      </c>
      <c r="G122" s="105">
        <f t="shared" si="6"/>
        <v>1.9068563875175557E-2</v>
      </c>
    </row>
    <row r="123" spans="1:7" ht="12.75" customHeight="1">
      <c r="A123" s="132" t="s">
        <v>3058</v>
      </c>
      <c r="B123" s="29">
        <v>-0.06</v>
      </c>
      <c r="C123" s="29">
        <v>0.08</v>
      </c>
      <c r="D123" s="29">
        <v>-2.48</v>
      </c>
      <c r="E123" s="29">
        <v>-2</v>
      </c>
      <c r="F123" s="105">
        <f t="shared" si="3"/>
        <v>2.4820153101864625E-2</v>
      </c>
      <c r="G123" s="105">
        <f t="shared" si="6"/>
        <v>2.4339665849172111E-2</v>
      </c>
    </row>
    <row r="124" spans="1:7" ht="12.75" customHeight="1">
      <c r="A124" s="132" t="s">
        <v>3059</v>
      </c>
      <c r="B124" s="29">
        <v>-7.0000000000000007E-2</v>
      </c>
      <c r="C124" s="29">
        <v>0.17</v>
      </c>
      <c r="D124" s="29">
        <v>-3.05</v>
      </c>
      <c r="E124" s="29">
        <v>-2</v>
      </c>
      <c r="F124" s="105">
        <f t="shared" si="3"/>
        <v>3.0555359595331223E-2</v>
      </c>
      <c r="G124" s="105">
        <f t="shared" si="6"/>
        <v>3.0074872342638708E-2</v>
      </c>
    </row>
    <row r="125" spans="1:7" ht="12.75" customHeight="1">
      <c r="A125" s="132" t="s">
        <v>3060</v>
      </c>
      <c r="B125" s="29">
        <v>0.01</v>
      </c>
      <c r="C125" s="29">
        <v>-0.01</v>
      </c>
      <c r="D125" s="29">
        <v>-2.57</v>
      </c>
      <c r="E125" s="29">
        <v>-2</v>
      </c>
      <c r="F125" s="105">
        <f t="shared" si="3"/>
        <v>2.5700389102112833E-2</v>
      </c>
      <c r="G125" s="105">
        <f t="shared" si="6"/>
        <v>2.5219901849420318E-2</v>
      </c>
    </row>
    <row r="126" spans="1:7" ht="12.75" customHeight="1">
      <c r="A126" s="132" t="s">
        <v>3061</v>
      </c>
      <c r="B126" s="29">
        <v>-0.93</v>
      </c>
      <c r="C126" s="29">
        <v>4.75</v>
      </c>
      <c r="D126" s="29">
        <v>-8.39</v>
      </c>
      <c r="E126" s="29">
        <v>-3</v>
      </c>
      <c r="F126" s="105">
        <f t="shared" si="3"/>
        <v>9.6860466651776996E-3</v>
      </c>
      <c r="G126" s="105">
        <f t="shared" si="6"/>
        <v>9.2055594124851852E-3</v>
      </c>
    </row>
    <row r="127" spans="1:7" ht="12.75" customHeight="1">
      <c r="A127" s="132" t="s">
        <v>3062</v>
      </c>
      <c r="B127" s="29">
        <v>2.4500000000000002</v>
      </c>
      <c r="C127" s="29">
        <v>-3.43</v>
      </c>
      <c r="D127" s="29">
        <v>-1.1100000000000001</v>
      </c>
      <c r="E127" s="29">
        <v>-2</v>
      </c>
      <c r="F127" s="105">
        <f t="shared" si="3"/>
        <v>4.3588415892298726E-2</v>
      </c>
      <c r="G127" s="105">
        <f t="shared" si="6"/>
        <v>4.3107928639606212E-2</v>
      </c>
    </row>
    <row r="128" spans="1:7" ht="12.75" customHeight="1">
      <c r="A128" s="132" t="s">
        <v>3063</v>
      </c>
      <c r="B128" s="29">
        <v>1.27</v>
      </c>
      <c r="C128" s="29">
        <v>-0.23</v>
      </c>
      <c r="D128" s="29">
        <v>-17.170000000000002</v>
      </c>
      <c r="E128" s="29">
        <v>-3</v>
      </c>
      <c r="F128" s="105">
        <f t="shared" si="3"/>
        <v>1.7218440695951538E-2</v>
      </c>
      <c r="G128" s="105">
        <f t="shared" si="6"/>
        <v>1.6737953443259023E-2</v>
      </c>
    </row>
    <row r="129" spans="1:7" ht="12.75" customHeight="1">
      <c r="A129" s="132" t="s">
        <v>3064</v>
      </c>
      <c r="B129" s="29">
        <v>-0.01</v>
      </c>
      <c r="C129" s="29">
        <v>0</v>
      </c>
      <c r="D129" s="29">
        <v>-2.2200000000000002</v>
      </c>
      <c r="E129" s="29">
        <v>-2</v>
      </c>
      <c r="F129" s="105">
        <f t="shared" si="3"/>
        <v>2.2200225224082749E-2</v>
      </c>
      <c r="G129" s="105">
        <f t="shared" si="6"/>
        <v>2.1719737971390235E-2</v>
      </c>
    </row>
    <row r="130" spans="1:7" ht="12.75" customHeight="1">
      <c r="A130" s="132" t="s">
        <v>3065</v>
      </c>
      <c r="B130" s="29">
        <v>0.48</v>
      </c>
      <c r="C130" s="29">
        <v>-0.18</v>
      </c>
      <c r="D130" s="29">
        <v>-3.07</v>
      </c>
      <c r="E130" s="29">
        <v>-2</v>
      </c>
      <c r="F130" s="105">
        <f t="shared" si="3"/>
        <v>3.112507028104515E-2</v>
      </c>
      <c r="G130" s="105">
        <f t="shared" si="6"/>
        <v>3.0644583028352636E-2</v>
      </c>
    </row>
    <row r="131" spans="1:7" ht="12.75" customHeight="1">
      <c r="A131" s="132" t="s">
        <v>3066</v>
      </c>
      <c r="B131" s="29">
        <v>0.03</v>
      </c>
      <c r="C131" s="29">
        <v>-0.05</v>
      </c>
      <c r="D131" s="29">
        <v>-2.93</v>
      </c>
      <c r="E131" s="29">
        <v>-2</v>
      </c>
      <c r="F131" s="105">
        <f t="shared" si="3"/>
        <v>2.9305801473428431E-2</v>
      </c>
      <c r="G131" s="105">
        <f t="shared" si="6"/>
        <v>2.8825314220735917E-2</v>
      </c>
    </row>
    <row r="132" spans="1:7" ht="12.75" customHeight="1">
      <c r="A132" s="132" t="s">
        <v>3067</v>
      </c>
      <c r="B132" s="29">
        <v>0.67</v>
      </c>
      <c r="C132" s="29">
        <v>0.17</v>
      </c>
      <c r="D132" s="29">
        <v>-3.3</v>
      </c>
      <c r="E132" s="29">
        <v>-2</v>
      </c>
      <c r="F132" s="105">
        <f t="shared" ref="F132:F195" si="7">SQRT((B132)^2+(C132)^2+(D132)^2)*10^(E132)</f>
        <v>3.3716168228314441E-2</v>
      </c>
      <c r="G132" s="105">
        <f t="shared" si="6"/>
        <v>3.3235680975621927E-2</v>
      </c>
    </row>
    <row r="133" spans="1:7" ht="12.75" customHeight="1">
      <c r="A133" s="171" t="s">
        <v>3068</v>
      </c>
      <c r="B133" s="172">
        <v>0.71</v>
      </c>
      <c r="C133" s="172">
        <v>-1.74</v>
      </c>
      <c r="D133" s="172">
        <v>-10.73</v>
      </c>
      <c r="E133" s="172">
        <v>-2</v>
      </c>
      <c r="F133" s="173">
        <f t="shared" si="7"/>
        <v>0.1089332823337294</v>
      </c>
      <c r="G133" s="173">
        <f t="shared" si="6"/>
        <v>0.10845279508103689</v>
      </c>
    </row>
    <row r="134" spans="1:7" ht="12.75" customHeight="1">
      <c r="A134" s="174" t="s">
        <v>3041</v>
      </c>
      <c r="B134" s="169">
        <v>0.06</v>
      </c>
      <c r="C134" s="169">
        <v>0.03</v>
      </c>
      <c r="D134" s="169">
        <v>-5.05</v>
      </c>
      <c r="E134" s="169">
        <v>-4</v>
      </c>
      <c r="F134" s="170">
        <f t="shared" si="7"/>
        <v>5.050445524901739E-4</v>
      </c>
      <c r="G134" s="170">
        <f t="shared" ref="G134:G147" si="8">F134-F$134</f>
        <v>0</v>
      </c>
    </row>
    <row r="135" spans="1:7" ht="12.75" customHeight="1">
      <c r="A135" s="132" t="s">
        <v>3069</v>
      </c>
      <c r="B135" s="29">
        <v>-0.06</v>
      </c>
      <c r="C135" s="29">
        <v>-0.22</v>
      </c>
      <c r="D135" s="29">
        <v>-3.84</v>
      </c>
      <c r="E135" s="29">
        <v>-2</v>
      </c>
      <c r="F135" s="105">
        <f t="shared" si="7"/>
        <v>3.8467648745406834E-2</v>
      </c>
      <c r="G135" s="105">
        <f t="shared" si="8"/>
        <v>3.7962604192916659E-2</v>
      </c>
    </row>
    <row r="136" spans="1:7" ht="12.75" customHeight="1">
      <c r="A136" s="132" t="s">
        <v>3070</v>
      </c>
      <c r="B136" s="29">
        <v>0.03</v>
      </c>
      <c r="C136" s="29">
        <v>-7.0000000000000007E-2</v>
      </c>
      <c r="D136" s="29">
        <v>-2.8</v>
      </c>
      <c r="E136" s="29">
        <v>-2</v>
      </c>
      <c r="F136" s="105">
        <f t="shared" si="7"/>
        <v>2.8010355228022369E-2</v>
      </c>
      <c r="G136" s="105">
        <f t="shared" si="8"/>
        <v>2.7505310675532194E-2</v>
      </c>
    </row>
    <row r="137" spans="1:7" ht="12.75" customHeight="1">
      <c r="A137" s="132" t="s">
        <v>3071</v>
      </c>
      <c r="B137" s="29">
        <v>0.09</v>
      </c>
      <c r="C137" s="29">
        <v>-0.03</v>
      </c>
      <c r="D137" s="29">
        <v>-2.19</v>
      </c>
      <c r="E137" s="29">
        <v>-2</v>
      </c>
      <c r="F137" s="105">
        <f t="shared" si="7"/>
        <v>2.1920538314557883E-2</v>
      </c>
      <c r="G137" s="105">
        <f t="shared" si="8"/>
        <v>2.1415493762067708E-2</v>
      </c>
    </row>
    <row r="138" spans="1:7" ht="12.75" customHeight="1">
      <c r="A138" s="132" t="s">
        <v>3072</v>
      </c>
      <c r="B138" s="29">
        <v>0.19</v>
      </c>
      <c r="C138" s="29">
        <v>0.31</v>
      </c>
      <c r="D138" s="29">
        <v>-2.86</v>
      </c>
      <c r="E138" s="29">
        <v>-2</v>
      </c>
      <c r="F138" s="105">
        <f t="shared" si="7"/>
        <v>2.883019250716165E-2</v>
      </c>
      <c r="G138" s="105">
        <f t="shared" si="8"/>
        <v>2.8325147954671476E-2</v>
      </c>
    </row>
    <row r="139" spans="1:7" ht="12.75" customHeight="1">
      <c r="A139" s="132" t="s">
        <v>3073</v>
      </c>
      <c r="B139" s="29">
        <v>-2.37</v>
      </c>
      <c r="C139" s="29">
        <v>-1.54</v>
      </c>
      <c r="D139" s="29">
        <v>-1.83</v>
      </c>
      <c r="E139" s="29">
        <v>-2</v>
      </c>
      <c r="F139" s="105">
        <f t="shared" si="7"/>
        <v>3.3671055819501715E-2</v>
      </c>
      <c r="G139" s="105">
        <f t="shared" si="8"/>
        <v>3.316601126701154E-2</v>
      </c>
    </row>
    <row r="140" spans="1:7" ht="12.75" customHeight="1">
      <c r="A140" s="132" t="s">
        <v>3074</v>
      </c>
      <c r="B140" s="29">
        <v>-0.01</v>
      </c>
      <c r="C140" s="29">
        <v>-0.08</v>
      </c>
      <c r="D140" s="29">
        <v>-2.2799999999999998</v>
      </c>
      <c r="E140" s="29">
        <v>-2</v>
      </c>
      <c r="F140" s="105">
        <f t="shared" si="7"/>
        <v>2.281424993288186E-2</v>
      </c>
      <c r="G140" s="105">
        <f t="shared" si="8"/>
        <v>2.2309205380391686E-2</v>
      </c>
    </row>
    <row r="141" spans="1:7" ht="12.75" customHeight="1">
      <c r="A141" s="132" t="s">
        <v>3075</v>
      </c>
      <c r="B141" s="29">
        <v>0.18</v>
      </c>
      <c r="C141" s="29">
        <v>1.36</v>
      </c>
      <c r="D141" s="29">
        <v>-3.46</v>
      </c>
      <c r="E141" s="29">
        <v>-2</v>
      </c>
      <c r="F141" s="105">
        <f t="shared" si="7"/>
        <v>3.722042450053465E-2</v>
      </c>
      <c r="G141" s="105">
        <f t="shared" si="8"/>
        <v>3.6715379948044476E-2</v>
      </c>
    </row>
    <row r="142" spans="1:7" ht="12.75" customHeight="1">
      <c r="A142" s="132" t="s">
        <v>3076</v>
      </c>
      <c r="B142" s="29">
        <v>0.04</v>
      </c>
      <c r="C142" s="29">
        <v>-0.08</v>
      </c>
      <c r="D142" s="29">
        <v>-2.58</v>
      </c>
      <c r="E142" s="29">
        <v>-2</v>
      </c>
      <c r="F142" s="105">
        <f t="shared" si="7"/>
        <v>2.5815499220429576E-2</v>
      </c>
      <c r="G142" s="105">
        <f t="shared" si="8"/>
        <v>2.5310454667939401E-2</v>
      </c>
    </row>
    <row r="143" spans="1:7" ht="12.75" customHeight="1">
      <c r="A143" s="132" t="s">
        <v>3077</v>
      </c>
      <c r="B143" s="29">
        <v>-0.06</v>
      </c>
      <c r="C143" s="29">
        <v>0.28000000000000003</v>
      </c>
      <c r="D143" s="29">
        <v>-2.5099999999999998</v>
      </c>
      <c r="E143" s="29">
        <v>-2</v>
      </c>
      <c r="F143" s="105">
        <f t="shared" si="7"/>
        <v>2.5262818528422354E-2</v>
      </c>
      <c r="G143" s="105">
        <f t="shared" si="8"/>
        <v>2.4757773975932179E-2</v>
      </c>
    </row>
    <row r="144" spans="1:7" ht="12.75" customHeight="1">
      <c r="A144" s="132" t="s">
        <v>3078</v>
      </c>
      <c r="B144" s="29">
        <v>0.21</v>
      </c>
      <c r="C144" s="29">
        <v>0.1</v>
      </c>
      <c r="D144" s="29">
        <v>-3.77</v>
      </c>
      <c r="E144" s="29">
        <v>-2</v>
      </c>
      <c r="F144" s="105">
        <f t="shared" si="7"/>
        <v>3.7771682514815254E-2</v>
      </c>
      <c r="G144" s="105">
        <f t="shared" si="8"/>
        <v>3.7266637962325079E-2</v>
      </c>
    </row>
    <row r="145" spans="1:7" ht="12.75" customHeight="1">
      <c r="A145" s="132" t="s">
        <v>3079</v>
      </c>
      <c r="B145" s="29">
        <v>-0.01</v>
      </c>
      <c r="C145" s="29">
        <v>0.03</v>
      </c>
      <c r="D145" s="29">
        <v>-2.17</v>
      </c>
      <c r="E145" s="29">
        <v>-2</v>
      </c>
      <c r="F145" s="105">
        <f t="shared" si="7"/>
        <v>2.1702304025149038E-2</v>
      </c>
      <c r="G145" s="105">
        <f t="shared" si="8"/>
        <v>2.1197259472658863E-2</v>
      </c>
    </row>
    <row r="146" spans="1:7" ht="12.75" customHeight="1">
      <c r="A146" s="132" t="s">
        <v>3080</v>
      </c>
      <c r="B146" s="29">
        <v>-0.06</v>
      </c>
      <c r="C146" s="29">
        <v>0.17</v>
      </c>
      <c r="D146" s="29">
        <v>-2.06</v>
      </c>
      <c r="E146" s="29">
        <v>-2</v>
      </c>
      <c r="F146" s="105">
        <f t="shared" si="7"/>
        <v>2.067873303662485E-2</v>
      </c>
      <c r="G146" s="105">
        <f t="shared" si="8"/>
        <v>2.0173688484134675E-2</v>
      </c>
    </row>
    <row r="147" spans="1:7" ht="12.75" customHeight="1">
      <c r="A147" s="132" t="s">
        <v>3081</v>
      </c>
      <c r="B147" s="29">
        <v>0.03</v>
      </c>
      <c r="C147" s="29">
        <v>-0.05</v>
      </c>
      <c r="D147" s="29">
        <v>-2.1800000000000002</v>
      </c>
      <c r="E147" s="29">
        <v>-2</v>
      </c>
      <c r="F147" s="105">
        <f t="shared" si="7"/>
        <v>2.1807796770879909E-2</v>
      </c>
      <c r="G147" s="105">
        <f t="shared" si="8"/>
        <v>2.1302752218389735E-2</v>
      </c>
    </row>
    <row r="148" spans="1:7" ht="12.75" customHeight="1">
      <c r="A148" s="169" t="s">
        <v>3041</v>
      </c>
      <c r="B148" s="169">
        <v>0.03</v>
      </c>
      <c r="C148" s="169">
        <v>0.11</v>
      </c>
      <c r="D148" s="169">
        <v>-5.03</v>
      </c>
      <c r="E148" s="169">
        <v>-4</v>
      </c>
      <c r="F148" s="170">
        <f t="shared" si="7"/>
        <v>5.0312920805693643E-4</v>
      </c>
      <c r="G148" s="170">
        <f>F148-F$148</f>
        <v>0</v>
      </c>
    </row>
    <row r="149" spans="1:7" ht="12.75" customHeight="1">
      <c r="A149" t="s">
        <v>3082</v>
      </c>
      <c r="B149">
        <v>-1.04</v>
      </c>
      <c r="C149">
        <v>-0.44</v>
      </c>
      <c r="D149">
        <v>-18.79</v>
      </c>
      <c r="E149">
        <v>-3</v>
      </c>
      <c r="F149" s="105">
        <f t="shared" si="7"/>
        <v>1.8823902358437797E-2</v>
      </c>
      <c r="G149" s="105">
        <f>F149-F$148</f>
        <v>1.8320773150380859E-2</v>
      </c>
    </row>
    <row r="150" spans="1:7" ht="12.75" customHeight="1">
      <c r="A150" t="s">
        <v>3083</v>
      </c>
      <c r="B150">
        <v>0.14000000000000001</v>
      </c>
      <c r="C150">
        <v>0.66</v>
      </c>
      <c r="D150">
        <v>-19.510000000000002</v>
      </c>
      <c r="E150">
        <v>-3</v>
      </c>
      <c r="F150" s="105">
        <f t="shared" si="7"/>
        <v>1.9521662326758962E-2</v>
      </c>
      <c r="G150" s="105">
        <f>F150-F$148</f>
        <v>1.9018533118702025E-2</v>
      </c>
    </row>
    <row r="151" spans="1:7" ht="12.75" customHeight="1">
      <c r="A151" s="169" t="s">
        <v>3041</v>
      </c>
      <c r="B151" s="169">
        <v>0.05</v>
      </c>
      <c r="C151" s="169">
        <v>0.06</v>
      </c>
      <c r="D151" s="169">
        <v>-4.95</v>
      </c>
      <c r="E151" s="169">
        <v>-4</v>
      </c>
      <c r="F151" s="170">
        <f t="shared" si="7"/>
        <v>4.9506161232719306E-4</v>
      </c>
      <c r="G151" s="170">
        <f t="shared" ref="G151:G166" si="9">F151-F$151</f>
        <v>0</v>
      </c>
    </row>
    <row r="152" spans="1:7" ht="12.75" customHeight="1">
      <c r="A152" t="s">
        <v>3084</v>
      </c>
      <c r="B152">
        <v>-0.48</v>
      </c>
      <c r="C152">
        <v>0.41</v>
      </c>
      <c r="D152">
        <v>-3.21</v>
      </c>
      <c r="E152">
        <v>-2</v>
      </c>
      <c r="F152" s="105">
        <f t="shared" si="7"/>
        <v>3.2714828442160601E-2</v>
      </c>
      <c r="G152" s="105">
        <f t="shared" si="9"/>
        <v>3.2219766829833407E-2</v>
      </c>
    </row>
    <row r="153" spans="1:7" ht="12.75" customHeight="1">
      <c r="A153" t="s">
        <v>3085</v>
      </c>
      <c r="B153">
        <v>-0.91</v>
      </c>
      <c r="C153">
        <v>0.88</v>
      </c>
      <c r="D153">
        <v>-10.18</v>
      </c>
      <c r="E153">
        <v>-3</v>
      </c>
      <c r="F153" s="105">
        <f t="shared" si="7"/>
        <v>1.0258406308974118E-2</v>
      </c>
      <c r="G153" s="105">
        <f t="shared" si="9"/>
        <v>9.7633446966469244E-3</v>
      </c>
    </row>
    <row r="154" spans="1:7" ht="12.75" customHeight="1">
      <c r="A154" t="s">
        <v>3086</v>
      </c>
      <c r="B154">
        <v>-3.04</v>
      </c>
      <c r="C154">
        <v>-15.63</v>
      </c>
      <c r="D154">
        <v>-11.92</v>
      </c>
      <c r="E154">
        <v>-3</v>
      </c>
      <c r="F154" s="105">
        <f t="shared" si="7"/>
        <v>1.9890321767130868E-2</v>
      </c>
      <c r="G154" s="105">
        <f t="shared" si="9"/>
        <v>1.9395260154803674E-2</v>
      </c>
    </row>
    <row r="155" spans="1:7" ht="12.75" customHeight="1">
      <c r="A155" t="s">
        <v>3087</v>
      </c>
      <c r="B155">
        <v>0.15</v>
      </c>
      <c r="C155">
        <v>0.32</v>
      </c>
      <c r="D155">
        <v>-7.14</v>
      </c>
      <c r="E155">
        <v>-3</v>
      </c>
      <c r="F155" s="105">
        <f t="shared" si="7"/>
        <v>7.1487411479224782E-3</v>
      </c>
      <c r="G155" s="105">
        <f t="shared" si="9"/>
        <v>6.6536795355952852E-3</v>
      </c>
    </row>
    <row r="156" spans="1:7" ht="12.75" customHeight="1">
      <c r="A156" t="s">
        <v>3088</v>
      </c>
      <c r="B156">
        <v>-0.95</v>
      </c>
      <c r="C156">
        <v>0.55000000000000004</v>
      </c>
      <c r="D156">
        <v>-8.1199999999999992</v>
      </c>
      <c r="E156">
        <v>-3</v>
      </c>
      <c r="F156" s="105">
        <f t="shared" si="7"/>
        <v>8.1938635575655016E-3</v>
      </c>
      <c r="G156" s="105">
        <f t="shared" si="9"/>
        <v>7.6988019452383085E-3</v>
      </c>
    </row>
    <row r="157" spans="1:7" ht="12.75" customHeight="1">
      <c r="A157" t="s">
        <v>3089</v>
      </c>
      <c r="B157">
        <v>-0.33</v>
      </c>
      <c r="C157">
        <v>0.1</v>
      </c>
      <c r="D157">
        <v>-17.5</v>
      </c>
      <c r="E157">
        <v>-3</v>
      </c>
      <c r="F157" s="105">
        <f t="shared" si="7"/>
        <v>1.750339681319029E-2</v>
      </c>
      <c r="G157" s="105">
        <f t="shared" si="9"/>
        <v>1.7008335200863096E-2</v>
      </c>
    </row>
    <row r="158" spans="1:7" ht="12.75" customHeight="1">
      <c r="A158" t="s">
        <v>3090</v>
      </c>
      <c r="B158">
        <v>0.01</v>
      </c>
      <c r="C158">
        <v>0.1</v>
      </c>
      <c r="D158">
        <v>-2.34</v>
      </c>
      <c r="E158">
        <v>-2</v>
      </c>
      <c r="F158" s="105">
        <f t="shared" si="7"/>
        <v>2.3421571253867662E-2</v>
      </c>
      <c r="G158" s="105">
        <f t="shared" si="9"/>
        <v>2.2926509641540468E-2</v>
      </c>
    </row>
    <row r="159" spans="1:7" ht="12.75" customHeight="1">
      <c r="A159" t="s">
        <v>3091</v>
      </c>
      <c r="B159">
        <v>-7.0000000000000007E-2</v>
      </c>
      <c r="C159">
        <v>0.03</v>
      </c>
      <c r="D159">
        <v>-2.04</v>
      </c>
      <c r="E159">
        <v>-2</v>
      </c>
      <c r="F159" s="105">
        <f t="shared" si="7"/>
        <v>2.0414210736641278E-2</v>
      </c>
      <c r="G159" s="105">
        <f t="shared" si="9"/>
        <v>1.9919149124314084E-2</v>
      </c>
    </row>
    <row r="160" spans="1:7" ht="12.75" customHeight="1">
      <c r="A160" t="s">
        <v>3092</v>
      </c>
      <c r="B160">
        <v>-0.12</v>
      </c>
      <c r="C160">
        <v>0</v>
      </c>
      <c r="D160">
        <v>-2.41</v>
      </c>
      <c r="E160">
        <v>-2</v>
      </c>
      <c r="F160" s="105">
        <f t="shared" si="7"/>
        <v>2.4129857024027312E-2</v>
      </c>
      <c r="G160" s="105">
        <f t="shared" si="9"/>
        <v>2.3634795411700119E-2</v>
      </c>
    </row>
    <row r="161" spans="1:7" ht="12.75" customHeight="1">
      <c r="A161" t="s">
        <v>3093</v>
      </c>
      <c r="B161">
        <v>-0.14000000000000001</v>
      </c>
      <c r="C161">
        <v>0.09</v>
      </c>
      <c r="D161">
        <v>-2.59</v>
      </c>
      <c r="E161">
        <v>-2</v>
      </c>
      <c r="F161" s="105">
        <f t="shared" si="7"/>
        <v>2.5953419813196099E-2</v>
      </c>
      <c r="G161" s="105">
        <f t="shared" si="9"/>
        <v>2.5458358200868905E-2</v>
      </c>
    </row>
    <row r="162" spans="1:7" ht="12.75" customHeight="1">
      <c r="A162" t="s">
        <v>3094</v>
      </c>
      <c r="B162">
        <v>-0.03</v>
      </c>
      <c r="C162">
        <v>-0.02</v>
      </c>
      <c r="D162">
        <v>-2.3199999999999998</v>
      </c>
      <c r="E162">
        <v>-2</v>
      </c>
      <c r="F162" s="105">
        <f t="shared" si="7"/>
        <v>2.3202801554984692E-2</v>
      </c>
      <c r="G162" s="105">
        <f t="shared" si="9"/>
        <v>2.2707739942657498E-2</v>
      </c>
    </row>
    <row r="163" spans="1:7" ht="12.75" customHeight="1">
      <c r="A163" t="s">
        <v>3095</v>
      </c>
      <c r="B163">
        <v>-0.37</v>
      </c>
      <c r="C163">
        <v>0.54</v>
      </c>
      <c r="D163">
        <v>-19.3</v>
      </c>
      <c r="E163">
        <v>-3</v>
      </c>
      <c r="F163" s="105">
        <f t="shared" si="7"/>
        <v>1.9311097845539492E-2</v>
      </c>
      <c r="G163" s="105">
        <f t="shared" si="9"/>
        <v>1.8816036233212298E-2</v>
      </c>
    </row>
    <row r="164" spans="1:7" ht="12.75" customHeight="1">
      <c r="A164" t="s">
        <v>3096</v>
      </c>
      <c r="B164">
        <v>-0.16</v>
      </c>
      <c r="C164">
        <v>-0.03</v>
      </c>
      <c r="D164">
        <v>-2.17</v>
      </c>
      <c r="E164">
        <v>-2</v>
      </c>
      <c r="F164" s="105">
        <f t="shared" si="7"/>
        <v>2.1760974242896389E-2</v>
      </c>
      <c r="G164" s="105">
        <f t="shared" si="9"/>
        <v>2.1265912630569195E-2</v>
      </c>
    </row>
    <row r="165" spans="1:7" ht="12.75" customHeight="1">
      <c r="A165" t="s">
        <v>3097</v>
      </c>
      <c r="B165">
        <v>-0.38</v>
      </c>
      <c r="C165">
        <v>0.11</v>
      </c>
      <c r="D165">
        <v>-3.81</v>
      </c>
      <c r="E165">
        <v>-2</v>
      </c>
      <c r="F165" s="105">
        <f t="shared" si="7"/>
        <v>3.8304829982653624E-2</v>
      </c>
      <c r="G165" s="105">
        <f t="shared" si="9"/>
        <v>3.780976837032643E-2</v>
      </c>
    </row>
    <row r="166" spans="1:7" ht="12.75" customHeight="1">
      <c r="A166" t="s">
        <v>3098</v>
      </c>
      <c r="B166">
        <v>-1.1299999999999999</v>
      </c>
      <c r="C166">
        <v>0.53</v>
      </c>
      <c r="D166">
        <v>-7.47</v>
      </c>
      <c r="E166">
        <v>-3</v>
      </c>
      <c r="F166" s="105">
        <f t="shared" si="7"/>
        <v>7.5735526670116975E-3</v>
      </c>
      <c r="G166" s="105">
        <f t="shared" si="9"/>
        <v>7.0784910546845044E-3</v>
      </c>
    </row>
    <row r="167" spans="1:7" ht="12.75" customHeight="1">
      <c r="A167" s="169" t="s">
        <v>3041</v>
      </c>
      <c r="B167" s="169">
        <v>-0.06</v>
      </c>
      <c r="C167" s="169">
        <v>7.0000000000000007E-2</v>
      </c>
      <c r="D167" s="169">
        <v>-5.33</v>
      </c>
      <c r="E167" s="169">
        <v>-4</v>
      </c>
      <c r="F167" s="170">
        <f t="shared" si="7"/>
        <v>5.3307973137233422E-4</v>
      </c>
      <c r="G167" s="170">
        <f t="shared" ref="G167:G175" si="10">F167-F$167</f>
        <v>0</v>
      </c>
    </row>
    <row r="168" spans="1:7" ht="12.75" customHeight="1">
      <c r="A168" t="s">
        <v>3099</v>
      </c>
      <c r="B168">
        <v>-0.39</v>
      </c>
      <c r="C168">
        <v>0.32</v>
      </c>
      <c r="D168">
        <v>-17.54</v>
      </c>
      <c r="E168">
        <v>-3</v>
      </c>
      <c r="F168" s="105">
        <f t="shared" si="7"/>
        <v>1.7547253346321755E-2</v>
      </c>
      <c r="G168" s="105">
        <f t="shared" si="10"/>
        <v>1.7014173614949422E-2</v>
      </c>
    </row>
    <row r="169" spans="1:7" ht="12.75" customHeight="1">
      <c r="A169" t="s">
        <v>3100</v>
      </c>
      <c r="B169">
        <v>0.56000000000000005</v>
      </c>
      <c r="C169">
        <v>0.96</v>
      </c>
      <c r="D169">
        <v>-10.7</v>
      </c>
      <c r="E169">
        <v>-3</v>
      </c>
      <c r="F169" s="105">
        <f t="shared" si="7"/>
        <v>1.0757564780190729E-2</v>
      </c>
      <c r="G169" s="105">
        <f t="shared" si="10"/>
        <v>1.0224485048818394E-2</v>
      </c>
    </row>
    <row r="170" spans="1:7" ht="12.75" customHeight="1">
      <c r="A170" t="s">
        <v>3101</v>
      </c>
      <c r="B170">
        <v>-7.21</v>
      </c>
      <c r="C170">
        <v>1.04</v>
      </c>
      <c r="D170">
        <v>-12.6</v>
      </c>
      <c r="E170">
        <v>-3</v>
      </c>
      <c r="F170" s="105">
        <f t="shared" si="7"/>
        <v>1.4554233061209374E-2</v>
      </c>
      <c r="G170" s="105">
        <f t="shared" si="10"/>
        <v>1.4021153329837039E-2</v>
      </c>
    </row>
    <row r="171" spans="1:7" ht="12.75" customHeight="1">
      <c r="A171" t="s">
        <v>3102</v>
      </c>
      <c r="B171">
        <v>0.01</v>
      </c>
      <c r="C171">
        <v>0.04</v>
      </c>
      <c r="D171">
        <v>-2.62</v>
      </c>
      <c r="E171">
        <v>-2</v>
      </c>
      <c r="F171" s="105">
        <f t="shared" si="7"/>
        <v>2.6203244073969165E-2</v>
      </c>
      <c r="G171" s="105">
        <f t="shared" si="10"/>
        <v>2.5670164342596832E-2</v>
      </c>
    </row>
    <row r="172" spans="1:7" ht="12.75" customHeight="1">
      <c r="A172" t="s">
        <v>3103</v>
      </c>
      <c r="B172">
        <v>1.68</v>
      </c>
      <c r="C172">
        <v>0.05</v>
      </c>
      <c r="D172">
        <v>-8.93</v>
      </c>
      <c r="E172">
        <v>-3</v>
      </c>
      <c r="F172" s="105">
        <f t="shared" si="7"/>
        <v>9.0867926134582822E-3</v>
      </c>
      <c r="G172" s="105">
        <f t="shared" si="10"/>
        <v>8.5537128820859475E-3</v>
      </c>
    </row>
    <row r="173" spans="1:7" ht="12.75" customHeight="1">
      <c r="A173" t="s">
        <v>3104</v>
      </c>
      <c r="B173">
        <v>0.17</v>
      </c>
      <c r="C173">
        <v>-1.55</v>
      </c>
      <c r="D173">
        <v>-12.6</v>
      </c>
      <c r="E173">
        <v>-3</v>
      </c>
      <c r="F173" s="105">
        <f t="shared" si="7"/>
        <v>1.2696117516784412E-2</v>
      </c>
      <c r="G173" s="105">
        <f t="shared" si="10"/>
        <v>1.2163037785412077E-2</v>
      </c>
    </row>
    <row r="174" spans="1:7" ht="12.75" customHeight="1">
      <c r="A174" t="s">
        <v>3105</v>
      </c>
      <c r="B174">
        <v>2.56</v>
      </c>
      <c r="C174">
        <v>-0.14000000000000001</v>
      </c>
      <c r="D174">
        <v>-17.940000000000001</v>
      </c>
      <c r="E174">
        <v>-3</v>
      </c>
      <c r="F174" s="105">
        <f t="shared" si="7"/>
        <v>1.8122273588046287E-2</v>
      </c>
      <c r="G174" s="105">
        <f t="shared" si="10"/>
        <v>1.7589193856673953E-2</v>
      </c>
    </row>
    <row r="175" spans="1:7" ht="12.75" customHeight="1">
      <c r="A175" t="s">
        <v>3106</v>
      </c>
      <c r="B175">
        <v>-0.04</v>
      </c>
      <c r="C175">
        <v>-0.67</v>
      </c>
      <c r="D175">
        <v>-2.2000000000000002</v>
      </c>
      <c r="E175">
        <v>-2</v>
      </c>
      <c r="F175" s="105">
        <f t="shared" si="7"/>
        <v>2.3001086930838729E-2</v>
      </c>
      <c r="G175" s="105">
        <f t="shared" si="10"/>
        <v>2.2468007199466396E-2</v>
      </c>
    </row>
    <row r="176" spans="1:7" ht="12.75" customHeight="1">
      <c r="A176" s="169" t="s">
        <v>3041</v>
      </c>
      <c r="B176" s="169">
        <v>-0.09</v>
      </c>
      <c r="C176" s="169">
        <v>0.13</v>
      </c>
      <c r="D176" s="169">
        <v>-5.2</v>
      </c>
      <c r="E176" s="169">
        <v>-4</v>
      </c>
      <c r="F176" s="170">
        <f t="shared" si="7"/>
        <v>5.2024032907878261E-4</v>
      </c>
      <c r="G176" s="170">
        <f t="shared" ref="G176:G184" si="11">F176-F$176</f>
        <v>0</v>
      </c>
    </row>
    <row r="177" spans="1:7" ht="12.75" customHeight="1">
      <c r="A177" t="s">
        <v>3107</v>
      </c>
      <c r="B177">
        <v>0.67</v>
      </c>
      <c r="C177">
        <v>0.08</v>
      </c>
      <c r="D177">
        <v>-11.47</v>
      </c>
      <c r="E177">
        <v>-3</v>
      </c>
      <c r="F177" s="105">
        <f t="shared" si="7"/>
        <v>1.1489830285952879E-2</v>
      </c>
      <c r="G177" s="105">
        <f t="shared" si="11"/>
        <v>1.0969589956874096E-2</v>
      </c>
    </row>
    <row r="178" spans="1:7" ht="12.75" customHeight="1">
      <c r="A178" t="s">
        <v>3108</v>
      </c>
      <c r="B178">
        <v>-0.27</v>
      </c>
      <c r="C178">
        <v>0.62</v>
      </c>
      <c r="D178">
        <v>-8.9</v>
      </c>
      <c r="E178">
        <v>-3</v>
      </c>
      <c r="F178" s="105">
        <f t="shared" si="7"/>
        <v>8.9256540376602116E-3</v>
      </c>
      <c r="G178" s="105">
        <f t="shared" si="11"/>
        <v>8.4054137085814284E-3</v>
      </c>
    </row>
    <row r="179" spans="1:7" ht="12.75" customHeight="1">
      <c r="A179" t="s">
        <v>3109</v>
      </c>
      <c r="B179">
        <v>-6.66</v>
      </c>
      <c r="C179">
        <v>5.21</v>
      </c>
      <c r="D179">
        <v>-3.13</v>
      </c>
      <c r="E179">
        <v>-3</v>
      </c>
      <c r="F179" s="105">
        <f t="shared" si="7"/>
        <v>9.0164627210453218E-3</v>
      </c>
      <c r="G179" s="105">
        <f t="shared" si="11"/>
        <v>8.4962223919665385E-3</v>
      </c>
    </row>
    <row r="180" spans="1:7" ht="12.75" customHeight="1">
      <c r="A180" t="s">
        <v>3109</v>
      </c>
      <c r="B180">
        <v>-6.38</v>
      </c>
      <c r="C180">
        <v>5.0199999999999996</v>
      </c>
      <c r="D180">
        <v>-3.15</v>
      </c>
      <c r="E180">
        <v>-3</v>
      </c>
      <c r="F180" s="105">
        <f t="shared" si="7"/>
        <v>8.707887229403008E-3</v>
      </c>
      <c r="G180" s="105">
        <f t="shared" si="11"/>
        <v>8.1876469003242247E-3</v>
      </c>
    </row>
    <row r="181" spans="1:7" ht="12.75" customHeight="1">
      <c r="A181" t="s">
        <v>3110</v>
      </c>
      <c r="B181">
        <v>-0.1</v>
      </c>
      <c r="C181">
        <v>0.51</v>
      </c>
      <c r="D181">
        <v>-8.0299999999999994</v>
      </c>
      <c r="E181">
        <v>-3</v>
      </c>
      <c r="F181" s="105">
        <f t="shared" si="7"/>
        <v>8.046800606452232E-3</v>
      </c>
      <c r="G181" s="105">
        <f t="shared" si="11"/>
        <v>7.5265602773734496E-3</v>
      </c>
    </row>
    <row r="182" spans="1:7" ht="12.75" customHeight="1">
      <c r="A182" t="s">
        <v>3111</v>
      </c>
      <c r="B182">
        <v>-0.63</v>
      </c>
      <c r="C182">
        <v>0.12</v>
      </c>
      <c r="D182">
        <v>-7.81</v>
      </c>
      <c r="E182">
        <v>-3</v>
      </c>
      <c r="F182" s="105">
        <f t="shared" si="7"/>
        <v>7.8362873862563246E-3</v>
      </c>
      <c r="G182" s="105">
        <f t="shared" si="11"/>
        <v>7.3160470571775422E-3</v>
      </c>
    </row>
    <row r="183" spans="1:7" ht="12.75" customHeight="1">
      <c r="A183" t="s">
        <v>3112</v>
      </c>
      <c r="B183">
        <v>-0.01</v>
      </c>
      <c r="C183">
        <v>0.05</v>
      </c>
      <c r="D183">
        <v>-2.5099999999999998</v>
      </c>
      <c r="E183">
        <v>-2</v>
      </c>
      <c r="F183" s="105">
        <f t="shared" si="7"/>
        <v>2.5105178748616789E-2</v>
      </c>
      <c r="G183" s="105">
        <f t="shared" si="11"/>
        <v>2.4584938419538006E-2</v>
      </c>
    </row>
    <row r="184" spans="1:7" ht="12.75" customHeight="1">
      <c r="A184" t="s">
        <v>3113</v>
      </c>
      <c r="B184">
        <v>-0.27</v>
      </c>
      <c r="C184">
        <v>0.47</v>
      </c>
      <c r="D184">
        <v>-4.75</v>
      </c>
      <c r="E184">
        <v>-2</v>
      </c>
      <c r="F184" s="105">
        <f t="shared" si="7"/>
        <v>4.7808262884150063E-2</v>
      </c>
      <c r="G184" s="105">
        <f t="shared" si="11"/>
        <v>4.728802255507128E-2</v>
      </c>
    </row>
    <row r="185" spans="1:7" ht="12.75" customHeight="1">
      <c r="A185" s="169" t="s">
        <v>3041</v>
      </c>
      <c r="B185" s="169">
        <v>-0.02</v>
      </c>
      <c r="C185" s="169">
        <v>0.25</v>
      </c>
      <c r="D185" s="169">
        <v>-5.08</v>
      </c>
      <c r="E185" s="169">
        <v>-4</v>
      </c>
      <c r="F185" s="170">
        <f t="shared" si="7"/>
        <v>5.0861871770511947E-4</v>
      </c>
      <c r="G185" s="170">
        <f t="shared" ref="G185:G193" si="12">F185-F$185</f>
        <v>0</v>
      </c>
    </row>
    <row r="186" spans="1:7" ht="12.75" customHeight="1">
      <c r="A186" t="s">
        <v>3114</v>
      </c>
      <c r="B186">
        <v>-1.71</v>
      </c>
      <c r="C186">
        <v>0.56999999999999995</v>
      </c>
      <c r="D186">
        <v>-2.61</v>
      </c>
      <c r="E186">
        <v>-2</v>
      </c>
      <c r="F186" s="105">
        <f t="shared" si="7"/>
        <v>3.1719237065225891E-2</v>
      </c>
      <c r="G186" s="105">
        <f t="shared" si="12"/>
        <v>3.1210618347520772E-2</v>
      </c>
    </row>
    <row r="187" spans="1:7" ht="12.75" customHeight="1">
      <c r="A187" t="s">
        <v>3115</v>
      </c>
      <c r="B187">
        <v>5.21</v>
      </c>
      <c r="C187">
        <v>5.85</v>
      </c>
      <c r="D187">
        <v>4.37</v>
      </c>
      <c r="E187">
        <v>-2</v>
      </c>
      <c r="F187" s="105">
        <f t="shared" si="7"/>
        <v>8.9701449263654601E-2</v>
      </c>
      <c r="G187" s="105">
        <f t="shared" si="12"/>
        <v>8.9192830545949481E-2</v>
      </c>
    </row>
    <row r="188" spans="1:7" ht="12.75" customHeight="1">
      <c r="A188" t="s">
        <v>3112</v>
      </c>
      <c r="B188">
        <v>0</v>
      </c>
      <c r="C188">
        <v>0.05</v>
      </c>
      <c r="D188">
        <v>-2.58</v>
      </c>
      <c r="E188">
        <v>-2</v>
      </c>
      <c r="F188" s="105">
        <f t="shared" si="7"/>
        <v>2.5804844506410036E-2</v>
      </c>
      <c r="G188" s="105">
        <f t="shared" si="12"/>
        <v>2.5296225788704916E-2</v>
      </c>
    </row>
    <row r="189" spans="1:7" ht="12.75" customHeight="1">
      <c r="A189" t="s">
        <v>3113</v>
      </c>
      <c r="B189">
        <v>1.6</v>
      </c>
      <c r="C189">
        <v>0.81</v>
      </c>
      <c r="D189">
        <v>-14.29</v>
      </c>
      <c r="E189">
        <v>-3</v>
      </c>
      <c r="F189" s="105">
        <f t="shared" si="7"/>
        <v>1.4402090126089338E-2</v>
      </c>
      <c r="G189" s="105">
        <f t="shared" si="12"/>
        <v>1.3893471408384218E-2</v>
      </c>
    </row>
    <row r="190" spans="1:7" ht="12.75" customHeight="1">
      <c r="A190" t="s">
        <v>3116</v>
      </c>
      <c r="B190">
        <v>0.97</v>
      </c>
      <c r="C190">
        <v>-2.74</v>
      </c>
      <c r="D190">
        <v>-13.21</v>
      </c>
      <c r="E190">
        <v>-3</v>
      </c>
      <c r="F190" s="105">
        <f t="shared" si="7"/>
        <v>1.3525997190595598E-2</v>
      </c>
      <c r="G190" s="105">
        <f t="shared" si="12"/>
        <v>1.3017378472890478E-2</v>
      </c>
    </row>
    <row r="191" spans="1:7" ht="12.75" customHeight="1">
      <c r="A191" t="s">
        <v>3117</v>
      </c>
      <c r="B191">
        <v>-3.22</v>
      </c>
      <c r="C191">
        <v>0.99</v>
      </c>
      <c r="D191">
        <v>-0.81</v>
      </c>
      <c r="E191">
        <v>-2</v>
      </c>
      <c r="F191" s="105">
        <f t="shared" si="7"/>
        <v>3.4647655043307045E-2</v>
      </c>
      <c r="G191" s="105">
        <f t="shared" si="12"/>
        <v>3.4139036325601925E-2</v>
      </c>
    </row>
    <row r="192" spans="1:7" ht="12.75" customHeight="1">
      <c r="A192" t="s">
        <v>3118</v>
      </c>
      <c r="B192">
        <v>-0.06</v>
      </c>
      <c r="C192">
        <v>0.02</v>
      </c>
      <c r="D192">
        <v>-2.34</v>
      </c>
      <c r="E192">
        <v>-2</v>
      </c>
      <c r="F192" s="105">
        <f t="shared" si="7"/>
        <v>2.3408545448190491E-2</v>
      </c>
      <c r="G192" s="105">
        <f t="shared" si="12"/>
        <v>2.2899926730485371E-2</v>
      </c>
    </row>
    <row r="193" spans="1:7" ht="12.75" customHeight="1">
      <c r="A193" t="s">
        <v>3119</v>
      </c>
      <c r="B193">
        <v>-0.76</v>
      </c>
      <c r="C193">
        <v>0.26</v>
      </c>
      <c r="D193">
        <v>-3.43</v>
      </c>
      <c r="E193">
        <v>-2</v>
      </c>
      <c r="F193" s="105">
        <f t="shared" si="7"/>
        <v>3.5227971840570103E-2</v>
      </c>
      <c r="G193" s="105">
        <f t="shared" si="12"/>
        <v>3.4719353122864983E-2</v>
      </c>
    </row>
    <row r="194" spans="1:7" ht="12.75" customHeight="1">
      <c r="A194" s="169" t="s">
        <v>3041</v>
      </c>
      <c r="B194" s="169">
        <v>-7.0000000000000007E-2</v>
      </c>
      <c r="C194" s="169">
        <v>0.22</v>
      </c>
      <c r="D194" s="169">
        <v>-5.14</v>
      </c>
      <c r="E194" s="169">
        <v>-4</v>
      </c>
      <c r="F194" s="170">
        <f t="shared" si="7"/>
        <v>5.1451822125168705E-4</v>
      </c>
      <c r="G194" s="170">
        <f>F194-F$194</f>
        <v>0</v>
      </c>
    </row>
    <row r="195" spans="1:7" ht="12.75" customHeight="1">
      <c r="A195" t="s">
        <v>3120</v>
      </c>
      <c r="B195">
        <v>0.31</v>
      </c>
      <c r="C195">
        <v>0.18</v>
      </c>
      <c r="D195">
        <v>-18.059999999999999</v>
      </c>
      <c r="E195">
        <v>-3</v>
      </c>
      <c r="F195" s="105">
        <f t="shared" si="7"/>
        <v>1.8063557235494895E-2</v>
      </c>
      <c r="G195" s="105">
        <f>F195-F$194</f>
        <v>1.754903901424321E-2</v>
      </c>
    </row>
    <row r="196" spans="1:7" ht="12.75" customHeight="1">
      <c r="A196" t="s">
        <v>3121</v>
      </c>
      <c r="B196">
        <v>-1.01</v>
      </c>
      <c r="C196">
        <v>-3.61</v>
      </c>
      <c r="D196">
        <v>-11.53</v>
      </c>
      <c r="E196">
        <v>-3</v>
      </c>
      <c r="F196" s="105">
        <f t="shared" ref="F196:F259" si="13">SQRT((B196)^2+(C196)^2+(D196)^2)*10^(E196)</f>
        <v>1.2124071098438841E-2</v>
      </c>
      <c r="G196" s="105">
        <f>F196-F$194</f>
        <v>1.1609552877187153E-2</v>
      </c>
    </row>
    <row r="197" spans="1:7" ht="12.75" customHeight="1">
      <c r="A197" t="s">
        <v>3122</v>
      </c>
      <c r="B197">
        <v>-0.06</v>
      </c>
      <c r="C197">
        <v>-4.09</v>
      </c>
      <c r="D197">
        <v>-12.09</v>
      </c>
      <c r="E197">
        <v>-3</v>
      </c>
      <c r="F197" s="105">
        <f t="shared" si="13"/>
        <v>1.2763220596698937E-2</v>
      </c>
      <c r="G197" s="105">
        <f>F197-F$194</f>
        <v>1.224870237544725E-2</v>
      </c>
    </row>
    <row r="198" spans="1:7" ht="12.75" customHeight="1">
      <c r="A198" t="s">
        <v>3123</v>
      </c>
      <c r="B198">
        <v>0.2</v>
      </c>
      <c r="C198">
        <v>-2.27</v>
      </c>
      <c r="D198">
        <v>-18.62</v>
      </c>
      <c r="E198">
        <v>-3</v>
      </c>
      <c r="F198" s="105">
        <f t="shared" si="13"/>
        <v>1.8758925875433274E-2</v>
      </c>
      <c r="G198" s="105">
        <f>F198-F$194</f>
        <v>1.8244407654181588E-2</v>
      </c>
    </row>
    <row r="199" spans="1:7" ht="12.75" customHeight="1">
      <c r="A199" s="169" t="s">
        <v>3041</v>
      </c>
      <c r="B199" s="169">
        <v>-0.04</v>
      </c>
      <c r="C199" s="169">
        <v>0.17</v>
      </c>
      <c r="D199" s="169">
        <v>-5.62</v>
      </c>
      <c r="E199" s="169">
        <v>-4</v>
      </c>
      <c r="F199" s="170">
        <f t="shared" si="13"/>
        <v>5.6227128683581208E-4</v>
      </c>
      <c r="G199" s="170">
        <f t="shared" ref="G199:G219" si="14">F199-F$199</f>
        <v>0</v>
      </c>
    </row>
    <row r="200" spans="1:7" ht="12.75" customHeight="1">
      <c r="A200" t="s">
        <v>3124</v>
      </c>
      <c r="B200">
        <v>0.03</v>
      </c>
      <c r="C200">
        <v>-0.47</v>
      </c>
      <c r="D200">
        <v>-3.78</v>
      </c>
      <c r="E200">
        <v>-2</v>
      </c>
      <c r="F200" s="105">
        <f t="shared" si="13"/>
        <v>3.8092256430933571E-2</v>
      </c>
      <c r="G200" s="105">
        <f t="shared" si="14"/>
        <v>3.7529985144097756E-2</v>
      </c>
    </row>
    <row r="201" spans="1:7" ht="12.75" customHeight="1">
      <c r="A201" t="s">
        <v>3125</v>
      </c>
      <c r="B201">
        <v>0</v>
      </c>
      <c r="C201">
        <v>0.02</v>
      </c>
      <c r="D201">
        <v>-2.1800000000000002</v>
      </c>
      <c r="E201">
        <v>-2</v>
      </c>
      <c r="F201" s="105">
        <f t="shared" si="13"/>
        <v>2.1800917411888891E-2</v>
      </c>
      <c r="G201" s="105">
        <f t="shared" si="14"/>
        <v>2.1238646125053079E-2</v>
      </c>
    </row>
    <row r="202" spans="1:7" ht="12.75" customHeight="1">
      <c r="A202" t="s">
        <v>3126</v>
      </c>
      <c r="B202">
        <v>-9.32</v>
      </c>
      <c r="C202">
        <v>7.48</v>
      </c>
      <c r="D202">
        <v>0.44</v>
      </c>
      <c r="E202">
        <v>-3</v>
      </c>
      <c r="F202" s="105">
        <f t="shared" si="13"/>
        <v>1.195852833755057E-2</v>
      </c>
      <c r="G202" s="105">
        <f t="shared" si="14"/>
        <v>1.1396257050714759E-2</v>
      </c>
    </row>
    <row r="203" spans="1:7" ht="12.75" customHeight="1">
      <c r="A203" t="s">
        <v>3127</v>
      </c>
      <c r="B203">
        <v>0.1</v>
      </c>
      <c r="C203">
        <v>0.35</v>
      </c>
      <c r="D203">
        <v>-3.34</v>
      </c>
      <c r="E203">
        <v>-2</v>
      </c>
      <c r="F203" s="105">
        <f t="shared" si="13"/>
        <v>3.3597767782994156E-2</v>
      </c>
      <c r="G203" s="105">
        <f t="shared" si="14"/>
        <v>3.3035496496158341E-2</v>
      </c>
    </row>
    <row r="204" spans="1:7" ht="12.75" customHeight="1">
      <c r="A204" t="s">
        <v>3128</v>
      </c>
      <c r="B204">
        <v>0.11</v>
      </c>
      <c r="C204">
        <v>0.01</v>
      </c>
      <c r="D204">
        <v>-2.72</v>
      </c>
      <c r="E204">
        <v>-2</v>
      </c>
      <c r="F204" s="105">
        <f t="shared" si="13"/>
        <v>2.7222417232861597E-2</v>
      </c>
      <c r="G204" s="105">
        <f t="shared" si="14"/>
        <v>2.6660145946025785E-2</v>
      </c>
    </row>
    <row r="205" spans="1:7" ht="12.75" customHeight="1">
      <c r="A205" t="s">
        <v>3129</v>
      </c>
      <c r="B205">
        <v>0.21</v>
      </c>
      <c r="C205">
        <v>-0.37</v>
      </c>
      <c r="D205">
        <v>-8.9700000000000006</v>
      </c>
      <c r="E205">
        <v>-3</v>
      </c>
      <c r="F205" s="105">
        <f t="shared" si="13"/>
        <v>8.9800835185425767E-3</v>
      </c>
      <c r="G205" s="105">
        <f t="shared" si="14"/>
        <v>8.4178122317067651E-3</v>
      </c>
    </row>
    <row r="206" spans="1:7" ht="12.75" customHeight="1">
      <c r="A206" t="s">
        <v>3130</v>
      </c>
      <c r="B206">
        <v>-1.32</v>
      </c>
      <c r="C206">
        <v>-1.92</v>
      </c>
      <c r="D206">
        <v>-13.28</v>
      </c>
      <c r="E206">
        <v>-3</v>
      </c>
      <c r="F206" s="105">
        <f t="shared" si="13"/>
        <v>1.3482848363754595E-2</v>
      </c>
      <c r="G206" s="105">
        <f t="shared" si="14"/>
        <v>1.2920577076918783E-2</v>
      </c>
    </row>
    <row r="207" spans="1:7" ht="12.75" customHeight="1">
      <c r="A207" t="s">
        <v>3131</v>
      </c>
      <c r="B207">
        <v>0.05</v>
      </c>
      <c r="C207">
        <v>0.04</v>
      </c>
      <c r="D207">
        <v>-2.0299999999999998</v>
      </c>
      <c r="E207">
        <v>-2</v>
      </c>
      <c r="F207" s="105">
        <f t="shared" si="13"/>
        <v>2.0310096011589899E-2</v>
      </c>
      <c r="G207" s="105">
        <f t="shared" si="14"/>
        <v>1.9747824724754087E-2</v>
      </c>
    </row>
    <row r="208" spans="1:7" ht="12.75" customHeight="1">
      <c r="A208" t="s">
        <v>3132</v>
      </c>
      <c r="B208">
        <v>1.51</v>
      </c>
      <c r="C208">
        <v>0.35</v>
      </c>
      <c r="D208">
        <v>-3.15</v>
      </c>
      <c r="E208">
        <v>-2</v>
      </c>
      <c r="F208" s="105">
        <f t="shared" si="13"/>
        <v>3.5107121784618001E-2</v>
      </c>
      <c r="G208" s="105">
        <f t="shared" si="14"/>
        <v>3.4544850497782185E-2</v>
      </c>
    </row>
    <row r="209" spans="1:7" ht="12.75" customHeight="1">
      <c r="A209" t="s">
        <v>3133</v>
      </c>
      <c r="B209">
        <v>1.51</v>
      </c>
      <c r="C209">
        <v>4.47</v>
      </c>
      <c r="D209">
        <v>-15.79</v>
      </c>
      <c r="E209">
        <v>-3</v>
      </c>
      <c r="F209" s="105">
        <f t="shared" si="13"/>
        <v>1.6479839198244622E-2</v>
      </c>
      <c r="G209" s="105">
        <f t="shared" si="14"/>
        <v>1.591756791140881E-2</v>
      </c>
    </row>
    <row r="210" spans="1:7" ht="12.75" customHeight="1">
      <c r="A210" t="s">
        <v>3134</v>
      </c>
      <c r="B210">
        <v>0.06</v>
      </c>
      <c r="C210">
        <v>0</v>
      </c>
      <c r="D210">
        <v>-2.02</v>
      </c>
      <c r="E210">
        <v>-2</v>
      </c>
      <c r="F210" s="105">
        <f t="shared" si="13"/>
        <v>2.0208908926510602E-2</v>
      </c>
      <c r="G210" s="105">
        <f t="shared" si="14"/>
        <v>1.964663763967479E-2</v>
      </c>
    </row>
    <row r="211" spans="1:7" ht="12.75" customHeight="1">
      <c r="A211" t="s">
        <v>3135</v>
      </c>
      <c r="B211">
        <v>0.52</v>
      </c>
      <c r="C211">
        <v>-0.23</v>
      </c>
      <c r="D211">
        <v>-18.93</v>
      </c>
      <c r="E211">
        <v>-3</v>
      </c>
      <c r="F211" s="105">
        <f t="shared" si="13"/>
        <v>1.8938537430329725E-2</v>
      </c>
      <c r="G211" s="105">
        <f t="shared" si="14"/>
        <v>1.8376266143493913E-2</v>
      </c>
    </row>
    <row r="212" spans="1:7" ht="12.75" customHeight="1">
      <c r="A212" t="s">
        <v>3136</v>
      </c>
      <c r="B212">
        <v>-0.55000000000000004</v>
      </c>
      <c r="C212">
        <v>4.76</v>
      </c>
      <c r="D212">
        <v>-11.7</v>
      </c>
      <c r="E212">
        <v>-3</v>
      </c>
      <c r="F212" s="105">
        <f t="shared" si="13"/>
        <v>1.2643183934436768E-2</v>
      </c>
      <c r="G212" s="105">
        <f t="shared" si="14"/>
        <v>1.2080912647600956E-2</v>
      </c>
    </row>
    <row r="213" spans="1:7" ht="12.75" customHeight="1">
      <c r="A213" t="s">
        <v>3137</v>
      </c>
      <c r="B213">
        <v>-7.0000000000000007E-2</v>
      </c>
      <c r="C213">
        <v>-0.25</v>
      </c>
      <c r="D213">
        <v>-16.78</v>
      </c>
      <c r="E213">
        <v>-3</v>
      </c>
      <c r="F213" s="105">
        <f t="shared" si="13"/>
        <v>1.6782008223094162E-2</v>
      </c>
      <c r="G213" s="105">
        <f t="shared" si="14"/>
        <v>1.6219736936258351E-2</v>
      </c>
    </row>
    <row r="214" spans="1:7" ht="12.75" customHeight="1">
      <c r="A214" t="s">
        <v>3138</v>
      </c>
      <c r="B214">
        <v>-0.31</v>
      </c>
      <c r="C214">
        <v>-0.53</v>
      </c>
      <c r="D214">
        <v>-7.46</v>
      </c>
      <c r="E214">
        <v>-3</v>
      </c>
      <c r="F214" s="105">
        <f t="shared" si="13"/>
        <v>7.4852254475065751E-3</v>
      </c>
      <c r="G214" s="105">
        <f t="shared" si="14"/>
        <v>6.9229541606707634E-3</v>
      </c>
    </row>
    <row r="215" spans="1:7" ht="12.75" customHeight="1">
      <c r="A215" t="s">
        <v>3139</v>
      </c>
      <c r="B215">
        <v>-0.59</v>
      </c>
      <c r="C215">
        <v>0.16</v>
      </c>
      <c r="D215">
        <v>-5.28</v>
      </c>
      <c r="E215">
        <v>-3</v>
      </c>
      <c r="F215" s="105">
        <f t="shared" si="13"/>
        <v>5.3152704540785139E-3</v>
      </c>
      <c r="G215" s="105">
        <f t="shared" si="14"/>
        <v>4.7529991672427014E-3</v>
      </c>
    </row>
    <row r="216" spans="1:7" ht="12.75" customHeight="1">
      <c r="A216" t="s">
        <v>3140</v>
      </c>
      <c r="B216">
        <v>-3.63</v>
      </c>
      <c r="C216">
        <v>-1.91</v>
      </c>
      <c r="D216">
        <v>-5</v>
      </c>
      <c r="E216">
        <v>-3</v>
      </c>
      <c r="F216" s="105">
        <f t="shared" si="13"/>
        <v>6.4672250618020089E-3</v>
      </c>
      <c r="G216" s="105">
        <f t="shared" si="14"/>
        <v>5.9049537749661964E-3</v>
      </c>
    </row>
    <row r="217" spans="1:7" ht="12.75" customHeight="1">
      <c r="A217" t="s">
        <v>3141</v>
      </c>
      <c r="B217">
        <v>0.1</v>
      </c>
      <c r="C217">
        <v>-0.1</v>
      </c>
      <c r="D217">
        <v>-2.4500000000000002</v>
      </c>
      <c r="E217">
        <v>-2</v>
      </c>
      <c r="F217" s="105">
        <f t="shared" si="13"/>
        <v>2.4540782383616056E-2</v>
      </c>
      <c r="G217" s="105">
        <f t="shared" si="14"/>
        <v>2.3978511096780245E-2</v>
      </c>
    </row>
    <row r="218" spans="1:7" ht="12.75" customHeight="1">
      <c r="A218" t="s">
        <v>3142</v>
      </c>
      <c r="B218">
        <v>-0.56000000000000005</v>
      </c>
      <c r="C218">
        <v>-3.79</v>
      </c>
      <c r="D218">
        <v>-1.79</v>
      </c>
      <c r="E218">
        <v>-2</v>
      </c>
      <c r="F218" s="105">
        <f t="shared" si="13"/>
        <v>4.2286877397131127E-2</v>
      </c>
      <c r="G218" s="105">
        <f t="shared" si="14"/>
        <v>4.1724606110295312E-2</v>
      </c>
    </row>
    <row r="219" spans="1:7" ht="12.75" customHeight="1">
      <c r="A219" t="s">
        <v>3143</v>
      </c>
      <c r="B219">
        <v>0.28000000000000003</v>
      </c>
      <c r="C219">
        <v>1.79</v>
      </c>
      <c r="D219">
        <v>2.19</v>
      </c>
      <c r="E219">
        <v>-2</v>
      </c>
      <c r="F219" s="105">
        <f t="shared" si="13"/>
        <v>2.8422878109016336E-2</v>
      </c>
      <c r="G219" s="105">
        <f t="shared" si="14"/>
        <v>2.7860606822180525E-2</v>
      </c>
    </row>
    <row r="220" spans="1:7" ht="12.75" customHeight="1">
      <c r="A220" s="169" t="s">
        <v>3041</v>
      </c>
      <c r="B220" s="169">
        <v>-0.01</v>
      </c>
      <c r="C220" s="169">
        <v>0.15</v>
      </c>
      <c r="D220" s="169">
        <v>-6.02</v>
      </c>
      <c r="E220" s="169">
        <v>-4</v>
      </c>
      <c r="F220" s="170">
        <f t="shared" si="13"/>
        <v>6.0218767838606587E-4</v>
      </c>
      <c r="G220" s="170">
        <f t="shared" ref="G220:G243" si="15">F220-F$220</f>
        <v>0</v>
      </c>
    </row>
    <row r="221" spans="1:7" ht="12.75" customHeight="1">
      <c r="A221" t="s">
        <v>3144</v>
      </c>
      <c r="B221">
        <v>0.37</v>
      </c>
      <c r="C221">
        <v>0.01</v>
      </c>
      <c r="D221">
        <v>-2.76</v>
      </c>
      <c r="E221">
        <v>-2</v>
      </c>
      <c r="F221" s="105">
        <f t="shared" si="13"/>
        <v>2.7847082432456004E-2</v>
      </c>
      <c r="G221" s="105">
        <f t="shared" si="15"/>
        <v>2.7244894754069937E-2</v>
      </c>
    </row>
    <row r="222" spans="1:7" ht="12.75" customHeight="1">
      <c r="A222" t="s">
        <v>3145</v>
      </c>
      <c r="B222">
        <v>-0.48</v>
      </c>
      <c r="C222">
        <v>-0.13</v>
      </c>
      <c r="D222">
        <v>-11.62</v>
      </c>
      <c r="E222">
        <v>-3</v>
      </c>
      <c r="F222" s="105">
        <f t="shared" si="13"/>
        <v>1.1630636268063755E-2</v>
      </c>
      <c r="G222" s="105">
        <f t="shared" si="15"/>
        <v>1.1028448589677688E-2</v>
      </c>
    </row>
    <row r="223" spans="1:7" ht="12.75" customHeight="1">
      <c r="A223" t="s">
        <v>3146</v>
      </c>
      <c r="B223">
        <v>-4.46</v>
      </c>
      <c r="C223">
        <v>2.29</v>
      </c>
      <c r="D223">
        <v>-12.41</v>
      </c>
      <c r="E223">
        <v>-3</v>
      </c>
      <c r="F223" s="105">
        <f t="shared" si="13"/>
        <v>1.3384461139694791E-2</v>
      </c>
      <c r="G223" s="105">
        <f t="shared" si="15"/>
        <v>1.2782273461308724E-2</v>
      </c>
    </row>
    <row r="224" spans="1:7" ht="12.75" customHeight="1">
      <c r="A224" t="s">
        <v>3147</v>
      </c>
      <c r="B224">
        <v>0.05</v>
      </c>
      <c r="C224">
        <v>0.02</v>
      </c>
      <c r="D224">
        <v>-2.13</v>
      </c>
      <c r="E224">
        <v>-2</v>
      </c>
      <c r="F224" s="105">
        <f t="shared" si="13"/>
        <v>2.130680642423918E-2</v>
      </c>
      <c r="G224" s="105">
        <f t="shared" si="15"/>
        <v>2.0704618745853113E-2</v>
      </c>
    </row>
    <row r="225" spans="1:7" ht="12.75" customHeight="1">
      <c r="A225" t="s">
        <v>3148</v>
      </c>
      <c r="B225">
        <v>0.04</v>
      </c>
      <c r="C225">
        <v>-0.28000000000000003</v>
      </c>
      <c r="D225">
        <v>-14.17</v>
      </c>
      <c r="E225">
        <v>-3</v>
      </c>
      <c r="F225" s="105">
        <f t="shared" si="13"/>
        <v>1.417282258408677E-2</v>
      </c>
      <c r="G225" s="105">
        <f t="shared" si="15"/>
        <v>1.3570634905700703E-2</v>
      </c>
    </row>
    <row r="226" spans="1:7" ht="12.75" customHeight="1">
      <c r="A226" t="s">
        <v>3149</v>
      </c>
      <c r="B226">
        <v>-1.59</v>
      </c>
      <c r="C226">
        <v>0.6</v>
      </c>
      <c r="D226">
        <v>-17.510000000000002</v>
      </c>
      <c r="E226">
        <v>-3</v>
      </c>
      <c r="F226" s="105">
        <f t="shared" si="13"/>
        <v>1.7592276714513109E-2</v>
      </c>
      <c r="G226" s="105">
        <f t="shared" si="15"/>
        <v>1.6990089036127042E-2</v>
      </c>
    </row>
    <row r="227" spans="1:7" ht="12.75" customHeight="1">
      <c r="A227" t="s">
        <v>3150</v>
      </c>
      <c r="B227">
        <v>-0.56999999999999995</v>
      </c>
      <c r="C227">
        <v>-0.41</v>
      </c>
      <c r="D227">
        <v>-2.66</v>
      </c>
      <c r="E227">
        <v>-2</v>
      </c>
      <c r="F227" s="105">
        <f t="shared" si="13"/>
        <v>2.7511088673478557E-2</v>
      </c>
      <c r="G227" s="105">
        <f t="shared" si="15"/>
        <v>2.6908900995092491E-2</v>
      </c>
    </row>
    <row r="228" spans="1:7" ht="12.75" customHeight="1">
      <c r="A228" t="s">
        <v>3151</v>
      </c>
      <c r="B228">
        <v>0.06</v>
      </c>
      <c r="C228">
        <v>0.14000000000000001</v>
      </c>
      <c r="D228">
        <v>-12.46</v>
      </c>
      <c r="E228">
        <v>-3</v>
      </c>
      <c r="F228" s="105">
        <f t="shared" si="13"/>
        <v>1.2460930944355644E-2</v>
      </c>
      <c r="G228" s="105">
        <f t="shared" si="15"/>
        <v>1.1858743265969578E-2</v>
      </c>
    </row>
    <row r="229" spans="1:7" ht="12.75" customHeight="1">
      <c r="A229" s="175" t="s">
        <v>3041</v>
      </c>
      <c r="B229" s="176">
        <v>-0.2</v>
      </c>
      <c r="C229" s="176">
        <v>0.26</v>
      </c>
      <c r="D229" s="176">
        <v>-18</v>
      </c>
      <c r="E229" s="175">
        <v>-4</v>
      </c>
      <c r="F229" s="177">
        <f t="shared" si="13"/>
        <v>1.8002988640778508E-3</v>
      </c>
      <c r="G229" s="177">
        <f t="shared" si="15"/>
        <v>1.1981111856917848E-3</v>
      </c>
    </row>
    <row r="230" spans="1:7" ht="12.75" customHeight="1">
      <c r="A230" t="s">
        <v>3152</v>
      </c>
      <c r="B230" s="178">
        <v>1.27</v>
      </c>
      <c r="C230" s="178">
        <v>-1.18</v>
      </c>
      <c r="D230" s="178">
        <v>-3.43</v>
      </c>
      <c r="E230">
        <v>-2</v>
      </c>
      <c r="F230" s="105">
        <f t="shared" si="13"/>
        <v>3.8432017901744379E-2</v>
      </c>
      <c r="G230" s="105">
        <f t="shared" si="15"/>
        <v>3.7829830223358313E-2</v>
      </c>
    </row>
    <row r="231" spans="1:7" ht="12.75" customHeight="1">
      <c r="A231" t="s">
        <v>3153</v>
      </c>
      <c r="B231" s="178">
        <v>-1.03</v>
      </c>
      <c r="C231" s="178">
        <v>1.37</v>
      </c>
      <c r="D231" s="178">
        <v>-18.149999999999999</v>
      </c>
      <c r="E231">
        <v>-3</v>
      </c>
      <c r="F231" s="105">
        <f t="shared" si="13"/>
        <v>1.8230751493013116E-2</v>
      </c>
      <c r="G231" s="105">
        <f t="shared" si="15"/>
        <v>1.762856381462705E-2</v>
      </c>
    </row>
    <row r="232" spans="1:7" ht="12.75" customHeight="1">
      <c r="A232" t="s">
        <v>3154</v>
      </c>
      <c r="B232" s="178">
        <v>-6.89</v>
      </c>
      <c r="C232" s="178">
        <v>-3.66</v>
      </c>
      <c r="D232" s="178">
        <v>-14.62</v>
      </c>
      <c r="E232">
        <v>-3</v>
      </c>
      <c r="F232" s="105">
        <f t="shared" si="13"/>
        <v>1.6571424199506812E-2</v>
      </c>
      <c r="G232" s="105">
        <f t="shared" si="15"/>
        <v>1.5969236521120745E-2</v>
      </c>
    </row>
    <row r="233" spans="1:7" ht="12.75" customHeight="1">
      <c r="A233" t="s">
        <v>3155</v>
      </c>
      <c r="B233" s="178">
        <v>0.47</v>
      </c>
      <c r="C233" s="178">
        <v>0.66</v>
      </c>
      <c r="D233" s="178">
        <v>-16.7</v>
      </c>
      <c r="E233">
        <v>-3</v>
      </c>
      <c r="F233" s="105">
        <f t="shared" si="13"/>
        <v>1.6719644134968903E-2</v>
      </c>
      <c r="G233" s="105">
        <f t="shared" si="15"/>
        <v>1.6117456456582836E-2</v>
      </c>
    </row>
    <row r="234" spans="1:7" ht="12.75" customHeight="1">
      <c r="A234" t="s">
        <v>3156</v>
      </c>
      <c r="B234" s="178">
        <v>-0.04</v>
      </c>
      <c r="C234" s="178">
        <v>0.05</v>
      </c>
      <c r="D234" s="178">
        <v>-2.4700000000000002</v>
      </c>
      <c r="E234">
        <v>-2</v>
      </c>
      <c r="F234" s="105">
        <f t="shared" si="13"/>
        <v>2.4708298201211676E-2</v>
      </c>
      <c r="G234" s="105">
        <f t="shared" si="15"/>
        <v>2.4106110522825609E-2</v>
      </c>
    </row>
    <row r="235" spans="1:7" ht="12.75" customHeight="1">
      <c r="A235" t="s">
        <v>3157</v>
      </c>
      <c r="B235" s="178">
        <v>-0.04</v>
      </c>
      <c r="C235" s="178">
        <v>0.04</v>
      </c>
      <c r="D235" s="178">
        <v>-2.23</v>
      </c>
      <c r="E235">
        <v>-2</v>
      </c>
      <c r="F235" s="105">
        <f t="shared" si="13"/>
        <v>2.2307173734025562E-2</v>
      </c>
      <c r="G235" s="105">
        <f t="shared" si="15"/>
        <v>2.1704986055639496E-2</v>
      </c>
    </row>
    <row r="236" spans="1:7" ht="12.75" customHeight="1">
      <c r="A236" t="s">
        <v>3158</v>
      </c>
      <c r="B236" s="178">
        <v>-0.26</v>
      </c>
      <c r="C236" s="178">
        <v>-4.28</v>
      </c>
      <c r="D236" s="178">
        <v>1.4</v>
      </c>
      <c r="E236">
        <v>-3</v>
      </c>
      <c r="F236" s="105">
        <f t="shared" si="13"/>
        <v>4.5106540545690266E-3</v>
      </c>
      <c r="G236" s="105">
        <f t="shared" si="15"/>
        <v>3.9084663761829608E-3</v>
      </c>
    </row>
    <row r="237" spans="1:7" ht="12.75" customHeight="1">
      <c r="A237" t="s">
        <v>3159</v>
      </c>
      <c r="B237" s="178">
        <v>-0.42</v>
      </c>
      <c r="C237" s="178">
        <v>0.59</v>
      </c>
      <c r="D237" s="178">
        <v>-16.52</v>
      </c>
      <c r="E237">
        <v>-3</v>
      </c>
      <c r="F237" s="105">
        <f t="shared" si="13"/>
        <v>1.6535867077356423E-2</v>
      </c>
      <c r="G237" s="105">
        <f t="shared" si="15"/>
        <v>1.5933679398970356E-2</v>
      </c>
    </row>
    <row r="238" spans="1:7" ht="12.75" customHeight="1">
      <c r="A238" t="s">
        <v>3160</v>
      </c>
      <c r="B238" s="178">
        <v>0.02</v>
      </c>
      <c r="C238" s="178">
        <v>0.11</v>
      </c>
      <c r="D238" s="178">
        <v>-2.06</v>
      </c>
      <c r="E238">
        <v>-2</v>
      </c>
      <c r="F238" s="105">
        <f t="shared" si="13"/>
        <v>2.0630317496345033E-2</v>
      </c>
      <c r="G238" s="105">
        <f t="shared" si="15"/>
        <v>2.0028129817958967E-2</v>
      </c>
    </row>
    <row r="239" spans="1:7" ht="12.75" customHeight="1">
      <c r="A239" t="s">
        <v>3161</v>
      </c>
      <c r="B239" s="178">
        <v>-0.14000000000000001</v>
      </c>
      <c r="C239" s="178">
        <v>0.05</v>
      </c>
      <c r="D239" s="178">
        <v>-2.35</v>
      </c>
      <c r="E239">
        <v>-2</v>
      </c>
      <c r="F239" s="105">
        <f t="shared" si="13"/>
        <v>2.3546974327925876E-2</v>
      </c>
      <c r="G239" s="105">
        <f t="shared" si="15"/>
        <v>2.2944786649539809E-2</v>
      </c>
    </row>
    <row r="240" spans="1:7" ht="12.75" customHeight="1">
      <c r="A240" t="s">
        <v>3162</v>
      </c>
      <c r="B240" s="178">
        <v>0.76</v>
      </c>
      <c r="C240" s="178">
        <v>-0.51</v>
      </c>
      <c r="D240" s="178">
        <v>-10.48</v>
      </c>
      <c r="E240">
        <v>-3</v>
      </c>
      <c r="F240" s="105">
        <f t="shared" si="13"/>
        <v>1.0519890683842681E-2</v>
      </c>
      <c r="G240" s="105">
        <f t="shared" si="15"/>
        <v>9.9177030054566143E-3</v>
      </c>
    </row>
    <row r="241" spans="1:7" ht="12.75" customHeight="1">
      <c r="A241" t="s">
        <v>3163</v>
      </c>
      <c r="B241" s="178">
        <v>1.82</v>
      </c>
      <c r="C241" s="178">
        <v>-1.49</v>
      </c>
      <c r="D241" s="178">
        <v>3.97</v>
      </c>
      <c r="E241">
        <v>-4</v>
      </c>
      <c r="F241" s="177">
        <f t="shared" si="13"/>
        <v>4.6144772184939875E-4</v>
      </c>
      <c r="G241" s="105">
        <f t="shared" si="15"/>
        <v>-1.4073995653666712E-4</v>
      </c>
    </row>
    <row r="242" spans="1:7" ht="12.75" customHeight="1">
      <c r="A242" t="s">
        <v>3164</v>
      </c>
      <c r="B242" s="178">
        <v>-0.66</v>
      </c>
      <c r="C242" s="178">
        <v>1.21</v>
      </c>
      <c r="D242" s="178">
        <v>-9.66</v>
      </c>
      <c r="E242">
        <v>-3</v>
      </c>
      <c r="F242" s="105">
        <f t="shared" si="13"/>
        <v>9.7578327511799456E-3</v>
      </c>
      <c r="G242" s="105">
        <f t="shared" si="15"/>
        <v>9.155645072793879E-3</v>
      </c>
    </row>
    <row r="243" spans="1:7" ht="12.75" customHeight="1">
      <c r="A243" t="s">
        <v>3165</v>
      </c>
      <c r="B243" s="178">
        <v>-0.77</v>
      </c>
      <c r="C243" s="178">
        <v>0.86</v>
      </c>
      <c r="D243" s="178">
        <v>-18.21</v>
      </c>
      <c r="E243">
        <v>-3</v>
      </c>
      <c r="F243" s="105">
        <f t="shared" si="13"/>
        <v>1.8246550358903459E-2</v>
      </c>
      <c r="G243" s="105">
        <f t="shared" si="15"/>
        <v>1.7644362680517393E-2</v>
      </c>
    </row>
    <row r="244" spans="1:7" ht="12.75" customHeight="1">
      <c r="A244" s="169" t="s">
        <v>3041</v>
      </c>
      <c r="B244" s="179">
        <v>0</v>
      </c>
      <c r="C244" s="179">
        <v>7.0000000000000007E-2</v>
      </c>
      <c r="D244" s="179">
        <v>-5.18</v>
      </c>
      <c r="E244" s="169">
        <v>-4</v>
      </c>
      <c r="F244" s="170">
        <f t="shared" si="13"/>
        <v>5.180472951381948E-4</v>
      </c>
      <c r="G244" s="170">
        <f t="shared" ref="G244:G250" si="16">F244-F$244</f>
        <v>0</v>
      </c>
    </row>
    <row r="245" spans="1:7" ht="12.75" customHeight="1">
      <c r="A245" t="s">
        <v>3166</v>
      </c>
      <c r="B245" s="178">
        <v>-4.78</v>
      </c>
      <c r="C245" s="178">
        <v>-0.43</v>
      </c>
      <c r="D245" s="178">
        <v>-16.649999999999999</v>
      </c>
      <c r="E245">
        <v>-3</v>
      </c>
      <c r="F245" s="105">
        <f t="shared" si="13"/>
        <v>1.7327890812213698E-2</v>
      </c>
      <c r="G245" s="105">
        <f t="shared" si="16"/>
        <v>1.6809843517075502E-2</v>
      </c>
    </row>
    <row r="246" spans="1:7" ht="12.75" customHeight="1">
      <c r="A246" t="s">
        <v>3167</v>
      </c>
      <c r="B246" s="178">
        <v>-0.09</v>
      </c>
      <c r="C246" s="178">
        <v>0.27</v>
      </c>
      <c r="D246" s="178">
        <v>-11.1</v>
      </c>
      <c r="E246">
        <v>-3</v>
      </c>
      <c r="F246" s="105">
        <f t="shared" si="13"/>
        <v>1.1103648049177352E-2</v>
      </c>
      <c r="G246" s="105">
        <f t="shared" si="16"/>
        <v>1.0585600754039158E-2</v>
      </c>
    </row>
    <row r="247" spans="1:7" ht="12.75" customHeight="1">
      <c r="A247" t="s">
        <v>3168</v>
      </c>
      <c r="B247" s="178">
        <v>0.22</v>
      </c>
      <c r="C247" s="178">
        <v>0.68</v>
      </c>
      <c r="D247" s="178">
        <v>-14.93</v>
      </c>
      <c r="E247">
        <v>-3</v>
      </c>
      <c r="F247" s="105">
        <f t="shared" si="13"/>
        <v>1.4947096708056719E-2</v>
      </c>
      <c r="G247" s="105">
        <f t="shared" si="16"/>
        <v>1.4429049412918525E-2</v>
      </c>
    </row>
    <row r="248" spans="1:7" ht="12.75" customHeight="1">
      <c r="A248" t="s">
        <v>3169</v>
      </c>
      <c r="B248" s="178">
        <v>0.01</v>
      </c>
      <c r="C248" s="178">
        <v>0.02</v>
      </c>
      <c r="D248" s="178">
        <v>-2.16</v>
      </c>
      <c r="E248">
        <v>-2</v>
      </c>
      <c r="F248" s="105">
        <f t="shared" si="13"/>
        <v>2.1601157376399997E-2</v>
      </c>
      <c r="G248" s="105">
        <f t="shared" si="16"/>
        <v>2.1083110081261801E-2</v>
      </c>
    </row>
    <row r="249" spans="1:7" ht="12.75" customHeight="1">
      <c r="A249" t="s">
        <v>3170</v>
      </c>
      <c r="B249" s="178">
        <v>-18.309999999999999</v>
      </c>
      <c r="C249" s="178">
        <v>0.03</v>
      </c>
      <c r="D249" s="178">
        <v>-15.91</v>
      </c>
      <c r="E249">
        <v>-3</v>
      </c>
      <c r="F249" s="105">
        <f t="shared" si="13"/>
        <v>2.4256650634413648E-2</v>
      </c>
      <c r="G249" s="105">
        <f t="shared" si="16"/>
        <v>2.3738603339275452E-2</v>
      </c>
    </row>
    <row r="250" spans="1:7" ht="12.75" customHeight="1">
      <c r="A250" t="s">
        <v>3171</v>
      </c>
      <c r="B250" s="178">
        <v>-7.0000000000000007E-2</v>
      </c>
      <c r="C250" s="178">
        <v>0.09</v>
      </c>
      <c r="D250" s="178">
        <v>-2.14</v>
      </c>
      <c r="E250">
        <v>-2</v>
      </c>
      <c r="F250" s="105">
        <f t="shared" si="13"/>
        <v>2.1430352306950066E-2</v>
      </c>
      <c r="G250" s="105">
        <f t="shared" si="16"/>
        <v>2.091230501181187E-2</v>
      </c>
    </row>
    <row r="251" spans="1:7" ht="12.75" customHeight="1">
      <c r="A251" s="169" t="s">
        <v>3041</v>
      </c>
      <c r="B251" s="179">
        <v>0</v>
      </c>
      <c r="C251" s="179">
        <v>-0.03</v>
      </c>
      <c r="D251" s="179">
        <v>-5.33</v>
      </c>
      <c r="E251" s="169">
        <v>-4</v>
      </c>
      <c r="F251" s="170">
        <f t="shared" si="13"/>
        <v>5.3300844270986927E-4</v>
      </c>
      <c r="G251" s="170">
        <f t="shared" ref="G251:G264" si="17">F251-F$251</f>
        <v>0</v>
      </c>
    </row>
    <row r="252" spans="1:7" ht="12.75" customHeight="1">
      <c r="A252" t="s">
        <v>3172</v>
      </c>
      <c r="B252" s="178">
        <v>-1.81</v>
      </c>
      <c r="C252" s="178">
        <v>-0.92</v>
      </c>
      <c r="D252" s="178">
        <v>-7.98</v>
      </c>
      <c r="E252">
        <v>-3</v>
      </c>
      <c r="F252" s="105">
        <f t="shared" si="13"/>
        <v>8.2342516356982923E-3</v>
      </c>
      <c r="G252" s="105">
        <f t="shared" si="17"/>
        <v>7.701243192988423E-3</v>
      </c>
    </row>
    <row r="253" spans="1:7" ht="12.75" customHeight="1">
      <c r="A253" t="s">
        <v>3173</v>
      </c>
      <c r="B253" s="178">
        <v>0.91</v>
      </c>
      <c r="C253" s="178">
        <v>-0.23</v>
      </c>
      <c r="D253" s="178">
        <v>-3.14</v>
      </c>
      <c r="E253">
        <v>-3</v>
      </c>
      <c r="F253" s="105">
        <f t="shared" si="13"/>
        <v>3.2772854620859624E-3</v>
      </c>
      <c r="G253" s="105">
        <f t="shared" si="17"/>
        <v>2.744277019376093E-3</v>
      </c>
    </row>
    <row r="254" spans="1:7" ht="12.75" customHeight="1">
      <c r="A254" t="s">
        <v>3174</v>
      </c>
      <c r="B254" s="178">
        <v>9.8800000000000008</v>
      </c>
      <c r="C254" s="178">
        <v>-2.88</v>
      </c>
      <c r="D254" s="178">
        <v>-11.46</v>
      </c>
      <c r="E254">
        <v>-3</v>
      </c>
      <c r="F254" s="105">
        <f t="shared" si="13"/>
        <v>1.5402610168409769E-2</v>
      </c>
      <c r="G254" s="105">
        <f t="shared" si="17"/>
        <v>1.4869601725699901E-2</v>
      </c>
    </row>
    <row r="255" spans="1:7" ht="12.75" customHeight="1">
      <c r="A255" t="s">
        <v>3175</v>
      </c>
      <c r="B255" s="178">
        <v>3.03</v>
      </c>
      <c r="C255" s="178">
        <v>-1.47</v>
      </c>
      <c r="D255" s="178">
        <v>-4.54</v>
      </c>
      <c r="E255">
        <v>-2</v>
      </c>
      <c r="F255" s="105">
        <f t="shared" si="13"/>
        <v>5.6527338518631849E-2</v>
      </c>
      <c r="G255" s="105">
        <f t="shared" si="17"/>
        <v>5.5994330075921979E-2</v>
      </c>
    </row>
    <row r="256" spans="1:7" ht="12.75" customHeight="1">
      <c r="A256" t="s">
        <v>3176</v>
      </c>
      <c r="B256" s="178">
        <v>-0.02</v>
      </c>
      <c r="C256" s="178">
        <v>-0.04</v>
      </c>
      <c r="D256" s="178">
        <v>-2.4500000000000002</v>
      </c>
      <c r="E256">
        <v>-2</v>
      </c>
      <c r="F256" s="105">
        <f t="shared" si="13"/>
        <v>2.4504081292715304E-2</v>
      </c>
      <c r="G256" s="105">
        <f t="shared" si="17"/>
        <v>2.3971072850005434E-2</v>
      </c>
    </row>
    <row r="257" spans="1:7" ht="12.75" customHeight="1">
      <c r="A257" t="s">
        <v>3177</v>
      </c>
      <c r="B257" s="178">
        <v>7.0000000000000007E-2</v>
      </c>
      <c r="C257" s="178">
        <v>-0.15</v>
      </c>
      <c r="D257" s="178">
        <v>-7.44</v>
      </c>
      <c r="E257">
        <v>-3</v>
      </c>
      <c r="F257" s="105">
        <f t="shared" si="13"/>
        <v>7.4418411700331267E-3</v>
      </c>
      <c r="G257" s="105">
        <f t="shared" si="17"/>
        <v>6.9088327273232573E-3</v>
      </c>
    </row>
    <row r="258" spans="1:7" ht="12.75" customHeight="1">
      <c r="A258" t="s">
        <v>3178</v>
      </c>
      <c r="B258" s="178">
        <v>-1.1200000000000001</v>
      </c>
      <c r="C258" s="178">
        <v>-0.38</v>
      </c>
      <c r="D258" s="178">
        <v>-7.53</v>
      </c>
      <c r="E258">
        <v>-3</v>
      </c>
      <c r="F258" s="105">
        <f t="shared" si="13"/>
        <v>7.6223159210308256E-3</v>
      </c>
      <c r="G258" s="105">
        <f t="shared" si="17"/>
        <v>7.0893074783209562E-3</v>
      </c>
    </row>
    <row r="259" spans="1:7" ht="12.75" customHeight="1">
      <c r="A259" t="s">
        <v>3179</v>
      </c>
      <c r="B259" s="178">
        <v>-1.23</v>
      </c>
      <c r="C259" s="178">
        <v>0.43</v>
      </c>
      <c r="D259" s="178">
        <v>-8.4499999999999993</v>
      </c>
      <c r="E259">
        <v>-3</v>
      </c>
      <c r="F259" s="105">
        <f t="shared" si="13"/>
        <v>8.5498713440612661E-3</v>
      </c>
      <c r="G259" s="105">
        <f t="shared" si="17"/>
        <v>8.0168629013513976E-3</v>
      </c>
    </row>
    <row r="260" spans="1:7" ht="12.75" customHeight="1">
      <c r="A260" t="s">
        <v>3180</v>
      </c>
      <c r="B260" s="178">
        <v>-0.14000000000000001</v>
      </c>
      <c r="C260" s="178">
        <v>0</v>
      </c>
      <c r="D260" s="178">
        <v>-3.92</v>
      </c>
      <c r="E260">
        <v>-2</v>
      </c>
      <c r="F260" s="105">
        <f t="shared" ref="F260:F323" si="18">SQRT((B260)^2+(C260)^2+(D260)^2)*10^(E260)</f>
        <v>3.9224992033141323E-2</v>
      </c>
      <c r="G260" s="105">
        <f t="shared" si="17"/>
        <v>3.8691983590431453E-2</v>
      </c>
    </row>
    <row r="261" spans="1:7" ht="12.75" customHeight="1">
      <c r="A261" t="s">
        <v>3181</v>
      </c>
      <c r="B261" s="178">
        <v>0.12</v>
      </c>
      <c r="C261" s="178">
        <v>-0.52</v>
      </c>
      <c r="D261" s="178">
        <v>-15.22</v>
      </c>
      <c r="E261">
        <v>-3</v>
      </c>
      <c r="F261" s="105">
        <f t="shared" si="18"/>
        <v>1.5229353236431284E-2</v>
      </c>
      <c r="G261" s="105">
        <f t="shared" si="17"/>
        <v>1.4696344793721415E-2</v>
      </c>
    </row>
    <row r="262" spans="1:7" ht="12.75" customHeight="1">
      <c r="A262" t="s">
        <v>3182</v>
      </c>
      <c r="B262" s="178">
        <v>0.03</v>
      </c>
      <c r="C262" s="178">
        <v>-2.06</v>
      </c>
      <c r="D262" s="178">
        <v>-12.07</v>
      </c>
      <c r="E262">
        <v>-3</v>
      </c>
      <c r="F262" s="105">
        <f t="shared" si="18"/>
        <v>1.2244566141762638E-2</v>
      </c>
      <c r="G262" s="105">
        <f t="shared" si="17"/>
        <v>1.171155769905277E-2</v>
      </c>
    </row>
    <row r="263" spans="1:7" ht="12.75" customHeight="1">
      <c r="A263" t="s">
        <v>3183</v>
      </c>
      <c r="B263" s="178">
        <v>0.02</v>
      </c>
      <c r="C263" s="178">
        <v>-0.71</v>
      </c>
      <c r="D263" s="178">
        <v>-2.2400000000000002</v>
      </c>
      <c r="E263">
        <v>-2</v>
      </c>
      <c r="F263" s="105">
        <f t="shared" si="18"/>
        <v>2.3499148920758814E-2</v>
      </c>
      <c r="G263" s="105">
        <f t="shared" si="17"/>
        <v>2.2966140478048944E-2</v>
      </c>
    </row>
    <row r="264" spans="1:7" ht="12.75" customHeight="1">
      <c r="A264" t="s">
        <v>3184</v>
      </c>
      <c r="B264" s="178">
        <v>1.92</v>
      </c>
      <c r="C264" s="178">
        <v>0.82</v>
      </c>
      <c r="D264" s="178">
        <v>-4.7</v>
      </c>
      <c r="E264">
        <v>-2</v>
      </c>
      <c r="F264" s="105">
        <f t="shared" si="18"/>
        <v>5.1428396825100434E-2</v>
      </c>
      <c r="G264" s="105">
        <f t="shared" si="17"/>
        <v>5.0895388382390563E-2</v>
      </c>
    </row>
    <row r="265" spans="1:7" ht="12.75" customHeight="1">
      <c r="A265" s="169" t="s">
        <v>3041</v>
      </c>
      <c r="B265" s="179">
        <v>-0.05</v>
      </c>
      <c r="C265" s="179">
        <v>0.03</v>
      </c>
      <c r="D265" s="179">
        <v>-5.26</v>
      </c>
      <c r="E265" s="169">
        <v>-4</v>
      </c>
      <c r="F265" s="170">
        <f t="shared" si="18"/>
        <v>5.2603231839878429E-4</v>
      </c>
      <c r="G265" s="170">
        <f>F265-F$265</f>
        <v>0</v>
      </c>
    </row>
    <row r="266" spans="1:7" ht="12.75" customHeight="1">
      <c r="A266" t="s">
        <v>3185</v>
      </c>
      <c r="B266" s="178">
        <v>-0.14000000000000001</v>
      </c>
      <c r="C266" s="178">
        <v>1.01</v>
      </c>
      <c r="D266" s="178">
        <v>-17.13</v>
      </c>
      <c r="E266">
        <v>-3</v>
      </c>
      <c r="F266" s="105">
        <f t="shared" si="18"/>
        <v>1.7160320509827316E-2</v>
      </c>
      <c r="G266" s="105">
        <f>F266-F$265</f>
        <v>1.663428819142853E-2</v>
      </c>
    </row>
    <row r="267" spans="1:7" ht="12.75" customHeight="1">
      <c r="A267" t="s">
        <v>3186</v>
      </c>
      <c r="B267" s="178">
        <v>-1.1000000000000001</v>
      </c>
      <c r="C267" s="178">
        <v>0.31</v>
      </c>
      <c r="D267" s="178">
        <v>-9.02</v>
      </c>
      <c r="E267">
        <v>-3</v>
      </c>
      <c r="F267" s="105">
        <f t="shared" si="18"/>
        <v>9.0921119658745955E-3</v>
      </c>
      <c r="G267" s="105">
        <f>F267-F$265</f>
        <v>8.5660796474758116E-3</v>
      </c>
    </row>
    <row r="268" spans="1:7" ht="12.75" customHeight="1">
      <c r="A268" t="s">
        <v>3187</v>
      </c>
      <c r="B268" s="178">
        <v>0.15</v>
      </c>
      <c r="C268" s="178">
        <v>-0.11</v>
      </c>
      <c r="D268" s="178">
        <v>-7.03</v>
      </c>
      <c r="E268">
        <v>-3</v>
      </c>
      <c r="F268" s="105">
        <f t="shared" si="18"/>
        <v>7.0324604513640893E-3</v>
      </c>
      <c r="G268" s="105">
        <f>F268-F$265</f>
        <v>6.5064281329653053E-3</v>
      </c>
    </row>
    <row r="269" spans="1:7" ht="12.75" customHeight="1">
      <c r="F269" s="105"/>
    </row>
    <row r="270" spans="1:7" ht="12.75" customHeight="1">
      <c r="F270" s="105"/>
    </row>
    <row r="271" spans="1:7" ht="12.75" customHeight="1">
      <c r="F271" s="105"/>
    </row>
    <row r="272" spans="1:7" ht="12.75" customHeight="1">
      <c r="F272" s="105"/>
    </row>
    <row r="273" spans="6:6" ht="12.75" customHeight="1">
      <c r="F273" s="105"/>
    </row>
    <row r="274" spans="6:6" ht="12.75" customHeight="1">
      <c r="F274" s="105"/>
    </row>
    <row r="275" spans="6:6" ht="12.75" customHeight="1">
      <c r="F275" s="105"/>
    </row>
    <row r="276" spans="6:6" ht="12.75" customHeight="1">
      <c r="F276" s="105"/>
    </row>
    <row r="277" spans="6:6" ht="12.75" customHeight="1">
      <c r="F277" s="105"/>
    </row>
    <row r="278" spans="6:6" ht="12.75" customHeight="1">
      <c r="F278" s="105"/>
    </row>
    <row r="279" spans="6:6" ht="12.75" customHeight="1">
      <c r="F279" s="105"/>
    </row>
    <row r="280" spans="6:6" ht="12.75" customHeight="1">
      <c r="F280" s="105"/>
    </row>
    <row r="281" spans="6:6" ht="12.75" customHeight="1">
      <c r="F281" s="105"/>
    </row>
    <row r="282" spans="6:6" ht="12.75" customHeight="1">
      <c r="F282" s="105"/>
    </row>
    <row r="283" spans="6:6" ht="12.75" customHeight="1">
      <c r="F283" s="105"/>
    </row>
    <row r="284" spans="6:6" ht="12.75" customHeight="1">
      <c r="F284" s="105"/>
    </row>
    <row r="285" spans="6:6" ht="12.75" customHeight="1">
      <c r="F285" s="105"/>
    </row>
    <row r="286" spans="6:6" ht="12.75" customHeight="1">
      <c r="F286" s="105"/>
    </row>
    <row r="287" spans="6:6" ht="12.75" customHeight="1">
      <c r="F287" s="105"/>
    </row>
    <row r="288" spans="6:6" ht="12.75" customHeight="1">
      <c r="F288" s="105"/>
    </row>
    <row r="289" spans="6:6" ht="12.75" customHeight="1">
      <c r="F289" s="105"/>
    </row>
    <row r="290" spans="6:6" ht="12.75" customHeight="1">
      <c r="F290" s="105"/>
    </row>
    <row r="291" spans="6:6" ht="12.75" customHeight="1">
      <c r="F291" s="105"/>
    </row>
    <row r="292" spans="6:6" ht="12.75" customHeight="1">
      <c r="F292" s="105"/>
    </row>
    <row r="293" spans="6:6" ht="12.75" customHeight="1">
      <c r="F293" s="105"/>
    </row>
    <row r="294" spans="6:6" ht="12.75" customHeight="1">
      <c r="F294" s="105"/>
    </row>
    <row r="295" spans="6:6" ht="12.75" customHeight="1">
      <c r="F295" s="105"/>
    </row>
    <row r="296" spans="6:6" ht="12.75" customHeight="1">
      <c r="F296" s="105"/>
    </row>
    <row r="297" spans="6:6" ht="12.75" customHeight="1">
      <c r="F297" s="105"/>
    </row>
    <row r="298" spans="6:6" ht="12.75" customHeight="1">
      <c r="F298" s="105"/>
    </row>
    <row r="299" spans="6:6" ht="12.75" customHeight="1">
      <c r="F299" s="105"/>
    </row>
    <row r="300" spans="6:6" ht="12.75" customHeight="1">
      <c r="F300" s="105"/>
    </row>
    <row r="301" spans="6:6" ht="12.75" customHeight="1">
      <c r="F301" s="105"/>
    </row>
    <row r="302" spans="6:6" ht="12.75" customHeight="1">
      <c r="F302" s="105"/>
    </row>
    <row r="303" spans="6:6" ht="12.75" customHeight="1">
      <c r="F303" s="105"/>
    </row>
    <row r="304" spans="6:6" ht="12.75" customHeight="1">
      <c r="F304" s="105"/>
    </row>
    <row r="305" spans="6:6" ht="12.75" customHeight="1">
      <c r="F305" s="105"/>
    </row>
    <row r="306" spans="6:6" ht="12.75" customHeight="1">
      <c r="F306" s="105"/>
    </row>
    <row r="307" spans="6:6" ht="12.75" customHeight="1">
      <c r="F307" s="105"/>
    </row>
    <row r="308" spans="6:6" ht="12.75" customHeight="1">
      <c r="F308" s="105"/>
    </row>
    <row r="309" spans="6:6" ht="12.75" customHeight="1">
      <c r="F309" s="105"/>
    </row>
    <row r="310" spans="6:6" ht="12.75" customHeight="1">
      <c r="F310" s="105"/>
    </row>
    <row r="311" spans="6:6" ht="12.75" customHeight="1">
      <c r="F311" s="105"/>
    </row>
    <row r="312" spans="6:6" ht="12.75" customHeight="1">
      <c r="F312" s="105"/>
    </row>
    <row r="313" spans="6:6" ht="12.75" customHeight="1">
      <c r="F313" s="105"/>
    </row>
    <row r="314" spans="6:6" ht="12.75" customHeight="1">
      <c r="F314" s="105"/>
    </row>
    <row r="315" spans="6:6" ht="12.75" customHeight="1">
      <c r="F315" s="105"/>
    </row>
    <row r="316" spans="6:6" ht="12.75" customHeight="1">
      <c r="F316" s="105"/>
    </row>
    <row r="317" spans="6:6" ht="12.75" customHeight="1">
      <c r="F317" s="105"/>
    </row>
    <row r="318" spans="6:6" ht="12.75" customHeight="1">
      <c r="F318" s="105"/>
    </row>
    <row r="319" spans="6:6" ht="12.75" customHeight="1">
      <c r="F319" s="105"/>
    </row>
    <row r="320" spans="6:6" ht="12.75" customHeight="1">
      <c r="F320" s="105"/>
    </row>
    <row r="321" spans="6:6" ht="12.75" customHeight="1">
      <c r="F321" s="105"/>
    </row>
    <row r="322" spans="6:6" ht="12.75" customHeight="1">
      <c r="F322" s="105"/>
    </row>
    <row r="323" spans="6:6" ht="12.75" customHeight="1">
      <c r="F323" s="105"/>
    </row>
    <row r="324" spans="6:6" ht="12.75" customHeight="1">
      <c r="F324" s="105"/>
    </row>
    <row r="325" spans="6:6" ht="12.75" customHeight="1">
      <c r="F325" s="105"/>
    </row>
    <row r="326" spans="6:6" ht="12.75" customHeight="1">
      <c r="F326" s="105"/>
    </row>
    <row r="327" spans="6:6" ht="12.75" customHeight="1">
      <c r="F327" s="105"/>
    </row>
    <row r="328" spans="6:6" ht="12.75" customHeight="1">
      <c r="F328" s="105"/>
    </row>
    <row r="329" spans="6:6" ht="12.75" customHeight="1">
      <c r="F329" s="105"/>
    </row>
    <row r="330" spans="6:6" ht="12.75" customHeight="1">
      <c r="F330" s="105"/>
    </row>
    <row r="331" spans="6:6" ht="12.75" customHeight="1">
      <c r="F331" s="105"/>
    </row>
    <row r="332" spans="6:6" ht="12.75" customHeight="1">
      <c r="F332" s="105"/>
    </row>
    <row r="333" spans="6:6" ht="12.75" customHeight="1">
      <c r="F333" s="105"/>
    </row>
    <row r="334" spans="6:6" ht="12.75" customHeight="1">
      <c r="F334" s="105"/>
    </row>
    <row r="335" spans="6:6" ht="12.75" customHeight="1">
      <c r="F335" s="105"/>
    </row>
    <row r="336" spans="6:6" ht="12.75" customHeight="1">
      <c r="F336" s="105"/>
    </row>
    <row r="337" spans="6:6" ht="12.75" customHeight="1">
      <c r="F337" s="105"/>
    </row>
    <row r="338" spans="6:6" ht="12.75" customHeight="1">
      <c r="F338" s="105"/>
    </row>
    <row r="339" spans="6:6" ht="12.75" customHeight="1">
      <c r="F339" s="105"/>
    </row>
    <row r="340" spans="6:6" ht="12.75" customHeight="1">
      <c r="F340" s="105"/>
    </row>
    <row r="341" spans="6:6" ht="12.75" customHeight="1">
      <c r="F341" s="105"/>
    </row>
    <row r="342" spans="6:6" ht="12.75" customHeight="1">
      <c r="F342" s="105"/>
    </row>
    <row r="343" spans="6:6" ht="12.75" customHeight="1">
      <c r="F343" s="105"/>
    </row>
    <row r="344" spans="6:6" ht="12.75" customHeight="1">
      <c r="F344" s="105"/>
    </row>
    <row r="345" spans="6:6" ht="12.75" customHeight="1">
      <c r="F345" s="105"/>
    </row>
    <row r="346" spans="6:6" ht="12.75" customHeight="1">
      <c r="F346" s="105"/>
    </row>
    <row r="347" spans="6:6" ht="12.75" customHeight="1">
      <c r="F347" s="105"/>
    </row>
    <row r="348" spans="6:6" ht="15.75" customHeight="1"/>
    <row r="349" spans="6:6" ht="15.75" customHeight="1"/>
    <row r="350" spans="6:6" ht="15.75" customHeight="1"/>
    <row r="351" spans="6:6" ht="15.75" customHeight="1"/>
    <row r="352" spans="6:6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0" bottom="0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00"/>
  <sheetViews>
    <sheetView topLeftCell="A327" zoomScaleNormal="100" workbookViewId="0">
      <selection activeCell="A327" sqref="A327"/>
    </sheetView>
  </sheetViews>
  <sheetFormatPr defaultColWidth="12.7109375" defaultRowHeight="12.75"/>
  <cols>
    <col min="1" max="16" width="11.7109375" customWidth="1"/>
  </cols>
  <sheetData>
    <row r="1" spans="1:16" ht="12.75" customHeight="1">
      <c r="A1" s="29">
        <v>1</v>
      </c>
      <c r="B1" s="29">
        <v>0.61</v>
      </c>
      <c r="C1" s="29">
        <v>0.63</v>
      </c>
      <c r="D1" s="29">
        <v>-12.47</v>
      </c>
      <c r="E1" s="29">
        <v>-3</v>
      </c>
      <c r="F1" s="29">
        <v>0</v>
      </c>
      <c r="G1" s="29">
        <v>0</v>
      </c>
      <c r="H1" s="29">
        <v>0</v>
      </c>
      <c r="I1" s="29">
        <v>0</v>
      </c>
      <c r="J1" s="29">
        <v>0</v>
      </c>
      <c r="K1" s="29">
        <v>0</v>
      </c>
      <c r="L1" s="29">
        <v>6</v>
      </c>
      <c r="M1" s="29">
        <v>0</v>
      </c>
      <c r="N1" s="29">
        <v>6</v>
      </c>
      <c r="O1" s="29">
        <v>0</v>
      </c>
      <c r="P1" s="29">
        <v>0</v>
      </c>
    </row>
    <row r="2" spans="1:16" ht="12.75" customHeight="1">
      <c r="A2" s="29">
        <v>2</v>
      </c>
      <c r="B2" s="29">
        <v>-0.79</v>
      </c>
      <c r="C2" s="29">
        <v>-0.67</v>
      </c>
      <c r="D2" s="29">
        <v>-5.79</v>
      </c>
      <c r="E2" s="29">
        <v>-3</v>
      </c>
      <c r="F2" s="29">
        <v>0</v>
      </c>
      <c r="G2" s="29">
        <v>0</v>
      </c>
      <c r="H2" s="29">
        <v>0</v>
      </c>
      <c r="I2" s="29">
        <v>0</v>
      </c>
      <c r="J2" s="29">
        <v>0</v>
      </c>
      <c r="K2" s="29">
        <v>0</v>
      </c>
      <c r="L2" s="29">
        <v>6</v>
      </c>
      <c r="M2" s="29">
        <v>0</v>
      </c>
      <c r="N2" s="29">
        <v>6</v>
      </c>
      <c r="O2" s="29">
        <v>0</v>
      </c>
      <c r="P2" s="29">
        <v>2</v>
      </c>
    </row>
    <row r="3" spans="1:16" ht="12.75" customHeight="1">
      <c r="A3" s="29">
        <v>3</v>
      </c>
      <c r="B3" s="29">
        <v>-3.62</v>
      </c>
      <c r="C3" s="29">
        <v>3.57</v>
      </c>
      <c r="D3" s="29">
        <v>-9.9499999999999993</v>
      </c>
      <c r="E3" s="29">
        <v>-3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6</v>
      </c>
      <c r="M3" s="29">
        <v>0</v>
      </c>
      <c r="N3" s="29">
        <v>6</v>
      </c>
      <c r="O3" s="29">
        <v>0</v>
      </c>
      <c r="P3" s="29">
        <v>1</v>
      </c>
    </row>
    <row r="4" spans="1:16" ht="12.75" customHeight="1">
      <c r="A4" s="29">
        <v>4</v>
      </c>
      <c r="B4" s="29">
        <v>0.51</v>
      </c>
      <c r="C4" s="29">
        <v>-0.02</v>
      </c>
      <c r="D4" s="29">
        <v>-5.93</v>
      </c>
      <c r="E4" s="29">
        <v>-3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6</v>
      </c>
      <c r="M4" s="29">
        <v>0</v>
      </c>
      <c r="N4" s="29">
        <v>6</v>
      </c>
      <c r="O4" s="29">
        <v>0</v>
      </c>
      <c r="P4" s="29">
        <v>1</v>
      </c>
    </row>
    <row r="5" spans="1:16" ht="12.75" customHeight="1">
      <c r="A5" s="29">
        <v>5</v>
      </c>
      <c r="B5" s="29">
        <v>-1.78</v>
      </c>
      <c r="C5" s="29">
        <v>0.55000000000000004</v>
      </c>
      <c r="D5" s="29">
        <v>-10.64</v>
      </c>
      <c r="E5" s="29">
        <v>-3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6</v>
      </c>
      <c r="M5" s="29">
        <v>0</v>
      </c>
      <c r="N5" s="29">
        <v>6</v>
      </c>
      <c r="O5" s="29">
        <v>0</v>
      </c>
      <c r="P5" s="29">
        <v>1</v>
      </c>
    </row>
    <row r="6" spans="1:16" ht="12.75" customHeight="1">
      <c r="A6" s="29">
        <v>6</v>
      </c>
      <c r="B6" s="29">
        <v>0.46</v>
      </c>
      <c r="C6" s="29">
        <v>0.23</v>
      </c>
      <c r="D6" s="29">
        <v>-9.81</v>
      </c>
      <c r="E6" s="29">
        <v>-3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6</v>
      </c>
      <c r="M6" s="29">
        <v>0</v>
      </c>
      <c r="N6" s="29">
        <v>6</v>
      </c>
      <c r="O6" s="29">
        <v>0</v>
      </c>
      <c r="P6" s="29">
        <v>1</v>
      </c>
    </row>
    <row r="7" spans="1:16" ht="12.75" customHeight="1">
      <c r="A7" s="29">
        <v>7</v>
      </c>
      <c r="B7" s="29">
        <v>0.4</v>
      </c>
      <c r="C7" s="29">
        <v>-0.02</v>
      </c>
      <c r="D7" s="29">
        <v>-4.78</v>
      </c>
      <c r="E7" s="29">
        <v>-3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6</v>
      </c>
      <c r="M7" s="29">
        <v>0</v>
      </c>
      <c r="N7" s="29">
        <v>6</v>
      </c>
      <c r="O7" s="29">
        <v>0</v>
      </c>
      <c r="P7" s="29">
        <v>1</v>
      </c>
    </row>
    <row r="8" spans="1:16" ht="12.75" customHeight="1">
      <c r="A8" s="29">
        <v>8</v>
      </c>
      <c r="B8" s="29">
        <v>-1.92</v>
      </c>
      <c r="C8" s="29">
        <v>2.39</v>
      </c>
      <c r="D8" s="29">
        <v>-9.41</v>
      </c>
      <c r="E8" s="29">
        <v>-3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6</v>
      </c>
      <c r="M8" s="29">
        <v>0</v>
      </c>
      <c r="N8" s="29">
        <v>6</v>
      </c>
      <c r="O8" s="29">
        <v>0</v>
      </c>
      <c r="P8" s="29">
        <v>1</v>
      </c>
    </row>
    <row r="9" spans="1:16" ht="12.75" customHeight="1">
      <c r="A9" s="29">
        <v>9</v>
      </c>
      <c r="B9" s="29">
        <v>-0.01</v>
      </c>
      <c r="C9" s="29">
        <v>-7.58</v>
      </c>
      <c r="D9" s="29">
        <v>-19.809999999999999</v>
      </c>
      <c r="E9" s="29">
        <v>-3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6</v>
      </c>
      <c r="M9" s="29">
        <v>0</v>
      </c>
      <c r="N9" s="29">
        <v>6</v>
      </c>
      <c r="O9" s="29">
        <v>0</v>
      </c>
      <c r="P9" s="29">
        <v>1</v>
      </c>
    </row>
    <row r="10" spans="1:16" ht="12.75" customHeight="1">
      <c r="A10" s="29">
        <v>10</v>
      </c>
      <c r="B10" s="29">
        <v>-0.11</v>
      </c>
      <c r="C10" s="29">
        <v>0.4</v>
      </c>
      <c r="D10" s="29">
        <v>-5.66</v>
      </c>
      <c r="E10" s="29">
        <v>-3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6</v>
      </c>
      <c r="M10" s="29">
        <v>0</v>
      </c>
      <c r="N10" s="29">
        <v>6</v>
      </c>
      <c r="O10" s="29">
        <v>0</v>
      </c>
      <c r="P10" s="29">
        <v>0</v>
      </c>
    </row>
    <row r="11" spans="1:16" ht="12.75" customHeight="1">
      <c r="A11" s="29">
        <v>11</v>
      </c>
      <c r="B11" s="29">
        <v>1.08</v>
      </c>
      <c r="C11" s="29">
        <v>-0.06</v>
      </c>
      <c r="D11" s="29">
        <v>-3.49</v>
      </c>
      <c r="E11" s="29">
        <v>-3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6</v>
      </c>
      <c r="M11" s="29">
        <v>0</v>
      </c>
      <c r="N11" s="29">
        <v>6</v>
      </c>
      <c r="O11" s="29">
        <v>0</v>
      </c>
      <c r="P11" s="29">
        <v>1</v>
      </c>
    </row>
    <row r="12" spans="1:16" ht="12.75" customHeight="1">
      <c r="A12" s="29">
        <v>12</v>
      </c>
      <c r="B12" s="29">
        <v>0.08</v>
      </c>
      <c r="C12" s="29">
        <v>0.02</v>
      </c>
      <c r="D12" s="29">
        <v>-0.56000000000000005</v>
      </c>
      <c r="E12" s="29">
        <v>-2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6</v>
      </c>
      <c r="M12" s="29">
        <v>0</v>
      </c>
      <c r="N12" s="29">
        <v>6</v>
      </c>
      <c r="O12" s="29">
        <v>0</v>
      </c>
      <c r="P12" s="29">
        <v>0</v>
      </c>
    </row>
    <row r="13" spans="1:16" ht="12.75" customHeight="1">
      <c r="A13" s="29">
        <v>13</v>
      </c>
      <c r="B13" s="29">
        <v>-1.25</v>
      </c>
      <c r="C13" s="29">
        <v>2.17</v>
      </c>
      <c r="D13" s="29">
        <v>-10.5</v>
      </c>
      <c r="E13" s="29">
        <v>-3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6</v>
      </c>
      <c r="M13" s="29">
        <v>0</v>
      </c>
      <c r="N13" s="29">
        <v>6</v>
      </c>
      <c r="O13" s="29">
        <v>0</v>
      </c>
      <c r="P13" s="29">
        <v>1</v>
      </c>
    </row>
    <row r="14" spans="1:16" ht="12.75" customHeight="1">
      <c r="A14" s="29">
        <v>14</v>
      </c>
      <c r="B14" s="29">
        <v>-0.38</v>
      </c>
      <c r="C14" s="29">
        <v>-0.55000000000000004</v>
      </c>
      <c r="D14" s="29">
        <v>-5.99</v>
      </c>
      <c r="E14" s="29">
        <v>-3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6</v>
      </c>
      <c r="M14" s="29">
        <v>0</v>
      </c>
      <c r="N14" s="29">
        <v>6</v>
      </c>
      <c r="O14" s="29">
        <v>0</v>
      </c>
      <c r="P14" s="29">
        <v>2</v>
      </c>
    </row>
    <row r="15" spans="1:16" ht="12.75" customHeight="1">
      <c r="A15" s="29">
        <v>15</v>
      </c>
      <c r="B15" s="29">
        <v>-1.6</v>
      </c>
      <c r="C15" s="29">
        <v>-2.83</v>
      </c>
      <c r="D15" s="29">
        <v>-5.71</v>
      </c>
      <c r="E15" s="29">
        <v>-3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6</v>
      </c>
      <c r="M15" s="29">
        <v>0</v>
      </c>
      <c r="N15" s="29">
        <v>6</v>
      </c>
      <c r="O15" s="29">
        <v>0</v>
      </c>
      <c r="P15" s="29">
        <v>1</v>
      </c>
    </row>
    <row r="16" spans="1:16" ht="12.75" customHeight="1">
      <c r="A16" s="29">
        <v>16</v>
      </c>
      <c r="B16" s="29">
        <v>0.56000000000000005</v>
      </c>
      <c r="C16" s="29">
        <v>0.5</v>
      </c>
      <c r="D16" s="29">
        <v>7.0000000000000007E-2</v>
      </c>
      <c r="E16" s="29">
        <v>-2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6</v>
      </c>
      <c r="M16" s="29">
        <v>0</v>
      </c>
      <c r="N16" s="29">
        <v>6</v>
      </c>
      <c r="O16" s="29">
        <v>0</v>
      </c>
      <c r="P16" s="29">
        <v>1</v>
      </c>
    </row>
    <row r="17" spans="1:16" ht="12.75" customHeight="1">
      <c r="A17" s="29">
        <v>17</v>
      </c>
      <c r="B17" s="29">
        <v>-0.4</v>
      </c>
      <c r="C17" s="29">
        <v>-0.37</v>
      </c>
      <c r="D17" s="29">
        <v>-11.9</v>
      </c>
      <c r="E17" s="29">
        <v>-3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6</v>
      </c>
      <c r="M17" s="29">
        <v>0</v>
      </c>
      <c r="N17" s="29">
        <v>6</v>
      </c>
      <c r="O17" s="29">
        <v>0</v>
      </c>
      <c r="P17" s="29">
        <v>1</v>
      </c>
    </row>
    <row r="18" spans="1:16" ht="12.75" customHeight="1">
      <c r="A18" s="29">
        <v>18</v>
      </c>
      <c r="B18" s="29">
        <v>0.11</v>
      </c>
      <c r="C18" s="29">
        <v>0.3</v>
      </c>
      <c r="D18" s="29">
        <v>-7.45</v>
      </c>
      <c r="E18" s="29">
        <v>-3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6</v>
      </c>
      <c r="M18" s="29">
        <v>0</v>
      </c>
      <c r="N18" s="29">
        <v>6</v>
      </c>
      <c r="O18" s="29">
        <v>0</v>
      </c>
      <c r="P18" s="29">
        <v>0</v>
      </c>
    </row>
    <row r="19" spans="1:16" ht="12.75" customHeight="1">
      <c r="A19" s="29">
        <v>19</v>
      </c>
      <c r="B19" s="29">
        <v>5.53</v>
      </c>
      <c r="C19" s="29">
        <v>4.6100000000000003</v>
      </c>
      <c r="D19" s="29">
        <v>-12.05</v>
      </c>
      <c r="E19" s="29">
        <v>-3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6</v>
      </c>
      <c r="M19" s="29">
        <v>0</v>
      </c>
      <c r="N19" s="29">
        <v>6</v>
      </c>
      <c r="O19" s="29">
        <v>0</v>
      </c>
      <c r="P19" s="29">
        <v>1</v>
      </c>
    </row>
    <row r="20" spans="1:16" ht="12.75" customHeight="1">
      <c r="A20" s="29">
        <v>20</v>
      </c>
      <c r="B20" s="29">
        <v>0.12</v>
      </c>
      <c r="C20" s="29">
        <v>-7.0000000000000007E-2</v>
      </c>
      <c r="D20" s="29">
        <v>-7.96</v>
      </c>
      <c r="E20" s="29">
        <v>-3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6</v>
      </c>
      <c r="M20" s="29">
        <v>0</v>
      </c>
      <c r="N20" s="29">
        <v>6</v>
      </c>
      <c r="O20" s="29">
        <v>0</v>
      </c>
      <c r="P20" s="29">
        <v>1</v>
      </c>
    </row>
    <row r="21" spans="1:16" ht="12.75" customHeight="1">
      <c r="A21" s="29">
        <v>21</v>
      </c>
      <c r="B21" s="29">
        <v>1.01</v>
      </c>
      <c r="C21" s="29">
        <v>-0.82</v>
      </c>
      <c r="D21" s="29">
        <v>-14.88</v>
      </c>
      <c r="E21" s="29">
        <v>-3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6</v>
      </c>
      <c r="M21" s="29">
        <v>0</v>
      </c>
      <c r="N21" s="29">
        <v>6</v>
      </c>
      <c r="O21" s="29">
        <v>0</v>
      </c>
      <c r="P21" s="29">
        <v>1</v>
      </c>
    </row>
    <row r="22" spans="1:16" ht="12.75" customHeight="1">
      <c r="A22" s="29">
        <v>22</v>
      </c>
      <c r="B22" s="29">
        <v>9.92</v>
      </c>
      <c r="C22" s="29">
        <v>2.92</v>
      </c>
      <c r="D22" s="29">
        <v>-14.41</v>
      </c>
      <c r="E22" s="29">
        <v>-3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6</v>
      </c>
      <c r="M22" s="29">
        <v>0</v>
      </c>
      <c r="N22" s="29">
        <v>6</v>
      </c>
      <c r="O22" s="29">
        <v>0</v>
      </c>
      <c r="P22" s="29">
        <v>0</v>
      </c>
    </row>
    <row r="23" spans="1:16" ht="12.75" customHeight="1">
      <c r="A23" s="29">
        <v>23</v>
      </c>
      <c r="B23" s="29">
        <v>5.43</v>
      </c>
      <c r="C23" s="29">
        <v>-2.21</v>
      </c>
      <c r="D23" s="29">
        <v>-2.35</v>
      </c>
      <c r="E23" s="29">
        <v>-3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6</v>
      </c>
      <c r="M23" s="29">
        <v>0</v>
      </c>
      <c r="N23" s="29">
        <v>6</v>
      </c>
      <c r="O23" s="29">
        <v>0</v>
      </c>
      <c r="P23" s="29">
        <v>7</v>
      </c>
    </row>
    <row r="24" spans="1:16" ht="12.75" customHeight="1">
      <c r="A24" s="29">
        <v>24</v>
      </c>
      <c r="B24" s="29">
        <v>0.91</v>
      </c>
      <c r="C24" s="29">
        <v>-0.54</v>
      </c>
      <c r="D24" s="29">
        <v>-14.36</v>
      </c>
      <c r="E24" s="29">
        <v>-3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6</v>
      </c>
      <c r="M24" s="29">
        <v>0</v>
      </c>
      <c r="N24" s="29">
        <v>6</v>
      </c>
      <c r="O24" s="29">
        <v>0</v>
      </c>
      <c r="P24" s="29">
        <v>2</v>
      </c>
    </row>
    <row r="25" spans="1:16" ht="12.75" customHeight="1">
      <c r="A25" s="29">
        <v>25</v>
      </c>
      <c r="B25" s="29">
        <v>0.05</v>
      </c>
      <c r="C25" s="29">
        <v>0.12</v>
      </c>
      <c r="D25" s="29">
        <v>-2.04</v>
      </c>
      <c r="E25" s="29">
        <v>-2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6</v>
      </c>
      <c r="M25" s="29">
        <v>0</v>
      </c>
      <c r="N25" s="29">
        <v>6</v>
      </c>
      <c r="O25" s="29">
        <v>0</v>
      </c>
      <c r="P25" s="29">
        <v>1</v>
      </c>
    </row>
    <row r="26" spans="1:16" ht="12.75" customHeight="1">
      <c r="A26" s="29">
        <v>26</v>
      </c>
      <c r="B26" s="29">
        <v>0.89</v>
      </c>
      <c r="C26" s="29">
        <v>1.88</v>
      </c>
      <c r="D26" s="29">
        <v>-10.06</v>
      </c>
      <c r="E26" s="29">
        <v>-3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6</v>
      </c>
      <c r="M26" s="29">
        <v>0</v>
      </c>
      <c r="N26" s="29">
        <v>6</v>
      </c>
      <c r="O26" s="29">
        <v>0</v>
      </c>
      <c r="P26" s="29">
        <v>1</v>
      </c>
    </row>
    <row r="27" spans="1:16" ht="12.75" customHeight="1">
      <c r="A27" s="29">
        <v>27</v>
      </c>
      <c r="B27" s="29">
        <v>0.99</v>
      </c>
      <c r="C27" s="29">
        <v>-0.31</v>
      </c>
      <c r="D27" s="29">
        <v>-15.35</v>
      </c>
      <c r="E27" s="29">
        <v>-3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6</v>
      </c>
      <c r="M27" s="29">
        <v>0</v>
      </c>
      <c r="N27" s="29">
        <v>6</v>
      </c>
      <c r="O27" s="29">
        <v>0</v>
      </c>
      <c r="P27" s="29">
        <v>1</v>
      </c>
    </row>
    <row r="28" spans="1:16" ht="12.75" customHeight="1">
      <c r="A28" s="29">
        <v>28</v>
      </c>
      <c r="B28" s="29">
        <v>-0.09</v>
      </c>
      <c r="C28" s="29">
        <v>-0.6</v>
      </c>
      <c r="D28" s="29">
        <v>-14.92</v>
      </c>
      <c r="E28" s="29">
        <v>-3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6</v>
      </c>
      <c r="M28" s="29">
        <v>0</v>
      </c>
      <c r="N28" s="29">
        <v>6</v>
      </c>
      <c r="O28" s="29">
        <v>0</v>
      </c>
      <c r="P28" s="29">
        <v>1</v>
      </c>
    </row>
    <row r="29" spans="1:16" ht="12.75" customHeight="1">
      <c r="A29" s="29">
        <v>29</v>
      </c>
      <c r="B29" s="29">
        <v>-0.87</v>
      </c>
      <c r="C29" s="29">
        <v>0.83</v>
      </c>
      <c r="D29" s="29">
        <v>-11.14</v>
      </c>
      <c r="E29" s="29">
        <v>-3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6</v>
      </c>
      <c r="M29" s="29">
        <v>0</v>
      </c>
      <c r="N29" s="29">
        <v>6</v>
      </c>
      <c r="O29" s="29">
        <v>0</v>
      </c>
      <c r="P29" s="29">
        <v>1</v>
      </c>
    </row>
    <row r="30" spans="1:16" ht="12.75" customHeight="1">
      <c r="A30" s="29">
        <v>30</v>
      </c>
      <c r="B30" s="29">
        <v>-0.4</v>
      </c>
      <c r="C30" s="29">
        <v>13.19</v>
      </c>
      <c r="D30" s="29">
        <v>2.02</v>
      </c>
      <c r="E30" s="29">
        <v>-3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6</v>
      </c>
      <c r="M30" s="29">
        <v>0</v>
      </c>
      <c r="N30" s="29">
        <v>6</v>
      </c>
      <c r="O30" s="29">
        <v>0</v>
      </c>
      <c r="P30" s="29">
        <v>1</v>
      </c>
    </row>
    <row r="31" spans="1:16" ht="12.75" customHeight="1">
      <c r="A31" s="29">
        <v>31</v>
      </c>
      <c r="B31" s="29">
        <v>0.3</v>
      </c>
      <c r="C31" s="29">
        <v>0.17</v>
      </c>
      <c r="D31" s="29">
        <v>-8.83</v>
      </c>
      <c r="E31" s="29">
        <v>-3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6</v>
      </c>
      <c r="M31" s="29">
        <v>0</v>
      </c>
      <c r="N31" s="29">
        <v>6</v>
      </c>
      <c r="O31" s="29">
        <v>0</v>
      </c>
      <c r="P31" s="29">
        <v>1</v>
      </c>
    </row>
    <row r="32" spans="1:16" ht="12.75" customHeight="1">
      <c r="A32" s="29">
        <v>32</v>
      </c>
      <c r="B32" s="29">
        <v>0.39</v>
      </c>
      <c r="C32" s="29">
        <v>-7.0000000000000007E-2</v>
      </c>
      <c r="D32" s="29">
        <v>-9.4700000000000006</v>
      </c>
      <c r="E32" s="29">
        <v>-3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6</v>
      </c>
      <c r="M32" s="29">
        <v>0</v>
      </c>
      <c r="N32" s="29">
        <v>6</v>
      </c>
      <c r="O32" s="29">
        <v>0</v>
      </c>
      <c r="P32" s="29">
        <v>0</v>
      </c>
    </row>
    <row r="33" spans="1:16" ht="12.75" customHeight="1">
      <c r="A33" s="29">
        <v>33</v>
      </c>
      <c r="B33" s="29">
        <v>-0.24</v>
      </c>
      <c r="C33" s="29">
        <v>-0.05</v>
      </c>
      <c r="D33" s="29">
        <v>-19.52</v>
      </c>
      <c r="E33" s="29">
        <v>-3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6</v>
      </c>
      <c r="M33" s="29">
        <v>0</v>
      </c>
      <c r="N33" s="29">
        <v>6</v>
      </c>
      <c r="O33" s="29">
        <v>0</v>
      </c>
      <c r="P33" s="29">
        <v>1</v>
      </c>
    </row>
    <row r="34" spans="1:16" ht="12.75" customHeight="1">
      <c r="A34" s="29">
        <v>34</v>
      </c>
      <c r="B34" s="29">
        <v>-1.51</v>
      </c>
      <c r="C34" s="29">
        <v>4.3099999999999996</v>
      </c>
      <c r="D34" s="29">
        <v>-9.5299999999999994</v>
      </c>
      <c r="E34" s="29">
        <v>-3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6</v>
      </c>
      <c r="M34" s="29">
        <v>0</v>
      </c>
      <c r="N34" s="29">
        <v>6</v>
      </c>
      <c r="O34" s="29">
        <v>0</v>
      </c>
      <c r="P34" s="29">
        <v>2</v>
      </c>
    </row>
    <row r="35" spans="1:16" ht="12.75" customHeight="1">
      <c r="A35" s="29">
        <v>35</v>
      </c>
      <c r="B35" s="29">
        <v>-0.15</v>
      </c>
      <c r="C35" s="29">
        <v>0.03</v>
      </c>
      <c r="D35" s="29">
        <v>-5.57</v>
      </c>
      <c r="E35" s="29">
        <v>-3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6</v>
      </c>
      <c r="M35" s="29">
        <v>0</v>
      </c>
      <c r="N35" s="29">
        <v>6</v>
      </c>
      <c r="O35" s="29">
        <v>0</v>
      </c>
      <c r="P35" s="29">
        <v>0</v>
      </c>
    </row>
    <row r="36" spans="1:16" ht="12.75" customHeight="1">
      <c r="A36" s="29">
        <v>36</v>
      </c>
      <c r="B36" s="29">
        <v>-1.77</v>
      </c>
      <c r="C36" s="29">
        <v>-0.04</v>
      </c>
      <c r="D36" s="29">
        <v>-19.079999999999998</v>
      </c>
      <c r="E36" s="29">
        <v>-3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6</v>
      </c>
      <c r="M36" s="29">
        <v>0</v>
      </c>
      <c r="N36" s="29">
        <v>6</v>
      </c>
      <c r="O36" s="29">
        <v>0</v>
      </c>
      <c r="P36" s="29">
        <v>0</v>
      </c>
    </row>
    <row r="37" spans="1:16" ht="12.75" customHeight="1">
      <c r="A37" s="29" t="s">
        <v>3041</v>
      </c>
      <c r="B37" s="29">
        <v>-0.09</v>
      </c>
      <c r="C37" s="29">
        <v>-0.02</v>
      </c>
      <c r="D37" s="29">
        <v>-4.55</v>
      </c>
      <c r="E37" s="29">
        <v>-4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6</v>
      </c>
      <c r="M37" s="29">
        <v>0</v>
      </c>
      <c r="N37" s="29">
        <v>6</v>
      </c>
      <c r="O37" s="29">
        <v>0</v>
      </c>
      <c r="P37" s="29">
        <v>1</v>
      </c>
    </row>
    <row r="38" spans="1:16" ht="12.75" customHeight="1">
      <c r="A38" s="29">
        <v>37</v>
      </c>
      <c r="B38" s="29">
        <v>-0.28000000000000003</v>
      </c>
      <c r="C38" s="29">
        <v>-0.46</v>
      </c>
      <c r="D38" s="29">
        <v>-11.14</v>
      </c>
      <c r="E38" s="29">
        <v>-3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6</v>
      </c>
      <c r="M38" s="29">
        <v>0</v>
      </c>
      <c r="N38" s="29">
        <v>6</v>
      </c>
      <c r="O38" s="29">
        <v>0</v>
      </c>
      <c r="P38" s="29">
        <v>1</v>
      </c>
    </row>
    <row r="39" spans="1:16" ht="12.75" customHeight="1">
      <c r="A39" s="29">
        <v>38</v>
      </c>
      <c r="B39" s="29">
        <v>0.67</v>
      </c>
      <c r="C39" s="29">
        <v>0.24</v>
      </c>
      <c r="D39" s="29">
        <v>-10.199999999999999</v>
      </c>
      <c r="E39" s="29">
        <v>-3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6</v>
      </c>
      <c r="M39" s="29">
        <v>0</v>
      </c>
      <c r="N39" s="29">
        <v>6</v>
      </c>
      <c r="O39" s="29">
        <v>0</v>
      </c>
      <c r="P39" s="29">
        <v>0</v>
      </c>
    </row>
    <row r="40" spans="1:16" ht="12.75" customHeight="1">
      <c r="A40" s="29">
        <v>39</v>
      </c>
      <c r="B40" s="29">
        <v>7.0000000000000007E-2</v>
      </c>
      <c r="C40" s="29">
        <v>0.14000000000000001</v>
      </c>
      <c r="D40" s="29">
        <v>-9.99</v>
      </c>
      <c r="E40" s="29">
        <v>-3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6</v>
      </c>
      <c r="M40" s="29">
        <v>0</v>
      </c>
      <c r="N40" s="29">
        <v>6</v>
      </c>
      <c r="O40" s="29">
        <v>0</v>
      </c>
      <c r="P40" s="29">
        <v>1</v>
      </c>
    </row>
    <row r="41" spans="1:16" ht="12.75" customHeight="1">
      <c r="A41" s="29">
        <v>40</v>
      </c>
      <c r="B41" s="29">
        <v>-1.41</v>
      </c>
      <c r="C41" s="29">
        <v>1.27</v>
      </c>
      <c r="D41" s="29">
        <v>-15.08</v>
      </c>
      <c r="E41" s="29">
        <v>-3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6</v>
      </c>
      <c r="M41" s="29">
        <v>0</v>
      </c>
      <c r="N41" s="29">
        <v>6</v>
      </c>
      <c r="O41" s="29">
        <v>0</v>
      </c>
      <c r="P41" s="29">
        <v>1</v>
      </c>
    </row>
    <row r="42" spans="1:16" ht="12.75" customHeight="1">
      <c r="A42" s="29">
        <v>41</v>
      </c>
      <c r="B42" s="29">
        <v>0.16</v>
      </c>
      <c r="C42" s="29">
        <v>1.82</v>
      </c>
      <c r="D42" s="29">
        <v>-10.75</v>
      </c>
      <c r="E42" s="29">
        <v>-3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6</v>
      </c>
      <c r="M42" s="29">
        <v>0</v>
      </c>
      <c r="N42" s="29">
        <v>6</v>
      </c>
      <c r="O42" s="29">
        <v>0</v>
      </c>
      <c r="P42" s="29">
        <v>1</v>
      </c>
    </row>
    <row r="43" spans="1:16" ht="12.75" customHeight="1">
      <c r="A43" s="29">
        <v>42</v>
      </c>
      <c r="B43" s="29">
        <v>-2.4300000000000002</v>
      </c>
      <c r="C43" s="29">
        <v>6.69</v>
      </c>
      <c r="D43" s="29">
        <v>-10.32</v>
      </c>
      <c r="E43" s="29">
        <v>-3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6</v>
      </c>
      <c r="M43" s="29">
        <v>0</v>
      </c>
      <c r="N43" s="29">
        <v>6</v>
      </c>
      <c r="O43" s="29">
        <v>0</v>
      </c>
      <c r="P43" s="29">
        <v>1</v>
      </c>
    </row>
    <row r="44" spans="1:16" ht="12.75" customHeight="1">
      <c r="A44" s="29">
        <v>43</v>
      </c>
      <c r="B44" s="29">
        <v>0.78</v>
      </c>
      <c r="C44" s="29">
        <v>0.12</v>
      </c>
      <c r="D44" s="29">
        <v>-9.6</v>
      </c>
      <c r="E44" s="29">
        <v>-3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6</v>
      </c>
      <c r="M44" s="29">
        <v>0</v>
      </c>
      <c r="N44" s="29">
        <v>6</v>
      </c>
      <c r="O44" s="29">
        <v>0</v>
      </c>
      <c r="P44" s="29">
        <v>0</v>
      </c>
    </row>
    <row r="45" spans="1:16" ht="12.75" customHeight="1">
      <c r="A45" s="29">
        <v>44</v>
      </c>
      <c r="B45" s="29">
        <v>0.44</v>
      </c>
      <c r="C45" s="29">
        <v>-0.52</v>
      </c>
      <c r="D45" s="29">
        <v>-11.6</v>
      </c>
      <c r="E45" s="29">
        <v>-3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6</v>
      </c>
      <c r="M45" s="29">
        <v>0</v>
      </c>
      <c r="N45" s="29">
        <v>6</v>
      </c>
      <c r="O45" s="29">
        <v>0</v>
      </c>
      <c r="P45" s="29">
        <v>1</v>
      </c>
    </row>
    <row r="46" spans="1:16" ht="12.75" customHeight="1">
      <c r="A46" s="29">
        <v>45</v>
      </c>
      <c r="B46" s="29">
        <v>-0.22</v>
      </c>
      <c r="C46" s="29">
        <v>1.6</v>
      </c>
      <c r="D46" s="29">
        <v>-18.940000000000001</v>
      </c>
      <c r="E46" s="29">
        <v>-3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6</v>
      </c>
      <c r="M46" s="29">
        <v>0</v>
      </c>
      <c r="N46" s="29">
        <v>6</v>
      </c>
      <c r="O46" s="29">
        <v>0</v>
      </c>
      <c r="P46" s="29">
        <v>0</v>
      </c>
    </row>
    <row r="47" spans="1:16" ht="12.75" customHeight="1">
      <c r="A47" s="29">
        <v>46</v>
      </c>
      <c r="B47" s="29">
        <v>2.15</v>
      </c>
      <c r="C47" s="29">
        <v>-0.62</v>
      </c>
      <c r="D47" s="29">
        <v>-18.989999999999998</v>
      </c>
      <c r="E47" s="29">
        <v>-3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6</v>
      </c>
      <c r="M47" s="29">
        <v>0</v>
      </c>
      <c r="N47" s="29">
        <v>6</v>
      </c>
      <c r="O47" s="29">
        <v>0</v>
      </c>
      <c r="P47" s="29">
        <v>0</v>
      </c>
    </row>
    <row r="48" spans="1:16" ht="12.75" customHeight="1">
      <c r="A48" s="29">
        <v>47</v>
      </c>
      <c r="B48" s="29">
        <v>-0.49</v>
      </c>
      <c r="C48" s="29">
        <v>-0.33</v>
      </c>
      <c r="D48" s="29">
        <v>-11.55</v>
      </c>
      <c r="E48" s="29">
        <v>-3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6</v>
      </c>
      <c r="M48" s="29">
        <v>0</v>
      </c>
      <c r="N48" s="29">
        <v>6</v>
      </c>
      <c r="O48" s="29">
        <v>0</v>
      </c>
      <c r="P48" s="29">
        <v>0</v>
      </c>
    </row>
    <row r="49" spans="1:16" ht="12.75" customHeight="1">
      <c r="A49" s="29">
        <v>48</v>
      </c>
      <c r="B49" s="29">
        <v>-0.56999999999999995</v>
      </c>
      <c r="C49" s="29">
        <v>-0.1</v>
      </c>
      <c r="D49" s="29">
        <v>-11.42</v>
      </c>
      <c r="E49" s="29">
        <v>-3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6</v>
      </c>
      <c r="M49" s="29">
        <v>0</v>
      </c>
      <c r="N49" s="29">
        <v>6</v>
      </c>
      <c r="O49" s="29">
        <v>0</v>
      </c>
      <c r="P49" s="29">
        <v>1</v>
      </c>
    </row>
    <row r="50" spans="1:16" ht="12.75" customHeight="1">
      <c r="A50" s="29">
        <v>49</v>
      </c>
      <c r="B50" s="29">
        <v>0.3</v>
      </c>
      <c r="C50" s="29">
        <v>0.19</v>
      </c>
      <c r="D50" s="29">
        <v>-9.99</v>
      </c>
      <c r="E50" s="29">
        <v>-3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6</v>
      </c>
      <c r="M50" s="29">
        <v>0</v>
      </c>
      <c r="N50" s="29">
        <v>6</v>
      </c>
      <c r="O50" s="29">
        <v>0</v>
      </c>
      <c r="P50" s="29">
        <v>0</v>
      </c>
    </row>
    <row r="51" spans="1:16" ht="12.75" customHeight="1">
      <c r="A51" s="29">
        <v>50</v>
      </c>
      <c r="B51" s="29">
        <v>0.16</v>
      </c>
      <c r="C51" s="29">
        <v>0.18</v>
      </c>
      <c r="D51" s="29">
        <v>-15.78</v>
      </c>
      <c r="E51" s="29">
        <v>-3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6</v>
      </c>
      <c r="M51" s="29">
        <v>0</v>
      </c>
      <c r="N51" s="29">
        <v>6</v>
      </c>
      <c r="O51" s="29">
        <v>0</v>
      </c>
      <c r="P51" s="29">
        <v>0</v>
      </c>
    </row>
    <row r="52" spans="1:16" ht="12.75" customHeight="1">
      <c r="A52" s="29">
        <v>51</v>
      </c>
      <c r="B52" s="29">
        <v>0.39</v>
      </c>
      <c r="C52" s="29">
        <v>-0.01</v>
      </c>
      <c r="D52" s="29">
        <v>-8.14</v>
      </c>
      <c r="E52" s="29">
        <v>-3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6</v>
      </c>
      <c r="M52" s="29">
        <v>0</v>
      </c>
      <c r="N52" s="29">
        <v>6</v>
      </c>
      <c r="O52" s="29">
        <v>0</v>
      </c>
      <c r="P52" s="29">
        <v>1</v>
      </c>
    </row>
    <row r="53" spans="1:16" ht="12.75" customHeight="1">
      <c r="A53" s="29">
        <v>52</v>
      </c>
      <c r="B53" s="29">
        <v>0.25</v>
      </c>
      <c r="C53" s="29">
        <v>-0.74</v>
      </c>
      <c r="D53" s="29">
        <v>-8.57</v>
      </c>
      <c r="E53" s="29">
        <v>-3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6</v>
      </c>
      <c r="M53" s="29">
        <v>0</v>
      </c>
      <c r="N53" s="29">
        <v>6</v>
      </c>
      <c r="O53" s="29">
        <v>0</v>
      </c>
      <c r="P53" s="29">
        <v>1</v>
      </c>
    </row>
    <row r="54" spans="1:16" ht="12.75" customHeight="1">
      <c r="A54" s="29">
        <v>53</v>
      </c>
      <c r="B54" s="29">
        <v>-0.81</v>
      </c>
      <c r="C54" s="29">
        <v>0.12</v>
      </c>
      <c r="D54" s="29">
        <v>-13.11</v>
      </c>
      <c r="E54" s="29">
        <v>-3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6</v>
      </c>
      <c r="M54" s="29">
        <v>0</v>
      </c>
      <c r="N54" s="29">
        <v>6</v>
      </c>
      <c r="O54" s="29">
        <v>0</v>
      </c>
      <c r="P54" s="29">
        <v>1</v>
      </c>
    </row>
    <row r="55" spans="1:16" ht="12.75" customHeight="1">
      <c r="A55" s="29">
        <v>54</v>
      </c>
      <c r="B55" s="29">
        <v>0.21</v>
      </c>
      <c r="C55" s="29">
        <v>0.14000000000000001</v>
      </c>
      <c r="D55" s="29">
        <v>-8.2100000000000009</v>
      </c>
      <c r="E55" s="29">
        <v>-3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6</v>
      </c>
      <c r="M55" s="29">
        <v>0</v>
      </c>
      <c r="N55" s="29">
        <v>6</v>
      </c>
      <c r="O55" s="29">
        <v>0</v>
      </c>
      <c r="P55" s="29">
        <v>1</v>
      </c>
    </row>
    <row r="56" spans="1:16" ht="12.75" customHeight="1">
      <c r="A56" s="29">
        <v>55</v>
      </c>
      <c r="B56" s="29">
        <v>0.85</v>
      </c>
      <c r="C56" s="29">
        <v>-0.4</v>
      </c>
      <c r="D56" s="29">
        <v>-14.08</v>
      </c>
      <c r="E56" s="29">
        <v>-3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6</v>
      </c>
      <c r="M56" s="29">
        <v>0</v>
      </c>
      <c r="N56" s="29">
        <v>6</v>
      </c>
      <c r="O56" s="29">
        <v>0</v>
      </c>
      <c r="P56" s="29">
        <v>0</v>
      </c>
    </row>
    <row r="57" spans="1:16" ht="12.75" customHeight="1">
      <c r="A57" s="29">
        <v>55</v>
      </c>
      <c r="B57" s="29">
        <v>-2.88</v>
      </c>
      <c r="C57" s="29">
        <v>2.68</v>
      </c>
      <c r="D57" s="29">
        <v>-12.96</v>
      </c>
      <c r="E57" s="29">
        <v>-3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6</v>
      </c>
      <c r="M57" s="29">
        <v>0</v>
      </c>
      <c r="N57" s="29">
        <v>6</v>
      </c>
      <c r="O57" s="29">
        <v>0</v>
      </c>
      <c r="P57" s="29">
        <v>0</v>
      </c>
    </row>
    <row r="58" spans="1:16" ht="12.75" customHeight="1">
      <c r="A58" s="29">
        <v>56</v>
      </c>
      <c r="B58" s="29">
        <v>0.28000000000000003</v>
      </c>
      <c r="C58" s="29">
        <v>0.32</v>
      </c>
      <c r="D58" s="29">
        <v>-12.17</v>
      </c>
      <c r="E58" s="29">
        <v>-3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6</v>
      </c>
      <c r="M58" s="29">
        <v>0</v>
      </c>
      <c r="N58" s="29">
        <v>6</v>
      </c>
      <c r="O58" s="29">
        <v>0</v>
      </c>
      <c r="P58" s="29">
        <v>1</v>
      </c>
    </row>
    <row r="59" spans="1:16" ht="12.75" customHeight="1">
      <c r="A59" s="29">
        <v>58</v>
      </c>
      <c r="B59" s="29">
        <v>0.98</v>
      </c>
      <c r="C59" s="29">
        <v>-0.57999999999999996</v>
      </c>
      <c r="D59" s="29">
        <v>-18.21</v>
      </c>
      <c r="E59" s="29">
        <v>-3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6</v>
      </c>
      <c r="M59" s="29">
        <v>0</v>
      </c>
      <c r="N59" s="29">
        <v>6</v>
      </c>
      <c r="O59" s="29">
        <v>0</v>
      </c>
      <c r="P59" s="29">
        <v>0</v>
      </c>
    </row>
    <row r="60" spans="1:16" ht="12.75" customHeight="1">
      <c r="A60" s="29">
        <v>59</v>
      </c>
      <c r="B60" s="29">
        <v>0.66</v>
      </c>
      <c r="C60" s="29">
        <v>-0.16</v>
      </c>
      <c r="D60" s="29">
        <v>-11.94</v>
      </c>
      <c r="E60" s="29">
        <v>-3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6</v>
      </c>
      <c r="M60" s="29">
        <v>0</v>
      </c>
      <c r="N60" s="29">
        <v>6</v>
      </c>
      <c r="O60" s="29">
        <v>0</v>
      </c>
      <c r="P60" s="29">
        <v>1</v>
      </c>
    </row>
    <row r="61" spans="1:16" ht="12.75" customHeight="1">
      <c r="A61" s="29">
        <v>60</v>
      </c>
      <c r="B61" s="29">
        <v>0.6</v>
      </c>
      <c r="C61" s="29">
        <v>1.03</v>
      </c>
      <c r="D61" s="29">
        <v>-11.24</v>
      </c>
      <c r="E61" s="29">
        <v>-3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6</v>
      </c>
      <c r="M61" s="29">
        <v>0</v>
      </c>
      <c r="N61" s="29">
        <v>6</v>
      </c>
      <c r="O61" s="29">
        <v>0</v>
      </c>
      <c r="P61" s="29">
        <v>1</v>
      </c>
    </row>
    <row r="62" spans="1:16" ht="12.75" customHeight="1">
      <c r="A62" s="29">
        <v>61</v>
      </c>
      <c r="B62" s="29">
        <v>-0.32</v>
      </c>
      <c r="C62" s="29">
        <v>0.15</v>
      </c>
      <c r="D62" s="29">
        <v>-2.65</v>
      </c>
      <c r="E62" s="29">
        <v>-3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6</v>
      </c>
      <c r="M62" s="29">
        <v>0</v>
      </c>
      <c r="N62" s="29">
        <v>6</v>
      </c>
      <c r="O62" s="29">
        <v>0</v>
      </c>
      <c r="P62" s="29">
        <v>0</v>
      </c>
    </row>
    <row r="63" spans="1:16" ht="12.75" customHeight="1">
      <c r="A63" s="29">
        <v>62</v>
      </c>
      <c r="B63" s="29">
        <v>-1.51</v>
      </c>
      <c r="C63" s="29">
        <v>-1.17</v>
      </c>
      <c r="D63" s="29">
        <v>-19.43</v>
      </c>
      <c r="E63" s="29">
        <v>-3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6</v>
      </c>
      <c r="M63" s="29">
        <v>0</v>
      </c>
      <c r="N63" s="29">
        <v>6</v>
      </c>
      <c r="O63" s="29">
        <v>0</v>
      </c>
      <c r="P63" s="29">
        <v>0</v>
      </c>
    </row>
    <row r="64" spans="1:16" ht="12.75" customHeight="1">
      <c r="A64" s="29">
        <v>63</v>
      </c>
      <c r="B64" s="29">
        <v>-0.87</v>
      </c>
      <c r="C64" s="29">
        <v>-2.04</v>
      </c>
      <c r="D64" s="29">
        <v>-12.9</v>
      </c>
      <c r="E64" s="29">
        <v>-3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6</v>
      </c>
      <c r="M64" s="29">
        <v>0</v>
      </c>
      <c r="N64" s="29">
        <v>6</v>
      </c>
      <c r="O64" s="29">
        <v>0</v>
      </c>
      <c r="P64" s="29">
        <v>0</v>
      </c>
    </row>
    <row r="65" spans="1:16" ht="12.75" customHeight="1">
      <c r="A65" s="29">
        <v>64</v>
      </c>
      <c r="B65" s="29">
        <v>-0.34</v>
      </c>
      <c r="C65" s="29">
        <v>0.64</v>
      </c>
      <c r="D65" s="29">
        <v>-11.51</v>
      </c>
      <c r="E65" s="29">
        <v>-3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6</v>
      </c>
      <c r="M65" s="29">
        <v>0</v>
      </c>
      <c r="N65" s="29">
        <v>6</v>
      </c>
      <c r="O65" s="29">
        <v>0</v>
      </c>
      <c r="P65" s="29">
        <v>1</v>
      </c>
    </row>
    <row r="66" spans="1:16" ht="12.75" customHeight="1">
      <c r="A66" s="29">
        <v>65</v>
      </c>
      <c r="B66" s="29">
        <v>1.27</v>
      </c>
      <c r="C66" s="29">
        <v>0.61</v>
      </c>
      <c r="D66" s="29">
        <v>-15.17</v>
      </c>
      <c r="E66" s="29">
        <v>-3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6</v>
      </c>
      <c r="M66" s="29">
        <v>0</v>
      </c>
      <c r="N66" s="29">
        <v>6</v>
      </c>
      <c r="O66" s="29">
        <v>0</v>
      </c>
      <c r="P66" s="29">
        <v>0</v>
      </c>
    </row>
    <row r="67" spans="1:16" ht="12.75" customHeight="1">
      <c r="A67" s="29">
        <v>66</v>
      </c>
      <c r="B67" s="29">
        <v>-0.86</v>
      </c>
      <c r="C67" s="29">
        <v>0.28999999999999998</v>
      </c>
      <c r="D67" s="29">
        <v>-5.13</v>
      </c>
      <c r="E67" s="29">
        <v>-3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6</v>
      </c>
      <c r="M67" s="29">
        <v>0</v>
      </c>
      <c r="N67" s="29">
        <v>6</v>
      </c>
      <c r="O67" s="29">
        <v>0</v>
      </c>
      <c r="P67" s="29">
        <v>2</v>
      </c>
    </row>
    <row r="68" spans="1:16" ht="12.75" customHeight="1">
      <c r="A68" s="29">
        <v>67</v>
      </c>
      <c r="B68" s="29">
        <v>-0.56000000000000005</v>
      </c>
      <c r="C68" s="29">
        <v>-0.64</v>
      </c>
      <c r="D68" s="29">
        <v>-15.3</v>
      </c>
      <c r="E68" s="29">
        <v>-3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6</v>
      </c>
      <c r="M68" s="29">
        <v>0</v>
      </c>
      <c r="N68" s="29">
        <v>6</v>
      </c>
      <c r="O68" s="29">
        <v>0</v>
      </c>
      <c r="P68" s="29">
        <v>0</v>
      </c>
    </row>
    <row r="69" spans="1:16" ht="12.75" customHeight="1">
      <c r="A69" s="29">
        <v>68</v>
      </c>
      <c r="B69" s="29">
        <v>0.66</v>
      </c>
      <c r="C69" s="29">
        <v>-0.52</v>
      </c>
      <c r="D69" s="29">
        <v>-12.97</v>
      </c>
      <c r="E69" s="29">
        <v>-3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6</v>
      </c>
      <c r="M69" s="29">
        <v>0</v>
      </c>
      <c r="N69" s="29">
        <v>6</v>
      </c>
      <c r="O69" s="29">
        <v>0</v>
      </c>
      <c r="P69" s="29">
        <v>1</v>
      </c>
    </row>
    <row r="70" spans="1:16" ht="12.75" customHeight="1">
      <c r="A70" s="29">
        <v>69</v>
      </c>
      <c r="B70" s="29">
        <v>-0.28999999999999998</v>
      </c>
      <c r="C70" s="29">
        <v>-0.05</v>
      </c>
      <c r="D70" s="29">
        <v>-0.84</v>
      </c>
      <c r="E70" s="29">
        <v>-2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6</v>
      </c>
      <c r="M70" s="29">
        <v>0</v>
      </c>
      <c r="N70" s="29">
        <v>6</v>
      </c>
      <c r="O70" s="29">
        <v>0</v>
      </c>
      <c r="P70" s="29">
        <v>0</v>
      </c>
    </row>
    <row r="71" spans="1:16" ht="12.75" customHeight="1">
      <c r="A71" s="29">
        <v>70</v>
      </c>
      <c r="B71" s="29">
        <v>-1.98</v>
      </c>
      <c r="C71" s="29">
        <v>-0.41</v>
      </c>
      <c r="D71" s="29">
        <v>-12.02</v>
      </c>
      <c r="E71" s="29">
        <v>-3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6</v>
      </c>
      <c r="M71" s="29">
        <v>0</v>
      </c>
      <c r="N71" s="29">
        <v>6</v>
      </c>
      <c r="O71" s="29">
        <v>0</v>
      </c>
      <c r="P71" s="29">
        <v>1</v>
      </c>
    </row>
    <row r="72" spans="1:16" ht="12.75" customHeight="1">
      <c r="A72" s="29" t="s">
        <v>3041</v>
      </c>
      <c r="B72" s="29">
        <v>-0.17</v>
      </c>
      <c r="C72" s="29">
        <v>0.16</v>
      </c>
      <c r="D72" s="29">
        <v>-3.8</v>
      </c>
      <c r="E72" s="29">
        <v>-4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6</v>
      </c>
      <c r="M72" s="29">
        <v>0</v>
      </c>
      <c r="N72" s="29">
        <v>6</v>
      </c>
      <c r="O72" s="29">
        <v>0</v>
      </c>
      <c r="P72" s="29">
        <v>1</v>
      </c>
    </row>
    <row r="73" spans="1:16" ht="12.75" customHeight="1">
      <c r="A73" s="29">
        <v>71</v>
      </c>
      <c r="B73" s="29">
        <v>0.63</v>
      </c>
      <c r="C73" s="29">
        <v>0.71</v>
      </c>
      <c r="D73" s="29">
        <v>-11.79</v>
      </c>
      <c r="E73" s="29">
        <v>-3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6</v>
      </c>
      <c r="M73" s="29">
        <v>0</v>
      </c>
      <c r="N73" s="29">
        <v>6</v>
      </c>
      <c r="O73" s="29">
        <v>0</v>
      </c>
      <c r="P73" s="29">
        <v>1</v>
      </c>
    </row>
    <row r="74" spans="1:16" ht="12.75" customHeight="1">
      <c r="A74" s="29">
        <v>72</v>
      </c>
      <c r="B74" s="29">
        <v>0.48</v>
      </c>
      <c r="C74" s="29">
        <v>-0.59</v>
      </c>
      <c r="D74" s="29">
        <v>-15.53</v>
      </c>
      <c r="E74" s="29">
        <v>-3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6</v>
      </c>
      <c r="M74" s="29">
        <v>0</v>
      </c>
      <c r="N74" s="29">
        <v>6</v>
      </c>
      <c r="O74" s="29">
        <v>0</v>
      </c>
      <c r="P74" s="29">
        <v>0</v>
      </c>
    </row>
    <row r="75" spans="1:16" ht="12.75" customHeight="1">
      <c r="A75" s="29">
        <v>73</v>
      </c>
      <c r="B75" s="29">
        <v>-0.53</v>
      </c>
      <c r="C75" s="29">
        <v>-0.04</v>
      </c>
      <c r="D75" s="29">
        <v>-9.4600000000000009</v>
      </c>
      <c r="E75" s="29">
        <v>-3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6</v>
      </c>
      <c r="M75" s="29">
        <v>0</v>
      </c>
      <c r="N75" s="29">
        <v>6</v>
      </c>
      <c r="O75" s="29">
        <v>0</v>
      </c>
      <c r="P75" s="29">
        <v>0</v>
      </c>
    </row>
    <row r="76" spans="1:16" ht="12.75" customHeight="1">
      <c r="A76" s="29">
        <v>74</v>
      </c>
      <c r="B76" s="29">
        <v>0.44</v>
      </c>
      <c r="C76" s="29">
        <v>0</v>
      </c>
      <c r="D76" s="29">
        <v>-16.18</v>
      </c>
      <c r="E76" s="29">
        <v>-3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6</v>
      </c>
      <c r="M76" s="29">
        <v>0</v>
      </c>
      <c r="N76" s="29">
        <v>6</v>
      </c>
      <c r="O76" s="29">
        <v>0</v>
      </c>
      <c r="P76" s="29">
        <v>0</v>
      </c>
    </row>
    <row r="77" spans="1:16" ht="12.75" customHeight="1">
      <c r="A77" s="29">
        <v>75</v>
      </c>
      <c r="B77" s="29">
        <v>-0.1</v>
      </c>
      <c r="C77" s="29">
        <v>-0.22</v>
      </c>
      <c r="D77" s="29">
        <v>-11.52</v>
      </c>
      <c r="E77" s="29">
        <v>-3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6</v>
      </c>
      <c r="M77" s="29">
        <v>0</v>
      </c>
      <c r="N77" s="29">
        <v>6</v>
      </c>
      <c r="O77" s="29">
        <v>0</v>
      </c>
      <c r="P77" s="29">
        <v>0</v>
      </c>
    </row>
    <row r="78" spans="1:16" ht="12.75" customHeight="1">
      <c r="A78" s="29">
        <v>76</v>
      </c>
      <c r="B78" s="29">
        <v>-2.62</v>
      </c>
      <c r="C78" s="29">
        <v>-7.29</v>
      </c>
      <c r="D78" s="29">
        <v>-9.39</v>
      </c>
      <c r="E78" s="29">
        <v>-3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6</v>
      </c>
      <c r="M78" s="29">
        <v>0</v>
      </c>
      <c r="N78" s="29">
        <v>6</v>
      </c>
      <c r="O78" s="29">
        <v>0</v>
      </c>
      <c r="P78" s="29">
        <v>1</v>
      </c>
    </row>
    <row r="79" spans="1:16" ht="12.75" customHeight="1">
      <c r="A79" s="29">
        <v>77</v>
      </c>
      <c r="B79" s="29">
        <v>-0.12</v>
      </c>
      <c r="C79" s="29">
        <v>-0.14000000000000001</v>
      </c>
      <c r="D79" s="29">
        <v>-11.25</v>
      </c>
      <c r="E79" s="29">
        <v>-3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6</v>
      </c>
      <c r="M79" s="29">
        <v>0</v>
      </c>
      <c r="N79" s="29">
        <v>6</v>
      </c>
      <c r="O79" s="29">
        <v>0</v>
      </c>
      <c r="P79" s="29">
        <v>0</v>
      </c>
    </row>
    <row r="80" spans="1:16" ht="12.75" customHeight="1">
      <c r="A80" s="29">
        <v>78</v>
      </c>
      <c r="B80" s="29">
        <v>0.49</v>
      </c>
      <c r="C80" s="29">
        <v>0.03</v>
      </c>
      <c r="D80" s="29">
        <v>-8.44</v>
      </c>
      <c r="E80" s="29">
        <v>-3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6</v>
      </c>
      <c r="M80" s="29">
        <v>0</v>
      </c>
      <c r="N80" s="29">
        <v>6</v>
      </c>
      <c r="O80" s="29">
        <v>0</v>
      </c>
      <c r="P80" s="29">
        <v>0</v>
      </c>
    </row>
    <row r="81" spans="1:16" ht="12.75" customHeight="1">
      <c r="A81" s="29">
        <v>79</v>
      </c>
      <c r="B81" s="29">
        <v>-1.6</v>
      </c>
      <c r="C81" s="29">
        <v>1.21</v>
      </c>
      <c r="D81" s="29">
        <v>-10</v>
      </c>
      <c r="E81" s="29">
        <v>-3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6</v>
      </c>
      <c r="M81" s="29">
        <v>0</v>
      </c>
      <c r="N81" s="29">
        <v>6</v>
      </c>
      <c r="O81" s="29">
        <v>0</v>
      </c>
      <c r="P81" s="29">
        <v>0</v>
      </c>
    </row>
    <row r="82" spans="1:16" ht="12.75" customHeight="1">
      <c r="A82" s="29">
        <v>80</v>
      </c>
      <c r="B82" s="29">
        <v>0.28000000000000003</v>
      </c>
      <c r="C82" s="29">
        <v>0.28000000000000003</v>
      </c>
      <c r="D82" s="29">
        <v>-16.47</v>
      </c>
      <c r="E82" s="29">
        <v>-3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6</v>
      </c>
      <c r="M82" s="29">
        <v>0</v>
      </c>
      <c r="N82" s="29">
        <v>6</v>
      </c>
      <c r="O82" s="29">
        <v>0</v>
      </c>
      <c r="P82" s="29">
        <v>0</v>
      </c>
    </row>
    <row r="83" spans="1:16" ht="12.75" customHeight="1">
      <c r="A83" s="29">
        <v>81</v>
      </c>
      <c r="B83" s="29">
        <v>-0.03</v>
      </c>
      <c r="C83" s="29">
        <v>0.04</v>
      </c>
      <c r="D83" s="29">
        <v>-2.04</v>
      </c>
      <c r="E83" s="29">
        <v>-2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6</v>
      </c>
      <c r="M83" s="29">
        <v>0</v>
      </c>
      <c r="N83" s="29">
        <v>6</v>
      </c>
      <c r="O83" s="29">
        <v>0</v>
      </c>
      <c r="P83" s="29">
        <v>0</v>
      </c>
    </row>
    <row r="84" spans="1:16" ht="12.75" customHeight="1">
      <c r="A84" s="29">
        <v>82</v>
      </c>
      <c r="B84" s="29">
        <v>0.11</v>
      </c>
      <c r="C84" s="29">
        <v>-0.03</v>
      </c>
      <c r="D84" s="29">
        <v>-2.15</v>
      </c>
      <c r="E84" s="29">
        <v>-2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6</v>
      </c>
      <c r="M84" s="29">
        <v>0</v>
      </c>
      <c r="N84" s="29">
        <v>6</v>
      </c>
      <c r="O84" s="29">
        <v>0</v>
      </c>
      <c r="P84" s="29">
        <v>0</v>
      </c>
    </row>
    <row r="85" spans="1:16" ht="12.75" customHeight="1">
      <c r="A85" s="29">
        <v>83</v>
      </c>
      <c r="B85" s="29">
        <v>-0.34</v>
      </c>
      <c r="C85" s="29">
        <v>-0.03</v>
      </c>
      <c r="D85" s="29">
        <v>-16.36</v>
      </c>
      <c r="E85" s="29">
        <v>-3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6</v>
      </c>
      <c r="M85" s="29">
        <v>0</v>
      </c>
      <c r="N85" s="29">
        <v>6</v>
      </c>
      <c r="O85" s="29">
        <v>0</v>
      </c>
      <c r="P85" s="29">
        <v>0</v>
      </c>
    </row>
    <row r="86" spans="1:16" ht="12.75" customHeight="1">
      <c r="A86" s="29">
        <v>84</v>
      </c>
      <c r="B86" s="29">
        <v>0.59</v>
      </c>
      <c r="C86" s="29">
        <v>0.24</v>
      </c>
      <c r="D86" s="29">
        <v>-16.79</v>
      </c>
      <c r="E86" s="29">
        <v>-3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6</v>
      </c>
      <c r="M86" s="29">
        <v>0</v>
      </c>
      <c r="N86" s="29">
        <v>6</v>
      </c>
      <c r="O86" s="29">
        <v>0</v>
      </c>
      <c r="P86" s="29">
        <v>0</v>
      </c>
    </row>
    <row r="87" spans="1:16" ht="12.75" customHeight="1">
      <c r="A87" s="29">
        <v>85</v>
      </c>
      <c r="B87" s="29">
        <v>-2.19</v>
      </c>
      <c r="C87" s="29">
        <v>-2.68</v>
      </c>
      <c r="D87" s="29">
        <v>-16.420000000000002</v>
      </c>
      <c r="E87" s="29">
        <v>-3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6</v>
      </c>
      <c r="M87" s="29">
        <v>0</v>
      </c>
      <c r="N87" s="29">
        <v>6</v>
      </c>
      <c r="O87" s="29">
        <v>0</v>
      </c>
      <c r="P87" s="29">
        <v>0</v>
      </c>
    </row>
    <row r="88" spans="1:16" ht="12.75" customHeight="1">
      <c r="A88" s="29">
        <v>86</v>
      </c>
      <c r="B88" s="29">
        <v>-1.32</v>
      </c>
      <c r="C88" s="29">
        <v>-0.41</v>
      </c>
      <c r="D88" s="29">
        <v>-12.24</v>
      </c>
      <c r="E88" s="29">
        <v>-3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6</v>
      </c>
      <c r="M88" s="29">
        <v>0</v>
      </c>
      <c r="N88" s="29">
        <v>6</v>
      </c>
      <c r="O88" s="29">
        <v>0</v>
      </c>
      <c r="P88" s="29">
        <v>0</v>
      </c>
    </row>
    <row r="89" spans="1:16" ht="12.75" customHeight="1">
      <c r="A89" s="29">
        <v>87</v>
      </c>
      <c r="B89" s="29">
        <v>-0.96</v>
      </c>
      <c r="C89" s="29">
        <v>0.03</v>
      </c>
      <c r="D89" s="29">
        <v>-13.55</v>
      </c>
      <c r="E89" s="29">
        <v>-3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6</v>
      </c>
      <c r="M89" s="29">
        <v>0</v>
      </c>
      <c r="N89" s="29">
        <v>6</v>
      </c>
      <c r="O89" s="29">
        <v>0</v>
      </c>
      <c r="P89" s="29">
        <v>0</v>
      </c>
    </row>
    <row r="90" spans="1:16" ht="12.75" customHeight="1">
      <c r="A90" s="29">
        <v>88</v>
      </c>
      <c r="B90" s="29">
        <v>-0.05</v>
      </c>
      <c r="C90" s="29">
        <v>0.01</v>
      </c>
      <c r="D90" s="29">
        <v>-2.56</v>
      </c>
      <c r="E90" s="29">
        <v>-2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6</v>
      </c>
      <c r="M90" s="29">
        <v>0</v>
      </c>
      <c r="N90" s="29">
        <v>6</v>
      </c>
      <c r="O90" s="29">
        <v>0</v>
      </c>
      <c r="P90" s="29">
        <v>0</v>
      </c>
    </row>
    <row r="91" spans="1:16" ht="12.75" customHeight="1">
      <c r="A91" s="29">
        <v>89</v>
      </c>
      <c r="B91" s="29">
        <v>-1.76</v>
      </c>
      <c r="C91" s="29">
        <v>2.82</v>
      </c>
      <c r="D91" s="29">
        <v>-15.3</v>
      </c>
      <c r="E91" s="29">
        <v>-3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6</v>
      </c>
      <c r="M91" s="29">
        <v>0</v>
      </c>
      <c r="N91" s="29">
        <v>6</v>
      </c>
      <c r="O91" s="29">
        <v>0</v>
      </c>
      <c r="P91" s="29">
        <v>0</v>
      </c>
    </row>
    <row r="92" spans="1:16" ht="12.75" customHeight="1">
      <c r="A92" s="29">
        <v>90</v>
      </c>
      <c r="B92" s="29">
        <v>-0.91</v>
      </c>
      <c r="C92" s="29">
        <v>-0.18</v>
      </c>
      <c r="D92" s="29">
        <v>-8.35</v>
      </c>
      <c r="E92" s="29">
        <v>-3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6</v>
      </c>
      <c r="M92" s="29">
        <v>0</v>
      </c>
      <c r="N92" s="29">
        <v>6</v>
      </c>
      <c r="O92" s="29">
        <v>0</v>
      </c>
      <c r="P92" s="29">
        <v>1</v>
      </c>
    </row>
    <row r="93" spans="1:16" ht="12.75" customHeight="1">
      <c r="A93" s="29">
        <v>91</v>
      </c>
      <c r="B93" s="29">
        <v>0.46</v>
      </c>
      <c r="C93" s="29">
        <v>-0.25</v>
      </c>
      <c r="D93" s="29">
        <v>-4.63</v>
      </c>
      <c r="E93" s="29">
        <v>-3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6</v>
      </c>
      <c r="M93" s="29">
        <v>0</v>
      </c>
      <c r="N93" s="29">
        <v>6</v>
      </c>
      <c r="O93" s="29">
        <v>0</v>
      </c>
      <c r="P93" s="29">
        <v>0</v>
      </c>
    </row>
    <row r="94" spans="1:16" ht="12.75" customHeight="1">
      <c r="A94" s="29">
        <v>92</v>
      </c>
      <c r="B94" s="29">
        <v>-0.88</v>
      </c>
      <c r="C94" s="29">
        <v>0.77</v>
      </c>
      <c r="D94" s="29">
        <v>-18.2</v>
      </c>
      <c r="E94" s="29">
        <v>-3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6</v>
      </c>
      <c r="M94" s="29">
        <v>0</v>
      </c>
      <c r="N94" s="29">
        <v>6</v>
      </c>
      <c r="O94" s="29">
        <v>0</v>
      </c>
      <c r="P94" s="29">
        <v>0</v>
      </c>
    </row>
    <row r="95" spans="1:16" ht="12.75" customHeight="1">
      <c r="A95" s="29">
        <v>93</v>
      </c>
      <c r="B95" s="29">
        <v>-0.4</v>
      </c>
      <c r="C95" s="29">
        <v>-0.41</v>
      </c>
      <c r="D95" s="29">
        <v>-2.6</v>
      </c>
      <c r="E95" s="29">
        <v>-2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6</v>
      </c>
      <c r="M95" s="29">
        <v>0</v>
      </c>
      <c r="N95" s="29">
        <v>6</v>
      </c>
      <c r="O95" s="29">
        <v>0</v>
      </c>
      <c r="P95" s="29">
        <v>0</v>
      </c>
    </row>
    <row r="96" spans="1:16" ht="12.75" customHeight="1">
      <c r="A96" s="29">
        <v>94</v>
      </c>
      <c r="B96" s="29">
        <v>-0.3</v>
      </c>
      <c r="C96" s="29">
        <v>-0.14000000000000001</v>
      </c>
      <c r="D96" s="29">
        <v>-14.03</v>
      </c>
      <c r="E96" s="29">
        <v>-3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6</v>
      </c>
      <c r="M96" s="29">
        <v>0</v>
      </c>
      <c r="N96" s="29">
        <v>6</v>
      </c>
      <c r="O96" s="29">
        <v>0</v>
      </c>
      <c r="P96" s="29">
        <v>0</v>
      </c>
    </row>
    <row r="97" spans="1:16" ht="12.75" customHeight="1">
      <c r="A97" s="29">
        <v>95</v>
      </c>
      <c r="B97" s="29">
        <v>1.7</v>
      </c>
      <c r="C97" s="29">
        <v>-3.91</v>
      </c>
      <c r="D97" s="29">
        <v>-0.28999999999999998</v>
      </c>
      <c r="E97" s="29">
        <v>-3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6</v>
      </c>
      <c r="M97" s="29">
        <v>0</v>
      </c>
      <c r="N97" s="29">
        <v>6</v>
      </c>
      <c r="O97" s="29">
        <v>0</v>
      </c>
      <c r="P97" s="29">
        <v>1</v>
      </c>
    </row>
    <row r="98" spans="1:16" ht="12.75" customHeight="1">
      <c r="A98" s="29">
        <v>96</v>
      </c>
      <c r="B98" s="29">
        <v>-3.73</v>
      </c>
      <c r="C98" s="29">
        <v>-4.91</v>
      </c>
      <c r="D98" s="29">
        <v>-12.54</v>
      </c>
      <c r="E98" s="29">
        <v>-3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6</v>
      </c>
      <c r="M98" s="29">
        <v>0</v>
      </c>
      <c r="N98" s="29">
        <v>6</v>
      </c>
      <c r="O98" s="29">
        <v>0</v>
      </c>
      <c r="P98" s="29">
        <v>1</v>
      </c>
    </row>
    <row r="99" spans="1:16" ht="12.75" customHeight="1">
      <c r="A99" s="29">
        <v>97</v>
      </c>
      <c r="B99" s="29">
        <v>5.57</v>
      </c>
      <c r="C99" s="29">
        <v>0.12</v>
      </c>
      <c r="D99" s="29">
        <v>-9.74</v>
      </c>
      <c r="E99" s="29">
        <v>-3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6</v>
      </c>
      <c r="M99" s="29">
        <v>0</v>
      </c>
      <c r="N99" s="29">
        <v>6</v>
      </c>
      <c r="O99" s="29">
        <v>0</v>
      </c>
      <c r="P99" s="29">
        <v>0</v>
      </c>
    </row>
    <row r="100" spans="1:16" ht="12.75" customHeight="1">
      <c r="A100" s="29">
        <v>98</v>
      </c>
      <c r="B100" s="29">
        <v>0.05</v>
      </c>
      <c r="C100" s="29">
        <v>0</v>
      </c>
      <c r="D100" s="29">
        <v>-8.09</v>
      </c>
      <c r="E100" s="29">
        <v>-3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6</v>
      </c>
      <c r="M100" s="29">
        <v>0</v>
      </c>
      <c r="N100" s="29">
        <v>6</v>
      </c>
      <c r="O100" s="29">
        <v>0</v>
      </c>
      <c r="P100" s="29">
        <v>0</v>
      </c>
    </row>
    <row r="101" spans="1:16" ht="12.75" customHeight="1">
      <c r="A101" s="29">
        <v>99</v>
      </c>
      <c r="B101" s="29">
        <v>-0.2</v>
      </c>
      <c r="C101" s="29">
        <v>-0.27</v>
      </c>
      <c r="D101" s="29">
        <v>-2.48</v>
      </c>
      <c r="E101" s="29">
        <v>-2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6</v>
      </c>
      <c r="M101" s="29">
        <v>0</v>
      </c>
      <c r="N101" s="29">
        <v>6</v>
      </c>
      <c r="O101" s="29">
        <v>0</v>
      </c>
      <c r="P101" s="29">
        <v>0</v>
      </c>
    </row>
    <row r="102" spans="1:16" ht="12.75" customHeight="1">
      <c r="A102" s="29">
        <v>100</v>
      </c>
      <c r="B102" s="29">
        <v>0.52</v>
      </c>
      <c r="C102" s="29">
        <v>-0.85</v>
      </c>
      <c r="D102" s="29">
        <v>-9.61</v>
      </c>
      <c r="E102" s="29">
        <v>-3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6</v>
      </c>
      <c r="M102" s="29">
        <v>0</v>
      </c>
      <c r="N102" s="29">
        <v>6</v>
      </c>
      <c r="O102" s="29">
        <v>0</v>
      </c>
      <c r="P102" s="29">
        <v>0</v>
      </c>
    </row>
    <row r="103" spans="1:16" ht="12.75" customHeight="1">
      <c r="A103" s="29" t="s">
        <v>3041</v>
      </c>
      <c r="B103" s="29">
        <v>0.18</v>
      </c>
      <c r="C103" s="29">
        <v>0.12</v>
      </c>
      <c r="D103" s="29">
        <v>-4.8</v>
      </c>
      <c r="E103" s="29">
        <v>-4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6</v>
      </c>
      <c r="M103" s="29">
        <v>0</v>
      </c>
      <c r="N103" s="29">
        <v>6</v>
      </c>
      <c r="O103" s="29">
        <v>0</v>
      </c>
      <c r="P103" s="29">
        <v>2</v>
      </c>
    </row>
    <row r="104" spans="1:16" ht="12.75" customHeight="1">
      <c r="A104" s="29" t="s">
        <v>3042</v>
      </c>
      <c r="B104" s="29">
        <v>0.1</v>
      </c>
      <c r="C104" s="29">
        <v>0.03</v>
      </c>
      <c r="D104" s="29">
        <v>-5.47</v>
      </c>
      <c r="E104" s="29">
        <v>-2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6</v>
      </c>
      <c r="M104" s="29">
        <v>0</v>
      </c>
      <c r="N104" s="29">
        <v>6</v>
      </c>
      <c r="O104" s="29">
        <v>0</v>
      </c>
      <c r="P104" s="29">
        <v>0</v>
      </c>
    </row>
    <row r="105" spans="1:16" ht="12.75" customHeight="1">
      <c r="A105" s="29" t="s">
        <v>3043</v>
      </c>
      <c r="B105" s="29">
        <v>0.01</v>
      </c>
      <c r="C105" s="29">
        <v>0.09</v>
      </c>
      <c r="D105" s="29">
        <v>-3.49</v>
      </c>
      <c r="E105" s="29">
        <v>-2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6</v>
      </c>
      <c r="M105" s="29">
        <v>0</v>
      </c>
      <c r="N105" s="29">
        <v>6</v>
      </c>
      <c r="O105" s="29">
        <v>0</v>
      </c>
      <c r="P105" s="29">
        <v>0</v>
      </c>
    </row>
    <row r="106" spans="1:16" ht="12.75" customHeight="1">
      <c r="A106" s="29" t="s">
        <v>3044</v>
      </c>
      <c r="B106" s="29">
        <v>0.09</v>
      </c>
      <c r="C106" s="29">
        <v>0.28999999999999998</v>
      </c>
      <c r="D106" s="29">
        <v>-2.29</v>
      </c>
      <c r="E106" s="29">
        <v>-2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6</v>
      </c>
      <c r="M106" s="29">
        <v>0</v>
      </c>
      <c r="N106" s="29">
        <v>6</v>
      </c>
      <c r="O106" s="29">
        <v>0</v>
      </c>
      <c r="P106" s="29">
        <v>0</v>
      </c>
    </row>
    <row r="107" spans="1:16" ht="12.75" customHeight="1">
      <c r="A107" s="29" t="s">
        <v>3045</v>
      </c>
      <c r="B107" s="29">
        <v>0.06</v>
      </c>
      <c r="C107" s="29">
        <v>7.0000000000000007E-2</v>
      </c>
      <c r="D107" s="29">
        <v>-3.44</v>
      </c>
      <c r="E107" s="29">
        <v>-2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6</v>
      </c>
      <c r="M107" s="29">
        <v>0</v>
      </c>
      <c r="N107" s="29">
        <v>6</v>
      </c>
      <c r="O107" s="29">
        <v>0</v>
      </c>
      <c r="P107" s="29">
        <v>0</v>
      </c>
    </row>
    <row r="108" spans="1:16" ht="12.75" customHeight="1">
      <c r="A108" s="29" t="s">
        <v>3046</v>
      </c>
      <c r="B108" s="29">
        <v>0.88</v>
      </c>
      <c r="C108" s="29">
        <v>-2.29</v>
      </c>
      <c r="D108" s="29">
        <v>-3.95</v>
      </c>
      <c r="E108" s="29">
        <v>-2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6</v>
      </c>
      <c r="M108" s="29">
        <v>0</v>
      </c>
      <c r="N108" s="29">
        <v>6</v>
      </c>
      <c r="O108" s="29">
        <v>0</v>
      </c>
      <c r="P108" s="29">
        <v>1</v>
      </c>
    </row>
    <row r="109" spans="1:16" ht="12.75" customHeight="1">
      <c r="A109" s="29" t="s">
        <v>3047</v>
      </c>
      <c r="B109" s="29">
        <v>0.27</v>
      </c>
      <c r="C109" s="29">
        <v>-0.45</v>
      </c>
      <c r="D109" s="29">
        <v>-2.39</v>
      </c>
      <c r="E109" s="29">
        <v>-2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6</v>
      </c>
      <c r="M109" s="29">
        <v>0</v>
      </c>
      <c r="N109" s="29">
        <v>6</v>
      </c>
      <c r="O109" s="29">
        <v>0</v>
      </c>
      <c r="P109" s="29">
        <v>0</v>
      </c>
    </row>
    <row r="110" spans="1:16" ht="12.75" customHeight="1">
      <c r="A110" s="29" t="s">
        <v>3048</v>
      </c>
      <c r="B110" s="29">
        <v>0.04</v>
      </c>
      <c r="C110" s="29">
        <v>0.1</v>
      </c>
      <c r="D110" s="29">
        <v>-3.82</v>
      </c>
      <c r="E110" s="29">
        <v>-2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6</v>
      </c>
      <c r="M110" s="29">
        <v>0</v>
      </c>
      <c r="N110" s="29">
        <v>6</v>
      </c>
      <c r="O110" s="29">
        <v>0</v>
      </c>
      <c r="P110" s="29">
        <v>1</v>
      </c>
    </row>
    <row r="111" spans="1:16" ht="12.75" customHeight="1">
      <c r="A111" s="29" t="s">
        <v>3049</v>
      </c>
      <c r="B111" s="29">
        <v>-0.03</v>
      </c>
      <c r="C111" s="29">
        <v>0.11</v>
      </c>
      <c r="D111" s="29">
        <v>-2.4700000000000002</v>
      </c>
      <c r="E111" s="29">
        <v>-2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6</v>
      </c>
      <c r="M111" s="29">
        <v>0</v>
      </c>
      <c r="N111" s="29">
        <v>6</v>
      </c>
      <c r="O111" s="29">
        <v>0</v>
      </c>
      <c r="P111" s="29">
        <v>0</v>
      </c>
    </row>
    <row r="112" spans="1:16" ht="12.75" customHeight="1">
      <c r="A112" s="29" t="s">
        <v>3050</v>
      </c>
      <c r="B112" s="29">
        <v>7.54</v>
      </c>
      <c r="C112" s="29">
        <v>6.28</v>
      </c>
      <c r="D112" s="29">
        <v>-13.79</v>
      </c>
      <c r="E112" s="29">
        <v>-3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6</v>
      </c>
      <c r="M112" s="29">
        <v>0</v>
      </c>
      <c r="N112" s="29">
        <v>6</v>
      </c>
      <c r="O112" s="29">
        <v>0</v>
      </c>
      <c r="P112" s="29">
        <v>0</v>
      </c>
    </row>
    <row r="113" spans="1:16" ht="12.75" customHeight="1">
      <c r="A113" s="29" t="s">
        <v>3051</v>
      </c>
      <c r="B113" s="29">
        <v>-0.1</v>
      </c>
      <c r="C113" s="29">
        <v>0.03</v>
      </c>
      <c r="D113" s="29">
        <v>-2.76</v>
      </c>
      <c r="E113" s="29">
        <v>-2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6</v>
      </c>
      <c r="M113" s="29">
        <v>0</v>
      </c>
      <c r="N113" s="29">
        <v>6</v>
      </c>
      <c r="O113" s="29">
        <v>0</v>
      </c>
      <c r="P113" s="29">
        <v>0</v>
      </c>
    </row>
    <row r="114" spans="1:16" ht="12.75" customHeight="1">
      <c r="A114" s="29" t="s">
        <v>3052</v>
      </c>
      <c r="B114" s="29">
        <v>0.05</v>
      </c>
      <c r="C114" s="29">
        <v>-0.04</v>
      </c>
      <c r="D114" s="29">
        <v>-2.29</v>
      </c>
      <c r="E114" s="29">
        <v>-2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6</v>
      </c>
      <c r="M114" s="29">
        <v>0</v>
      </c>
      <c r="N114" s="29">
        <v>6</v>
      </c>
      <c r="O114" s="29">
        <v>0</v>
      </c>
      <c r="P114" s="29">
        <v>0</v>
      </c>
    </row>
    <row r="115" spans="1:16" ht="12.75" customHeight="1">
      <c r="A115" s="29" t="s">
        <v>3053</v>
      </c>
      <c r="B115" s="29">
        <v>0.28000000000000003</v>
      </c>
      <c r="C115" s="29">
        <v>0.7</v>
      </c>
      <c r="D115" s="29">
        <v>-11.23</v>
      </c>
      <c r="E115" s="29">
        <v>-3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6</v>
      </c>
      <c r="M115" s="29">
        <v>0</v>
      </c>
      <c r="N115" s="29">
        <v>6</v>
      </c>
      <c r="O115" s="29">
        <v>0</v>
      </c>
      <c r="P115" s="29">
        <v>0</v>
      </c>
    </row>
    <row r="116" spans="1:16" ht="12.75" customHeight="1">
      <c r="A116" s="29" t="s">
        <v>3054</v>
      </c>
      <c r="B116" s="29">
        <v>-0.12</v>
      </c>
      <c r="C116" s="29">
        <v>0.1</v>
      </c>
      <c r="D116" s="29">
        <v>-2.9</v>
      </c>
      <c r="E116" s="29">
        <v>-2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6</v>
      </c>
      <c r="M116" s="29">
        <v>0</v>
      </c>
      <c r="N116" s="29">
        <v>6</v>
      </c>
      <c r="O116" s="29">
        <v>0</v>
      </c>
      <c r="P116" s="29">
        <v>0</v>
      </c>
    </row>
    <row r="117" spans="1:16" ht="12.75" customHeight="1">
      <c r="A117" s="29" t="s">
        <v>3055</v>
      </c>
      <c r="B117" s="29">
        <v>0.01</v>
      </c>
      <c r="C117" s="29">
        <v>-0.03</v>
      </c>
      <c r="D117" s="29">
        <v>-2.6</v>
      </c>
      <c r="E117" s="29">
        <v>-2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6</v>
      </c>
      <c r="M117" s="29">
        <v>0</v>
      </c>
      <c r="N117" s="29">
        <v>6</v>
      </c>
      <c r="O117" s="29">
        <v>0</v>
      </c>
      <c r="P117" s="29">
        <v>0</v>
      </c>
    </row>
    <row r="118" spans="1:16" ht="12.75" customHeight="1">
      <c r="A118" s="29" t="s">
        <v>3056</v>
      </c>
      <c r="B118" s="29">
        <v>0.92</v>
      </c>
      <c r="C118" s="29">
        <v>-1.86</v>
      </c>
      <c r="D118" s="29">
        <v>-10.76</v>
      </c>
      <c r="E118" s="29">
        <v>-2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6</v>
      </c>
      <c r="M118" s="29">
        <v>0</v>
      </c>
      <c r="N118" s="29">
        <v>6</v>
      </c>
      <c r="O118" s="29">
        <v>0</v>
      </c>
      <c r="P118" s="29">
        <v>0</v>
      </c>
    </row>
    <row r="119" spans="1:16" ht="12.75" customHeight="1">
      <c r="A119" s="29" t="s">
        <v>3057</v>
      </c>
      <c r="B119" s="29">
        <v>0.53</v>
      </c>
      <c r="C119" s="29">
        <v>-0.27</v>
      </c>
      <c r="D119" s="29">
        <v>-19.54</v>
      </c>
      <c r="E119" s="29">
        <v>-3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6</v>
      </c>
      <c r="M119" s="29">
        <v>0</v>
      </c>
      <c r="N119" s="29">
        <v>6</v>
      </c>
      <c r="O119" s="29">
        <v>0</v>
      </c>
      <c r="P119" s="29">
        <v>0</v>
      </c>
    </row>
    <row r="120" spans="1:16" ht="12.75" customHeight="1">
      <c r="A120" s="29" t="s">
        <v>3058</v>
      </c>
      <c r="B120" s="29">
        <v>-0.06</v>
      </c>
      <c r="C120" s="29">
        <v>0.08</v>
      </c>
      <c r="D120" s="29">
        <v>-2.48</v>
      </c>
      <c r="E120" s="29">
        <v>-2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6</v>
      </c>
      <c r="M120" s="29">
        <v>0</v>
      </c>
      <c r="N120" s="29">
        <v>6</v>
      </c>
      <c r="O120" s="29">
        <v>0</v>
      </c>
      <c r="P120" s="29">
        <v>0</v>
      </c>
    </row>
    <row r="121" spans="1:16" ht="12.75" customHeight="1">
      <c r="A121" s="29" t="s">
        <v>3059</v>
      </c>
      <c r="B121" s="29">
        <v>-7.0000000000000007E-2</v>
      </c>
      <c r="C121" s="29">
        <v>0.17</v>
      </c>
      <c r="D121" s="29">
        <v>-3.05</v>
      </c>
      <c r="E121" s="29">
        <v>-2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6</v>
      </c>
      <c r="M121" s="29">
        <v>0</v>
      </c>
      <c r="N121" s="29">
        <v>6</v>
      </c>
      <c r="O121" s="29">
        <v>0</v>
      </c>
      <c r="P121" s="29">
        <v>0</v>
      </c>
    </row>
    <row r="122" spans="1:16" ht="12.75" customHeight="1">
      <c r="A122" s="29" t="s">
        <v>3060</v>
      </c>
      <c r="B122" s="29">
        <v>0.01</v>
      </c>
      <c r="C122" s="29">
        <v>-0.01</v>
      </c>
      <c r="D122" s="29">
        <v>-2.57</v>
      </c>
      <c r="E122" s="29">
        <v>-2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6</v>
      </c>
      <c r="M122" s="29">
        <v>0</v>
      </c>
      <c r="N122" s="29">
        <v>6</v>
      </c>
      <c r="O122" s="29">
        <v>0</v>
      </c>
      <c r="P122" s="29">
        <v>0</v>
      </c>
    </row>
    <row r="123" spans="1:16" ht="12.75" customHeight="1">
      <c r="A123" s="29" t="s">
        <v>3061</v>
      </c>
      <c r="B123" s="29">
        <v>-0.93</v>
      </c>
      <c r="C123" s="29">
        <v>4.75</v>
      </c>
      <c r="D123" s="29">
        <v>-8.39</v>
      </c>
      <c r="E123" s="29">
        <v>-3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6</v>
      </c>
      <c r="M123" s="29">
        <v>0</v>
      </c>
      <c r="N123" s="29">
        <v>6</v>
      </c>
      <c r="O123" s="29">
        <v>0</v>
      </c>
      <c r="P123" s="29">
        <v>0</v>
      </c>
    </row>
    <row r="124" spans="1:16" ht="12.75" customHeight="1">
      <c r="A124" s="29" t="s">
        <v>3062</v>
      </c>
      <c r="B124" s="29">
        <v>2.4500000000000002</v>
      </c>
      <c r="C124" s="29">
        <v>-3.43</v>
      </c>
      <c r="D124" s="29">
        <v>-1.1100000000000001</v>
      </c>
      <c r="E124" s="29">
        <v>-2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6</v>
      </c>
      <c r="M124" s="29">
        <v>0</v>
      </c>
      <c r="N124" s="29">
        <v>6</v>
      </c>
      <c r="O124" s="29">
        <v>0</v>
      </c>
      <c r="P124" s="29">
        <v>0</v>
      </c>
    </row>
    <row r="125" spans="1:16" ht="12.75" customHeight="1">
      <c r="A125" s="29" t="s">
        <v>3063</v>
      </c>
      <c r="B125" s="29">
        <v>1.27</v>
      </c>
      <c r="C125" s="29">
        <v>-0.23</v>
      </c>
      <c r="D125" s="29">
        <v>-17.170000000000002</v>
      </c>
      <c r="E125" s="29">
        <v>-3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6</v>
      </c>
      <c r="M125" s="29">
        <v>0</v>
      </c>
      <c r="N125" s="29">
        <v>6</v>
      </c>
      <c r="O125" s="29">
        <v>0</v>
      </c>
      <c r="P125" s="29">
        <v>0</v>
      </c>
    </row>
    <row r="126" spans="1:16" ht="12.75" customHeight="1">
      <c r="A126" s="29" t="s">
        <v>3064</v>
      </c>
      <c r="B126" s="29">
        <v>-0.01</v>
      </c>
      <c r="C126" s="29">
        <v>0</v>
      </c>
      <c r="D126" s="29">
        <v>-2.2200000000000002</v>
      </c>
      <c r="E126" s="29">
        <v>-2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6</v>
      </c>
      <c r="M126" s="29">
        <v>0</v>
      </c>
      <c r="N126" s="29">
        <v>6</v>
      </c>
      <c r="O126" s="29">
        <v>0</v>
      </c>
      <c r="P126" s="29">
        <v>0</v>
      </c>
    </row>
    <row r="127" spans="1:16" ht="12.75" customHeight="1">
      <c r="A127" s="29" t="s">
        <v>3065</v>
      </c>
      <c r="B127" s="29">
        <v>0.48</v>
      </c>
      <c r="C127" s="29">
        <v>-0.18</v>
      </c>
      <c r="D127" s="29">
        <v>-3.07</v>
      </c>
      <c r="E127" s="29">
        <v>-2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6</v>
      </c>
      <c r="M127" s="29">
        <v>0</v>
      </c>
      <c r="N127" s="29">
        <v>6</v>
      </c>
      <c r="O127" s="29">
        <v>0</v>
      </c>
      <c r="P127" s="29">
        <v>0</v>
      </c>
    </row>
    <row r="128" spans="1:16" ht="12.75" customHeight="1">
      <c r="A128" s="29" t="s">
        <v>3066</v>
      </c>
      <c r="B128" s="29">
        <v>0.03</v>
      </c>
      <c r="C128" s="29">
        <v>-0.05</v>
      </c>
      <c r="D128" s="29">
        <v>-2.93</v>
      </c>
      <c r="E128" s="29">
        <v>-2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6</v>
      </c>
      <c r="M128" s="29">
        <v>0</v>
      </c>
      <c r="N128" s="29">
        <v>6</v>
      </c>
      <c r="O128" s="29">
        <v>0</v>
      </c>
      <c r="P128" s="29">
        <v>0</v>
      </c>
    </row>
    <row r="129" spans="1:16" ht="12.75" customHeight="1">
      <c r="A129" s="29" t="s">
        <v>3067</v>
      </c>
      <c r="B129" s="29">
        <v>0.67</v>
      </c>
      <c r="C129" s="29">
        <v>0.17</v>
      </c>
      <c r="D129" s="29">
        <v>-3.3</v>
      </c>
      <c r="E129" s="29">
        <v>-2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6</v>
      </c>
      <c r="M129" s="29">
        <v>0</v>
      </c>
      <c r="N129" s="29">
        <v>6</v>
      </c>
      <c r="O129" s="29">
        <v>0</v>
      </c>
      <c r="P129" s="29">
        <v>0</v>
      </c>
    </row>
    <row r="130" spans="1:16" ht="12.75" customHeight="1">
      <c r="A130" s="29" t="s">
        <v>3068</v>
      </c>
      <c r="B130" s="29">
        <v>0.71</v>
      </c>
      <c r="C130" s="29">
        <v>-1.74</v>
      </c>
      <c r="D130" s="29">
        <v>-10.73</v>
      </c>
      <c r="E130" s="29">
        <v>-2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6</v>
      </c>
      <c r="M130" s="29">
        <v>0</v>
      </c>
      <c r="N130" s="29">
        <v>6</v>
      </c>
      <c r="O130" s="29">
        <v>0</v>
      </c>
      <c r="P130" s="29">
        <v>0</v>
      </c>
    </row>
    <row r="131" spans="1:16" ht="12.75" customHeight="1">
      <c r="A131" s="29" t="s">
        <v>3041</v>
      </c>
      <c r="B131" s="29">
        <v>0.06</v>
      </c>
      <c r="C131" s="29">
        <v>0.03</v>
      </c>
      <c r="D131" s="29">
        <v>-5.05</v>
      </c>
      <c r="E131" s="29">
        <v>-4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6</v>
      </c>
      <c r="M131" s="29">
        <v>0</v>
      </c>
      <c r="N131" s="29">
        <v>6</v>
      </c>
      <c r="O131" s="29">
        <v>0</v>
      </c>
      <c r="P131" s="29">
        <v>1</v>
      </c>
    </row>
    <row r="132" spans="1:16" ht="12.75" customHeight="1">
      <c r="A132" s="29" t="s">
        <v>3069</v>
      </c>
      <c r="B132" s="29">
        <v>-0.06</v>
      </c>
      <c r="C132" s="29">
        <v>-0.22</v>
      </c>
      <c r="D132" s="29">
        <v>-3.84</v>
      </c>
      <c r="E132" s="29">
        <v>-2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6</v>
      </c>
      <c r="M132" s="29">
        <v>0</v>
      </c>
      <c r="N132" s="29">
        <v>6</v>
      </c>
      <c r="O132" s="29">
        <v>0</v>
      </c>
      <c r="P132" s="29">
        <v>0</v>
      </c>
    </row>
    <row r="133" spans="1:16" ht="12.75" customHeight="1">
      <c r="A133" s="29" t="s">
        <v>3070</v>
      </c>
      <c r="B133" s="29">
        <v>0.03</v>
      </c>
      <c r="C133" s="29">
        <v>-7.0000000000000007E-2</v>
      </c>
      <c r="D133" s="29">
        <v>-2.8</v>
      </c>
      <c r="E133" s="29">
        <v>-2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6</v>
      </c>
      <c r="M133" s="29">
        <v>0</v>
      </c>
      <c r="N133" s="29">
        <v>6</v>
      </c>
      <c r="O133" s="29">
        <v>0</v>
      </c>
      <c r="P133" s="29">
        <v>0</v>
      </c>
    </row>
    <row r="134" spans="1:16" ht="12.75" customHeight="1">
      <c r="A134" s="29" t="s">
        <v>3071</v>
      </c>
      <c r="B134" s="29">
        <v>0.09</v>
      </c>
      <c r="C134" s="29">
        <v>-0.03</v>
      </c>
      <c r="D134" s="29">
        <v>-2.19</v>
      </c>
      <c r="E134" s="29">
        <v>-2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6</v>
      </c>
      <c r="M134" s="29">
        <v>0</v>
      </c>
      <c r="N134" s="29">
        <v>6</v>
      </c>
      <c r="O134" s="29">
        <v>0</v>
      </c>
      <c r="P134" s="29">
        <v>0</v>
      </c>
    </row>
    <row r="135" spans="1:16" ht="12.75" customHeight="1">
      <c r="A135" s="29" t="s">
        <v>3072</v>
      </c>
      <c r="B135" s="29">
        <v>0.19</v>
      </c>
      <c r="C135" s="29">
        <v>0.31</v>
      </c>
      <c r="D135" s="29">
        <v>-2.86</v>
      </c>
      <c r="E135" s="29">
        <v>-2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6</v>
      </c>
      <c r="M135" s="29">
        <v>0</v>
      </c>
      <c r="N135" s="29">
        <v>6</v>
      </c>
      <c r="O135" s="29">
        <v>0</v>
      </c>
      <c r="P135" s="29">
        <v>0</v>
      </c>
    </row>
    <row r="136" spans="1:16" ht="12.75" customHeight="1">
      <c r="A136" s="29" t="s">
        <v>3073</v>
      </c>
      <c r="B136" s="29">
        <v>-2.37</v>
      </c>
      <c r="C136" s="29">
        <v>-1.54</v>
      </c>
      <c r="D136" s="29">
        <v>-1.83</v>
      </c>
      <c r="E136" s="29">
        <v>-2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6</v>
      </c>
      <c r="M136" s="29">
        <v>0</v>
      </c>
      <c r="N136" s="29">
        <v>6</v>
      </c>
      <c r="O136" s="29">
        <v>0</v>
      </c>
      <c r="P136" s="29">
        <v>1</v>
      </c>
    </row>
    <row r="137" spans="1:16" ht="12.75" customHeight="1">
      <c r="A137" s="29" t="s">
        <v>3074</v>
      </c>
      <c r="B137" s="29">
        <v>-0.01</v>
      </c>
      <c r="C137" s="29">
        <v>-0.08</v>
      </c>
      <c r="D137" s="29">
        <v>-2.2799999999999998</v>
      </c>
      <c r="E137" s="29">
        <v>-2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6</v>
      </c>
      <c r="M137" s="29">
        <v>0</v>
      </c>
      <c r="N137" s="29">
        <v>6</v>
      </c>
      <c r="O137" s="29">
        <v>0</v>
      </c>
      <c r="P137" s="29">
        <v>0</v>
      </c>
    </row>
    <row r="138" spans="1:16" ht="12.75" customHeight="1">
      <c r="A138" s="29" t="s">
        <v>3075</v>
      </c>
      <c r="B138" s="29">
        <v>0.18</v>
      </c>
      <c r="C138" s="29">
        <v>1.36</v>
      </c>
      <c r="D138" s="29">
        <v>-3.46</v>
      </c>
      <c r="E138" s="29">
        <v>-2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6</v>
      </c>
      <c r="M138" s="29">
        <v>0</v>
      </c>
      <c r="N138" s="29">
        <v>6</v>
      </c>
      <c r="O138" s="29">
        <v>0</v>
      </c>
      <c r="P138" s="29">
        <v>0</v>
      </c>
    </row>
    <row r="139" spans="1:16" ht="12.75" customHeight="1">
      <c r="A139" s="29" t="s">
        <v>3076</v>
      </c>
      <c r="B139" s="29">
        <v>0.04</v>
      </c>
      <c r="C139" s="29">
        <v>-0.08</v>
      </c>
      <c r="D139" s="29">
        <v>-2.58</v>
      </c>
      <c r="E139" s="29">
        <v>-2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6</v>
      </c>
      <c r="M139" s="29">
        <v>0</v>
      </c>
      <c r="N139" s="29">
        <v>6</v>
      </c>
      <c r="O139" s="29">
        <v>0</v>
      </c>
      <c r="P139" s="29">
        <v>0</v>
      </c>
    </row>
    <row r="140" spans="1:16" ht="12.75" customHeight="1">
      <c r="A140" s="29" t="s">
        <v>3077</v>
      </c>
      <c r="B140" s="29">
        <v>-0.06</v>
      </c>
      <c r="C140" s="29">
        <v>0.28000000000000003</v>
      </c>
      <c r="D140" s="29">
        <v>-2.5099999999999998</v>
      </c>
      <c r="E140" s="29">
        <v>-2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6</v>
      </c>
      <c r="M140" s="29">
        <v>0</v>
      </c>
      <c r="N140" s="29">
        <v>6</v>
      </c>
      <c r="O140" s="29">
        <v>0</v>
      </c>
      <c r="P140" s="29">
        <v>0</v>
      </c>
    </row>
    <row r="141" spans="1:16" ht="12.75" customHeight="1">
      <c r="A141" s="29" t="s">
        <v>3078</v>
      </c>
      <c r="B141" s="29">
        <v>0.21</v>
      </c>
      <c r="C141" s="29">
        <v>0.1</v>
      </c>
      <c r="D141" s="29">
        <v>-3.77</v>
      </c>
      <c r="E141" s="29">
        <v>-2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6</v>
      </c>
      <c r="M141" s="29">
        <v>0</v>
      </c>
      <c r="N141" s="29">
        <v>6</v>
      </c>
      <c r="O141" s="29">
        <v>0</v>
      </c>
      <c r="P141" s="29">
        <v>0</v>
      </c>
    </row>
    <row r="142" spans="1:16" ht="12.75" customHeight="1">
      <c r="A142" s="29" t="s">
        <v>3079</v>
      </c>
      <c r="B142" s="29">
        <v>-0.01</v>
      </c>
      <c r="C142" s="29">
        <v>0.03</v>
      </c>
      <c r="D142" s="29">
        <v>-2.17</v>
      </c>
      <c r="E142" s="29">
        <v>-2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6</v>
      </c>
      <c r="M142" s="29">
        <v>0</v>
      </c>
      <c r="N142" s="29">
        <v>6</v>
      </c>
      <c r="O142" s="29">
        <v>0</v>
      </c>
      <c r="P142" s="29">
        <v>0</v>
      </c>
    </row>
    <row r="143" spans="1:16" ht="12.75" customHeight="1">
      <c r="A143" s="29" t="s">
        <v>3080</v>
      </c>
      <c r="B143" s="29">
        <v>-0.06</v>
      </c>
      <c r="C143" s="29">
        <v>0.17</v>
      </c>
      <c r="D143" s="29">
        <v>-2.06</v>
      </c>
      <c r="E143" s="29">
        <v>-2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6</v>
      </c>
      <c r="M143" s="29">
        <v>0</v>
      </c>
      <c r="N143" s="29">
        <v>6</v>
      </c>
      <c r="O143" s="29">
        <v>0</v>
      </c>
      <c r="P143" s="29">
        <v>0</v>
      </c>
    </row>
    <row r="144" spans="1:16" ht="12.75" customHeight="1">
      <c r="A144" s="29" t="s">
        <v>3081</v>
      </c>
      <c r="B144" s="29">
        <v>0.03</v>
      </c>
      <c r="C144" s="29">
        <v>-0.05</v>
      </c>
      <c r="D144" s="29">
        <v>-2.1800000000000002</v>
      </c>
      <c r="E144" s="29">
        <v>-2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6</v>
      </c>
      <c r="M144" s="29">
        <v>0</v>
      </c>
      <c r="N144" s="29">
        <v>6</v>
      </c>
      <c r="O144" s="29">
        <v>0</v>
      </c>
      <c r="P144" s="29">
        <v>0</v>
      </c>
    </row>
    <row r="145" spans="1:16" ht="12.75" customHeight="1">
      <c r="A145" s="29">
        <v>101</v>
      </c>
      <c r="B145" s="29">
        <v>3.67</v>
      </c>
      <c r="C145" s="29">
        <v>12.58</v>
      </c>
      <c r="D145" s="29">
        <v>-16.489999999999998</v>
      </c>
      <c r="E145" s="29">
        <v>-3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6</v>
      </c>
      <c r="M145" s="29">
        <v>0</v>
      </c>
      <c r="N145" s="29">
        <v>6</v>
      </c>
      <c r="O145" s="29">
        <v>0</v>
      </c>
      <c r="P145" s="29">
        <v>0</v>
      </c>
    </row>
    <row r="146" spans="1:16" ht="12.75" customHeight="1">
      <c r="A146" s="29">
        <v>102</v>
      </c>
      <c r="B146" s="29">
        <v>2.09</v>
      </c>
      <c r="C146" s="29">
        <v>1.89</v>
      </c>
      <c r="D146" s="29">
        <v>-8.8699999999999992</v>
      </c>
      <c r="E146" s="29">
        <v>-3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6</v>
      </c>
      <c r="M146" s="29">
        <v>0</v>
      </c>
      <c r="N146" s="29">
        <v>6</v>
      </c>
      <c r="O146" s="29">
        <v>0</v>
      </c>
      <c r="P146" s="29">
        <v>0</v>
      </c>
    </row>
    <row r="147" spans="1:16" ht="12.75" customHeight="1">
      <c r="A147" s="29">
        <v>103</v>
      </c>
      <c r="B147" s="29">
        <v>1.33</v>
      </c>
      <c r="C147" s="29">
        <v>0.37</v>
      </c>
      <c r="D147" s="29">
        <v>-9.7200000000000006</v>
      </c>
      <c r="E147" s="29">
        <v>-3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6</v>
      </c>
      <c r="M147" s="29">
        <v>0</v>
      </c>
      <c r="N147" s="29">
        <v>6</v>
      </c>
      <c r="O147" s="29">
        <v>0</v>
      </c>
      <c r="P147" s="29">
        <v>0</v>
      </c>
    </row>
    <row r="148" spans="1:16" ht="12.75" customHeight="1">
      <c r="A148" s="29">
        <v>104</v>
      </c>
      <c r="B148" s="29">
        <v>-0.04</v>
      </c>
      <c r="C148" s="29">
        <v>7.0000000000000007E-2</v>
      </c>
      <c r="D148" s="29">
        <v>-7.83</v>
      </c>
      <c r="E148" s="29">
        <v>-3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6</v>
      </c>
      <c r="M148" s="29">
        <v>0</v>
      </c>
      <c r="N148" s="29">
        <v>6</v>
      </c>
      <c r="O148" s="29">
        <v>0</v>
      </c>
      <c r="P148" s="29">
        <v>0</v>
      </c>
    </row>
    <row r="149" spans="1:16" ht="12.75" customHeight="1">
      <c r="A149" s="29">
        <v>105</v>
      </c>
      <c r="B149" s="29">
        <v>-1.1399999999999999</v>
      </c>
      <c r="C149" s="29">
        <v>0.56999999999999995</v>
      </c>
      <c r="D149" s="29">
        <v>-7.65</v>
      </c>
      <c r="E149" s="29">
        <v>-3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6</v>
      </c>
      <c r="M149" s="29">
        <v>0</v>
      </c>
      <c r="N149" s="29">
        <v>6</v>
      </c>
      <c r="O149" s="29">
        <v>0</v>
      </c>
      <c r="P149" s="29">
        <v>0</v>
      </c>
    </row>
    <row r="150" spans="1:16" ht="12.75" customHeight="1">
      <c r="A150" s="29">
        <v>106</v>
      </c>
      <c r="B150" s="29">
        <v>-6.5</v>
      </c>
      <c r="C150" s="29">
        <v>-6.45</v>
      </c>
      <c r="D150" s="29">
        <v>-9.5500000000000007</v>
      </c>
      <c r="E150" s="29">
        <v>-3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6</v>
      </c>
      <c r="M150" s="29">
        <v>0</v>
      </c>
      <c r="N150" s="29">
        <v>6</v>
      </c>
      <c r="O150" s="29">
        <v>0</v>
      </c>
      <c r="P150" s="29">
        <v>1</v>
      </c>
    </row>
    <row r="151" spans="1:16" ht="12.75" customHeight="1">
      <c r="A151" s="29">
        <v>107</v>
      </c>
      <c r="B151" s="29">
        <v>-0.97</v>
      </c>
      <c r="C151" s="29">
        <v>0.66</v>
      </c>
      <c r="D151" s="29">
        <v>-7.91</v>
      </c>
      <c r="E151" s="29">
        <v>-3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6</v>
      </c>
      <c r="M151" s="29">
        <v>0</v>
      </c>
      <c r="N151" s="29">
        <v>6</v>
      </c>
      <c r="O151" s="29">
        <v>0</v>
      </c>
      <c r="P151" s="29">
        <v>0</v>
      </c>
    </row>
    <row r="152" spans="1:16" ht="12.75" customHeight="1">
      <c r="A152" s="29">
        <v>108</v>
      </c>
      <c r="B152" s="29">
        <v>-0.13</v>
      </c>
      <c r="C152" s="29">
        <v>0.01</v>
      </c>
      <c r="D152" s="29">
        <v>-9.93</v>
      </c>
      <c r="E152" s="29">
        <v>-3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6</v>
      </c>
      <c r="M152" s="29">
        <v>0</v>
      </c>
      <c r="N152" s="29">
        <v>6</v>
      </c>
      <c r="O152" s="29">
        <v>0</v>
      </c>
      <c r="P152" s="29">
        <v>0</v>
      </c>
    </row>
    <row r="153" spans="1:16" ht="12.75" customHeight="1">
      <c r="A153" s="29">
        <v>109</v>
      </c>
      <c r="B153" s="29">
        <v>-1.7</v>
      </c>
      <c r="C153" s="29">
        <v>-3.42</v>
      </c>
      <c r="D153" s="29">
        <v>-9.0299999999999994</v>
      </c>
      <c r="E153" s="29">
        <v>-3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6</v>
      </c>
      <c r="M153" s="29">
        <v>0</v>
      </c>
      <c r="N153" s="29">
        <v>6</v>
      </c>
      <c r="O153" s="29">
        <v>0</v>
      </c>
      <c r="P153" s="29">
        <v>0</v>
      </c>
    </row>
    <row r="154" spans="1:16" ht="12.75" customHeight="1">
      <c r="A154" s="29">
        <v>110</v>
      </c>
      <c r="B154" s="29">
        <v>-0.28000000000000003</v>
      </c>
      <c r="C154" s="29">
        <v>-0.44</v>
      </c>
      <c r="D154" s="29">
        <v>-10.25</v>
      </c>
      <c r="E154" s="29">
        <v>-3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6</v>
      </c>
      <c r="M154" s="29">
        <v>0</v>
      </c>
      <c r="N154" s="29">
        <v>6</v>
      </c>
      <c r="O154" s="29">
        <v>0</v>
      </c>
      <c r="P154" s="29">
        <v>0</v>
      </c>
    </row>
    <row r="155" spans="1:16" ht="12.75" customHeight="1">
      <c r="A155" s="29">
        <v>111</v>
      </c>
      <c r="B155" s="29">
        <v>0.11</v>
      </c>
      <c r="C155" s="29">
        <v>-1.27</v>
      </c>
      <c r="D155" s="29">
        <v>-4.22</v>
      </c>
      <c r="E155" s="29">
        <v>-3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6</v>
      </c>
      <c r="M155" s="29">
        <v>0</v>
      </c>
      <c r="N155" s="29">
        <v>6</v>
      </c>
      <c r="O155" s="29">
        <v>0</v>
      </c>
      <c r="P155" s="29">
        <v>0</v>
      </c>
    </row>
    <row r="156" spans="1:16" ht="12.75" customHeight="1">
      <c r="A156" s="29">
        <v>112</v>
      </c>
      <c r="B156" s="29">
        <v>0.91</v>
      </c>
      <c r="C156" s="29">
        <v>-0.48</v>
      </c>
      <c r="D156" s="29">
        <v>-11.22</v>
      </c>
      <c r="E156" s="29">
        <v>-3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6</v>
      </c>
      <c r="M156" s="29">
        <v>0</v>
      </c>
      <c r="N156" s="29">
        <v>6</v>
      </c>
      <c r="O156" s="29">
        <v>0</v>
      </c>
      <c r="P156" s="29">
        <v>0</v>
      </c>
    </row>
    <row r="157" spans="1:16" ht="12.75" customHeight="1">
      <c r="A157" s="29">
        <v>113</v>
      </c>
      <c r="B157" s="29">
        <v>-0.33</v>
      </c>
      <c r="C157" s="29">
        <v>-2.68</v>
      </c>
      <c r="D157" s="29">
        <v>-7.55</v>
      </c>
      <c r="E157" s="29">
        <v>-3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6</v>
      </c>
      <c r="M157" s="29">
        <v>0</v>
      </c>
      <c r="N157" s="29">
        <v>6</v>
      </c>
      <c r="O157" s="29">
        <v>0</v>
      </c>
      <c r="P157" s="29">
        <v>0</v>
      </c>
    </row>
    <row r="158" spans="1:16" ht="12.75" customHeight="1">
      <c r="A158" s="29">
        <v>114</v>
      </c>
      <c r="B158" s="29">
        <v>-0.37</v>
      </c>
      <c r="C158" s="29">
        <v>-0.08</v>
      </c>
      <c r="D158" s="29">
        <v>-3.99</v>
      </c>
      <c r="E158" s="29">
        <v>-3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6</v>
      </c>
      <c r="M158" s="29">
        <v>0</v>
      </c>
      <c r="N158" s="29">
        <v>6</v>
      </c>
      <c r="O158" s="29">
        <v>0</v>
      </c>
      <c r="P158" s="29">
        <v>0</v>
      </c>
    </row>
    <row r="159" spans="1:16" ht="12.75" customHeight="1">
      <c r="A159" s="29">
        <v>115</v>
      </c>
      <c r="B159" s="29">
        <v>0.19</v>
      </c>
      <c r="C159" s="29">
        <v>-0.16</v>
      </c>
      <c r="D159" s="29">
        <v>-8.5399999999999991</v>
      </c>
      <c r="E159" s="29">
        <v>-3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6</v>
      </c>
      <c r="M159" s="29">
        <v>0</v>
      </c>
      <c r="N159" s="29">
        <v>6</v>
      </c>
      <c r="O159" s="29">
        <v>0</v>
      </c>
      <c r="P159" s="29">
        <v>0</v>
      </c>
    </row>
    <row r="160" spans="1:16" ht="12.75" customHeight="1">
      <c r="A160" s="29">
        <v>116</v>
      </c>
      <c r="B160" s="29">
        <v>0.28000000000000003</v>
      </c>
      <c r="C160" s="29">
        <v>0.32</v>
      </c>
      <c r="D160" s="29">
        <v>-5.0599999999999996</v>
      </c>
      <c r="E160" s="29">
        <v>-3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6</v>
      </c>
      <c r="M160" s="29">
        <v>0</v>
      </c>
      <c r="N160" s="29">
        <v>6</v>
      </c>
      <c r="O160" s="29">
        <v>0</v>
      </c>
      <c r="P160" s="29">
        <v>0</v>
      </c>
    </row>
    <row r="161" spans="1:16" ht="12.75" customHeight="1">
      <c r="A161" s="29">
        <v>117</v>
      </c>
      <c r="B161" s="29">
        <v>0.27</v>
      </c>
      <c r="C161" s="29">
        <v>0.2</v>
      </c>
      <c r="D161" s="29">
        <v>-6.6</v>
      </c>
      <c r="E161" s="29">
        <v>-3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6</v>
      </c>
      <c r="M161" s="29">
        <v>0</v>
      </c>
      <c r="N161" s="29">
        <v>6</v>
      </c>
      <c r="O161" s="29">
        <v>0</v>
      </c>
      <c r="P161" s="29">
        <v>0</v>
      </c>
    </row>
    <row r="162" spans="1:16" ht="12.75" customHeight="1">
      <c r="A162" s="29">
        <v>118</v>
      </c>
      <c r="B162" s="29">
        <v>0</v>
      </c>
      <c r="C162" s="29">
        <v>-0.08</v>
      </c>
      <c r="D162" s="29">
        <v>-4.2300000000000004</v>
      </c>
      <c r="E162" s="29">
        <v>-3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6</v>
      </c>
      <c r="M162" s="29">
        <v>0</v>
      </c>
      <c r="N162" s="29">
        <v>6</v>
      </c>
      <c r="O162" s="29">
        <v>0</v>
      </c>
      <c r="P162" s="29">
        <v>0</v>
      </c>
    </row>
    <row r="163" spans="1:16" ht="12.75" customHeight="1">
      <c r="A163" s="29">
        <v>119</v>
      </c>
      <c r="B163" s="29">
        <v>1.19</v>
      </c>
      <c r="C163" s="29">
        <v>-2.2599999999999998</v>
      </c>
      <c r="D163" s="29">
        <v>-3.3</v>
      </c>
      <c r="E163" s="29">
        <v>-2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6</v>
      </c>
      <c r="M163" s="29">
        <v>0</v>
      </c>
      <c r="N163" s="29">
        <v>6</v>
      </c>
      <c r="O163" s="29">
        <v>0</v>
      </c>
      <c r="P163" s="29">
        <v>0</v>
      </c>
    </row>
    <row r="164" spans="1:16" ht="12.75" customHeight="1">
      <c r="A164" s="29">
        <v>120</v>
      </c>
      <c r="B164" s="29">
        <v>1.01</v>
      </c>
      <c r="C164" s="29">
        <v>-0.17</v>
      </c>
      <c r="D164" s="29">
        <v>-5.64</v>
      </c>
      <c r="E164" s="29">
        <v>-3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6</v>
      </c>
      <c r="M164" s="29">
        <v>0</v>
      </c>
      <c r="N164" s="29">
        <v>6</v>
      </c>
      <c r="O164" s="29">
        <v>0</v>
      </c>
      <c r="P164" s="29">
        <v>0</v>
      </c>
    </row>
    <row r="165" spans="1:16" ht="12.75" customHeight="1">
      <c r="A165" s="29">
        <v>121</v>
      </c>
      <c r="B165" s="29">
        <v>-1.8</v>
      </c>
      <c r="C165" s="29">
        <v>-6.93</v>
      </c>
      <c r="D165" s="29">
        <v>-5.04</v>
      </c>
      <c r="E165" s="29">
        <v>-3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6</v>
      </c>
      <c r="M165" s="29">
        <v>0</v>
      </c>
      <c r="N165" s="29">
        <v>6</v>
      </c>
      <c r="O165" s="29">
        <v>0</v>
      </c>
      <c r="P165" s="29">
        <v>1</v>
      </c>
    </row>
    <row r="166" spans="1:16" ht="12.75" customHeight="1">
      <c r="A166" s="29">
        <v>122</v>
      </c>
      <c r="B166" s="29">
        <v>0.06</v>
      </c>
      <c r="C166" s="29">
        <v>-0.17</v>
      </c>
      <c r="D166" s="29">
        <v>-4.2</v>
      </c>
      <c r="E166" s="29">
        <v>-3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6</v>
      </c>
      <c r="M166" s="29">
        <v>0</v>
      </c>
      <c r="N166" s="29">
        <v>6</v>
      </c>
      <c r="O166" s="29">
        <v>0</v>
      </c>
      <c r="P166" s="29">
        <v>0</v>
      </c>
    </row>
    <row r="167" spans="1:16" ht="12.75" customHeight="1">
      <c r="A167" s="29">
        <v>123</v>
      </c>
      <c r="B167" s="29">
        <v>4.12</v>
      </c>
      <c r="C167" s="29">
        <v>6.97</v>
      </c>
      <c r="D167" s="29">
        <v>-9.36</v>
      </c>
      <c r="E167" s="29">
        <v>-3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6</v>
      </c>
      <c r="M167" s="29">
        <v>0</v>
      </c>
      <c r="N167" s="29">
        <v>6</v>
      </c>
      <c r="O167" s="29">
        <v>0</v>
      </c>
      <c r="P167" s="29">
        <v>0</v>
      </c>
    </row>
    <row r="168" spans="1:16" ht="12.75" customHeight="1">
      <c r="A168" s="29" t="s">
        <v>3041</v>
      </c>
      <c r="B168" s="29">
        <v>-0.01</v>
      </c>
      <c r="C168" s="29">
        <v>0.1</v>
      </c>
      <c r="D168" s="29">
        <v>-4.8499999999999996</v>
      </c>
      <c r="E168" s="29">
        <v>-4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6</v>
      </c>
      <c r="M168" s="29">
        <v>0</v>
      </c>
      <c r="N168" s="29">
        <v>6</v>
      </c>
      <c r="O168" s="29">
        <v>0</v>
      </c>
      <c r="P168" s="29">
        <v>0</v>
      </c>
    </row>
    <row r="169" spans="1:16" ht="12.75" customHeight="1">
      <c r="A169" s="29">
        <v>124</v>
      </c>
      <c r="B169" s="29">
        <v>0.33</v>
      </c>
      <c r="C169" s="29">
        <v>0.92</v>
      </c>
      <c r="D169" s="29">
        <v>-12.95</v>
      </c>
      <c r="E169" s="29">
        <v>-3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6</v>
      </c>
      <c r="M169" s="29">
        <v>0</v>
      </c>
      <c r="N169" s="29">
        <v>6</v>
      </c>
      <c r="O169" s="29">
        <v>0</v>
      </c>
      <c r="P169" s="29">
        <v>0</v>
      </c>
    </row>
    <row r="170" spans="1:16" ht="12.75" customHeight="1">
      <c r="A170" s="29">
        <v>125</v>
      </c>
      <c r="B170" s="29">
        <v>0.27</v>
      </c>
      <c r="C170" s="29">
        <v>0</v>
      </c>
      <c r="D170" s="29">
        <v>-5.03</v>
      </c>
      <c r="E170" s="29">
        <v>-3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6</v>
      </c>
      <c r="M170" s="29">
        <v>0</v>
      </c>
      <c r="N170" s="29">
        <v>6</v>
      </c>
      <c r="O170" s="29">
        <v>0</v>
      </c>
      <c r="P170" s="29">
        <v>0</v>
      </c>
    </row>
    <row r="171" spans="1:16" ht="12.75" customHeight="1">
      <c r="A171" s="29">
        <v>126</v>
      </c>
      <c r="B171" s="29">
        <v>-0.11</v>
      </c>
      <c r="C171" s="29">
        <v>0.04</v>
      </c>
      <c r="D171" s="29">
        <v>-4.62</v>
      </c>
      <c r="E171" s="29">
        <v>-3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6</v>
      </c>
      <c r="M171" s="29">
        <v>0</v>
      </c>
      <c r="N171" s="29">
        <v>6</v>
      </c>
      <c r="O171" s="29">
        <v>0</v>
      </c>
      <c r="P171" s="29">
        <v>0</v>
      </c>
    </row>
    <row r="172" spans="1:16" ht="12.75" customHeight="1">
      <c r="A172" s="29">
        <v>127</v>
      </c>
      <c r="B172" s="29">
        <v>-0.83</v>
      </c>
      <c r="C172" s="29">
        <v>0.37</v>
      </c>
      <c r="D172" s="29">
        <v>-4.3099999999999996</v>
      </c>
      <c r="E172" s="29">
        <v>-3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6</v>
      </c>
      <c r="M172" s="29">
        <v>0</v>
      </c>
      <c r="N172" s="29">
        <v>6</v>
      </c>
      <c r="O172" s="29">
        <v>0</v>
      </c>
      <c r="P172" s="29">
        <v>0</v>
      </c>
    </row>
    <row r="173" spans="1:16" ht="12.75" customHeight="1">
      <c r="A173" s="29">
        <v>128</v>
      </c>
      <c r="B173" s="29">
        <v>-0.14000000000000001</v>
      </c>
      <c r="C173" s="29">
        <v>-0.22</v>
      </c>
      <c r="D173" s="29">
        <v>-4.6900000000000004</v>
      </c>
      <c r="E173" s="29">
        <v>-3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6</v>
      </c>
      <c r="M173" s="29">
        <v>0</v>
      </c>
      <c r="N173" s="29">
        <v>6</v>
      </c>
      <c r="O173" s="29">
        <v>0</v>
      </c>
      <c r="P173" s="29">
        <v>0</v>
      </c>
    </row>
    <row r="174" spans="1:16" ht="12.75" customHeight="1">
      <c r="A174" s="29">
        <v>129</v>
      </c>
      <c r="B174" s="29">
        <v>-0.32</v>
      </c>
      <c r="C174" s="29">
        <v>0.09</v>
      </c>
      <c r="D174" s="29">
        <v>-4.5199999999999996</v>
      </c>
      <c r="E174" s="29">
        <v>-3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6</v>
      </c>
      <c r="M174" s="29">
        <v>0</v>
      </c>
      <c r="N174" s="29">
        <v>6</v>
      </c>
      <c r="O174" s="29">
        <v>0</v>
      </c>
      <c r="P174" s="29">
        <v>0</v>
      </c>
    </row>
    <row r="175" spans="1:16" ht="12.75" customHeight="1">
      <c r="A175" s="29">
        <v>130</v>
      </c>
      <c r="B175" s="29">
        <v>1.49</v>
      </c>
      <c r="C175" s="29">
        <v>0.71</v>
      </c>
      <c r="D175" s="29">
        <v>-9.39</v>
      </c>
      <c r="E175" s="29">
        <v>-3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6</v>
      </c>
      <c r="M175" s="29">
        <v>0</v>
      </c>
      <c r="N175" s="29">
        <v>6</v>
      </c>
      <c r="O175" s="29">
        <v>0</v>
      </c>
      <c r="P175" s="29">
        <v>0</v>
      </c>
    </row>
    <row r="176" spans="1:16" ht="12.75" customHeight="1">
      <c r="A176" s="29">
        <v>131</v>
      </c>
      <c r="B176" s="29">
        <v>-0.24</v>
      </c>
      <c r="C176" s="29">
        <v>-0.05</v>
      </c>
      <c r="D176" s="29">
        <v>-4.41</v>
      </c>
      <c r="E176" s="29">
        <v>-3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6</v>
      </c>
      <c r="M176" s="29">
        <v>0</v>
      </c>
      <c r="N176" s="29">
        <v>6</v>
      </c>
      <c r="O176" s="29">
        <v>0</v>
      </c>
      <c r="P176" s="29">
        <v>0</v>
      </c>
    </row>
    <row r="177" spans="1:16" ht="12.75" customHeight="1">
      <c r="A177" s="29">
        <v>132</v>
      </c>
      <c r="B177" s="29">
        <v>0.28000000000000003</v>
      </c>
      <c r="C177" s="29">
        <v>-0.05</v>
      </c>
      <c r="D177" s="29">
        <v>-2.89</v>
      </c>
      <c r="E177" s="29">
        <v>-3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6</v>
      </c>
      <c r="M177" s="29">
        <v>0</v>
      </c>
      <c r="N177" s="29">
        <v>6</v>
      </c>
      <c r="O177" s="29">
        <v>0</v>
      </c>
      <c r="P177" s="29">
        <v>0</v>
      </c>
    </row>
    <row r="178" spans="1:16" ht="12.75" customHeight="1">
      <c r="A178" s="29">
        <v>133</v>
      </c>
      <c r="B178" s="29">
        <v>-0.45</v>
      </c>
      <c r="C178" s="29">
        <v>0.04</v>
      </c>
      <c r="D178" s="29">
        <v>-2.73</v>
      </c>
      <c r="E178" s="29">
        <v>-3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6</v>
      </c>
      <c r="M178" s="29">
        <v>0</v>
      </c>
      <c r="N178" s="29">
        <v>6</v>
      </c>
      <c r="O178" s="29">
        <v>0</v>
      </c>
      <c r="P178" s="29">
        <v>0</v>
      </c>
    </row>
    <row r="179" spans="1:16" ht="12.75" customHeight="1">
      <c r="A179" s="29">
        <v>134</v>
      </c>
      <c r="B179" s="29">
        <v>-0.2</v>
      </c>
      <c r="C179" s="29">
        <v>0.2</v>
      </c>
      <c r="D179" s="29">
        <v>-5.52</v>
      </c>
      <c r="E179" s="29">
        <v>-3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6</v>
      </c>
      <c r="M179" s="29">
        <v>0</v>
      </c>
      <c r="N179" s="29">
        <v>6</v>
      </c>
      <c r="O179" s="29">
        <v>0</v>
      </c>
      <c r="P179" s="29">
        <v>0</v>
      </c>
    </row>
    <row r="180" spans="1:16" ht="12.75" customHeight="1">
      <c r="A180" s="29">
        <v>135</v>
      </c>
      <c r="B180" s="29">
        <v>-1.74</v>
      </c>
      <c r="C180" s="29">
        <v>2.66</v>
      </c>
      <c r="D180" s="29">
        <v>-3.82</v>
      </c>
      <c r="E180" s="29">
        <v>-3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6</v>
      </c>
      <c r="M180" s="29">
        <v>0</v>
      </c>
      <c r="N180" s="29">
        <v>6</v>
      </c>
      <c r="O180" s="29">
        <v>0</v>
      </c>
      <c r="P180" s="29">
        <v>0</v>
      </c>
    </row>
    <row r="181" spans="1:16" ht="12.75" customHeight="1">
      <c r="A181" s="29">
        <v>136</v>
      </c>
      <c r="B181" s="29">
        <v>0.18</v>
      </c>
      <c r="C181" s="29">
        <v>-0.06</v>
      </c>
      <c r="D181" s="29">
        <v>-8.9700000000000006</v>
      </c>
      <c r="E181" s="29">
        <v>-3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6</v>
      </c>
      <c r="M181" s="29">
        <v>0</v>
      </c>
      <c r="N181" s="29">
        <v>6</v>
      </c>
      <c r="O181" s="29">
        <v>0</v>
      </c>
      <c r="P181" s="29">
        <v>0</v>
      </c>
    </row>
    <row r="182" spans="1:16" ht="12.75" customHeight="1">
      <c r="A182" s="29">
        <v>137</v>
      </c>
      <c r="B182" s="29">
        <v>0.82</v>
      </c>
      <c r="C182" s="29">
        <v>1.42</v>
      </c>
      <c r="D182" s="29">
        <v>-5.35</v>
      </c>
      <c r="E182" s="29">
        <v>-3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6</v>
      </c>
      <c r="M182" s="29">
        <v>0</v>
      </c>
      <c r="N182" s="29">
        <v>6</v>
      </c>
      <c r="O182" s="29">
        <v>0</v>
      </c>
      <c r="P182" s="29">
        <v>0</v>
      </c>
    </row>
    <row r="183" spans="1:16" ht="12.75" customHeight="1">
      <c r="A183" s="29">
        <v>138</v>
      </c>
      <c r="B183" s="29">
        <v>0.09</v>
      </c>
      <c r="C183" s="29">
        <v>0.19</v>
      </c>
      <c r="D183" s="29">
        <v>-4</v>
      </c>
      <c r="E183" s="29">
        <v>-3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6</v>
      </c>
      <c r="M183" s="29">
        <v>0</v>
      </c>
      <c r="N183" s="29">
        <v>6</v>
      </c>
      <c r="O183" s="29">
        <v>0</v>
      </c>
      <c r="P183" s="29">
        <v>0</v>
      </c>
    </row>
    <row r="184" spans="1:16" ht="12.75" customHeight="1">
      <c r="A184" s="29">
        <v>139</v>
      </c>
      <c r="B184" s="29">
        <v>0.05</v>
      </c>
      <c r="C184" s="29">
        <v>0.02</v>
      </c>
      <c r="D184" s="29">
        <v>-6.37</v>
      </c>
      <c r="E184" s="29">
        <v>-3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6</v>
      </c>
      <c r="M184" s="29">
        <v>0</v>
      </c>
      <c r="N184" s="29">
        <v>6</v>
      </c>
      <c r="O184" s="29">
        <v>0</v>
      </c>
      <c r="P184" s="29">
        <v>0</v>
      </c>
    </row>
    <row r="185" spans="1:16" ht="12.75" customHeight="1">
      <c r="A185" s="29">
        <v>140</v>
      </c>
      <c r="B185" s="29">
        <v>-0.03</v>
      </c>
      <c r="C185" s="29">
        <v>0.15</v>
      </c>
      <c r="D185" s="29">
        <v>-3.2</v>
      </c>
      <c r="E185" s="29">
        <v>-3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6</v>
      </c>
      <c r="M185" s="29">
        <v>0</v>
      </c>
      <c r="N185" s="29">
        <v>6</v>
      </c>
      <c r="O185" s="29">
        <v>0</v>
      </c>
      <c r="P185" s="29">
        <v>0</v>
      </c>
    </row>
    <row r="186" spans="1:16" ht="12.75" customHeight="1">
      <c r="A186" s="29">
        <v>141</v>
      </c>
      <c r="B186" s="29">
        <v>-5.16</v>
      </c>
      <c r="C186" s="29">
        <v>-5.46</v>
      </c>
      <c r="D186" s="29">
        <v>-12.34</v>
      </c>
      <c r="E186" s="29">
        <v>-4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6</v>
      </c>
      <c r="M186" s="29">
        <v>0</v>
      </c>
      <c r="N186" s="29">
        <v>6</v>
      </c>
      <c r="O186" s="29">
        <v>0</v>
      </c>
      <c r="P186" s="29">
        <v>1</v>
      </c>
    </row>
    <row r="187" spans="1:16" ht="12.75" customHeight="1">
      <c r="A187" s="29" t="s">
        <v>3041</v>
      </c>
      <c r="B187" s="29">
        <v>-0.02</v>
      </c>
      <c r="C187" s="29">
        <v>0.11</v>
      </c>
      <c r="D187" s="29">
        <v>-5.05</v>
      </c>
      <c r="E187" s="29">
        <v>-4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6</v>
      </c>
      <c r="M187" s="29">
        <v>0</v>
      </c>
      <c r="N187" s="29">
        <v>6</v>
      </c>
      <c r="O187" s="29">
        <v>0</v>
      </c>
      <c r="P187" s="29">
        <v>0</v>
      </c>
    </row>
    <row r="188" spans="1:16" ht="12.75" customHeight="1">
      <c r="A188" s="29">
        <v>142</v>
      </c>
      <c r="B188" s="29">
        <v>0.98</v>
      </c>
      <c r="C188" s="29">
        <v>-0.62</v>
      </c>
      <c r="D188" s="29">
        <v>-6.02</v>
      </c>
      <c r="E188" s="29">
        <v>-3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6</v>
      </c>
      <c r="M188" s="29">
        <v>0</v>
      </c>
      <c r="N188" s="29">
        <v>6</v>
      </c>
      <c r="O188" s="29">
        <v>0</v>
      </c>
      <c r="P188" s="29">
        <v>0</v>
      </c>
    </row>
    <row r="189" spans="1:16" ht="12.75" customHeight="1">
      <c r="A189" s="29">
        <v>143</v>
      </c>
      <c r="B189" s="29">
        <v>1.35</v>
      </c>
      <c r="C189" s="29">
        <v>0.33</v>
      </c>
      <c r="D189" s="29">
        <v>-14.77</v>
      </c>
      <c r="E189" s="29">
        <v>-4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6</v>
      </c>
      <c r="M189" s="29">
        <v>0</v>
      </c>
      <c r="N189" s="29">
        <v>6</v>
      </c>
      <c r="O189" s="29">
        <v>0</v>
      </c>
      <c r="P189" s="29">
        <v>0</v>
      </c>
    </row>
    <row r="190" spans="1:16" ht="12.75" customHeight="1">
      <c r="A190" s="29">
        <v>144</v>
      </c>
      <c r="B190" s="29">
        <v>-0.43</v>
      </c>
      <c r="C190" s="29">
        <v>0.41</v>
      </c>
      <c r="D190" s="29">
        <v>-7</v>
      </c>
      <c r="E190" s="29">
        <v>-3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6</v>
      </c>
      <c r="M190" s="29">
        <v>0</v>
      </c>
      <c r="N190" s="29">
        <v>6</v>
      </c>
      <c r="O190" s="29">
        <v>0</v>
      </c>
      <c r="P190" s="29">
        <v>0</v>
      </c>
    </row>
    <row r="191" spans="1:16" ht="12.75" customHeight="1">
      <c r="A191" s="29">
        <v>145</v>
      </c>
      <c r="B191" s="29">
        <v>-7.0000000000000007E-2</v>
      </c>
      <c r="C191" s="29">
        <v>-0.78</v>
      </c>
      <c r="D191" s="29">
        <v>-4.47</v>
      </c>
      <c r="E191" s="29">
        <v>-3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6</v>
      </c>
      <c r="M191" s="29">
        <v>0</v>
      </c>
      <c r="N191" s="29">
        <v>6</v>
      </c>
      <c r="O191" s="29">
        <v>0</v>
      </c>
      <c r="P191" s="29">
        <v>0</v>
      </c>
    </row>
    <row r="192" spans="1:16" ht="12.75" customHeight="1">
      <c r="A192" s="29">
        <v>146</v>
      </c>
      <c r="B192" s="29">
        <v>-3.28</v>
      </c>
      <c r="C192" s="29">
        <v>-2.54</v>
      </c>
      <c r="D192" s="29">
        <v>-5.04</v>
      </c>
      <c r="E192" s="29">
        <v>-3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6</v>
      </c>
      <c r="M192" s="29">
        <v>0</v>
      </c>
      <c r="N192" s="29">
        <v>6</v>
      </c>
      <c r="O192" s="29">
        <v>0</v>
      </c>
      <c r="P192" s="29">
        <v>1</v>
      </c>
    </row>
    <row r="193" spans="1:16" ht="12.75" customHeight="1">
      <c r="A193" s="29">
        <v>146</v>
      </c>
      <c r="B193" s="29">
        <v>-2.54</v>
      </c>
      <c r="C193" s="29">
        <v>-1.55</v>
      </c>
      <c r="D193" s="29">
        <v>-5.22</v>
      </c>
      <c r="E193" s="29">
        <v>-3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6</v>
      </c>
      <c r="M193" s="29">
        <v>0</v>
      </c>
      <c r="N193" s="29">
        <v>6</v>
      </c>
      <c r="O193" s="29">
        <v>0</v>
      </c>
      <c r="P193" s="29">
        <v>0</v>
      </c>
    </row>
    <row r="194" spans="1:16" ht="12.75" customHeight="1">
      <c r="A194" s="29">
        <v>147</v>
      </c>
      <c r="B194" s="29">
        <v>0.09</v>
      </c>
      <c r="C194" s="29">
        <v>-0.13</v>
      </c>
      <c r="D194" s="29">
        <v>-2.61</v>
      </c>
      <c r="E194" s="29">
        <v>-3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6</v>
      </c>
      <c r="M194" s="29">
        <v>0</v>
      </c>
      <c r="N194" s="29">
        <v>6</v>
      </c>
      <c r="O194" s="29">
        <v>0</v>
      </c>
      <c r="P194" s="29">
        <v>0</v>
      </c>
    </row>
    <row r="195" spans="1:16" ht="12.75" customHeight="1">
      <c r="A195" s="29">
        <v>148</v>
      </c>
      <c r="B195" s="29">
        <v>-0.19</v>
      </c>
      <c r="C195" s="29">
        <v>-2.4300000000000002</v>
      </c>
      <c r="D195" s="29">
        <v>-15.91</v>
      </c>
      <c r="E195" s="29">
        <v>-3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6</v>
      </c>
      <c r="M195" s="29">
        <v>0</v>
      </c>
      <c r="N195" s="29">
        <v>6</v>
      </c>
      <c r="O195" s="29">
        <v>0</v>
      </c>
      <c r="P195" s="29">
        <v>0</v>
      </c>
    </row>
    <row r="196" spans="1:16" ht="12.75" customHeight="1">
      <c r="A196" s="29">
        <v>149</v>
      </c>
      <c r="B196" s="29">
        <v>0.01</v>
      </c>
      <c r="C196" s="29">
        <v>-1.06</v>
      </c>
      <c r="D196" s="29">
        <v>-3.87</v>
      </c>
      <c r="E196" s="29">
        <v>-3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6</v>
      </c>
      <c r="M196" s="29">
        <v>0</v>
      </c>
      <c r="N196" s="29">
        <v>6</v>
      </c>
      <c r="O196" s="29">
        <v>0</v>
      </c>
      <c r="P196" s="29">
        <v>0</v>
      </c>
    </row>
    <row r="197" spans="1:16" ht="12.75" customHeight="1">
      <c r="A197" s="29" t="s">
        <v>3188</v>
      </c>
      <c r="B197" s="29">
        <v>0.04</v>
      </c>
      <c r="C197" s="29">
        <v>-0.04</v>
      </c>
      <c r="D197" s="29">
        <v>-3.81</v>
      </c>
      <c r="E197" s="29">
        <v>-2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6</v>
      </c>
      <c r="M197" s="29">
        <v>0</v>
      </c>
      <c r="N197" s="29">
        <v>6</v>
      </c>
      <c r="O197" s="29">
        <v>0</v>
      </c>
      <c r="P197" s="29">
        <v>0</v>
      </c>
    </row>
    <row r="198" spans="1:16" ht="12.75" customHeight="1">
      <c r="A198" s="29" t="s">
        <v>3189</v>
      </c>
      <c r="B198" s="29">
        <v>-0.37</v>
      </c>
      <c r="C198" s="29">
        <v>-0.71</v>
      </c>
      <c r="D198" s="29">
        <v>-9.84</v>
      </c>
      <c r="E198" s="29">
        <v>-3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6</v>
      </c>
      <c r="M198" s="29">
        <v>0</v>
      </c>
      <c r="N198" s="29">
        <v>6</v>
      </c>
      <c r="O198" s="29">
        <v>0</v>
      </c>
      <c r="P198" s="29">
        <v>0</v>
      </c>
    </row>
    <row r="199" spans="1:16" ht="12.75" customHeight="1">
      <c r="A199" s="29" t="s">
        <v>3190</v>
      </c>
      <c r="B199" s="29">
        <v>0.48</v>
      </c>
      <c r="C199" s="29">
        <v>0.56999999999999995</v>
      </c>
      <c r="D199" s="29">
        <v>-12.77</v>
      </c>
      <c r="E199" s="29">
        <v>-3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6</v>
      </c>
      <c r="M199" s="29">
        <v>0</v>
      </c>
      <c r="N199" s="29">
        <v>6</v>
      </c>
      <c r="O199" s="29">
        <v>0</v>
      </c>
      <c r="P199" s="29">
        <v>0</v>
      </c>
    </row>
    <row r="200" spans="1:16" ht="12.75" customHeight="1">
      <c r="A200" s="29" t="s">
        <v>3191</v>
      </c>
      <c r="B200" s="29">
        <v>0.25</v>
      </c>
      <c r="C200" s="29">
        <v>-0.13</v>
      </c>
      <c r="D200" s="29">
        <v>-12.62</v>
      </c>
      <c r="E200" s="29">
        <v>-3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6</v>
      </c>
      <c r="M200" s="29">
        <v>0</v>
      </c>
      <c r="N200" s="29">
        <v>6</v>
      </c>
      <c r="O200" s="29">
        <v>0</v>
      </c>
      <c r="P200" s="29">
        <v>0</v>
      </c>
    </row>
    <row r="201" spans="1:16" ht="12.75" customHeight="1">
      <c r="A201" s="29" t="s">
        <v>3192</v>
      </c>
      <c r="B201" s="29">
        <v>0.55000000000000004</v>
      </c>
      <c r="C201" s="29">
        <v>0.09</v>
      </c>
      <c r="D201" s="29">
        <v>-18.64</v>
      </c>
      <c r="E201" s="29">
        <v>-3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6</v>
      </c>
      <c r="M201" s="29">
        <v>0</v>
      </c>
      <c r="N201" s="29">
        <v>6</v>
      </c>
      <c r="O201" s="29">
        <v>0</v>
      </c>
      <c r="P201" s="29">
        <v>0</v>
      </c>
    </row>
    <row r="202" spans="1:16" ht="12.75" customHeight="1">
      <c r="A202" s="29" t="s">
        <v>3193</v>
      </c>
      <c r="B202" s="29">
        <v>0.64</v>
      </c>
      <c r="C202" s="29">
        <v>1.1499999999999999</v>
      </c>
      <c r="D202" s="29">
        <v>-16.12</v>
      </c>
      <c r="E202" s="29">
        <v>-3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6</v>
      </c>
      <c r="M202" s="29">
        <v>0</v>
      </c>
      <c r="N202" s="29">
        <v>6</v>
      </c>
      <c r="O202" s="29">
        <v>0</v>
      </c>
      <c r="P202" s="29">
        <v>0</v>
      </c>
    </row>
    <row r="203" spans="1:16" ht="12.75" customHeight="1">
      <c r="A203" s="29" t="s">
        <v>3194</v>
      </c>
      <c r="B203" s="29">
        <v>0.62</v>
      </c>
      <c r="C203" s="29">
        <v>0.62</v>
      </c>
      <c r="D203" s="29">
        <v>-19.52</v>
      </c>
      <c r="E203" s="29">
        <v>-3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6</v>
      </c>
      <c r="M203" s="29">
        <v>0</v>
      </c>
      <c r="N203" s="29">
        <v>6</v>
      </c>
      <c r="O203" s="29">
        <v>0</v>
      </c>
      <c r="P203" s="29">
        <v>0</v>
      </c>
    </row>
    <row r="204" spans="1:16" ht="12.75" customHeight="1">
      <c r="A204" s="29" t="s">
        <v>3195</v>
      </c>
      <c r="B204" s="29">
        <v>0.21</v>
      </c>
      <c r="C204" s="29">
        <v>1.08</v>
      </c>
      <c r="D204" s="29">
        <v>-16.059999999999999</v>
      </c>
      <c r="E204" s="29">
        <v>-3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6</v>
      </c>
      <c r="M204" s="29">
        <v>0</v>
      </c>
      <c r="N204" s="29">
        <v>6</v>
      </c>
      <c r="O204" s="29">
        <v>0</v>
      </c>
      <c r="P204" s="29">
        <v>0</v>
      </c>
    </row>
    <row r="205" spans="1:16" ht="12.75" customHeight="1">
      <c r="A205" s="29" t="s">
        <v>3196</v>
      </c>
      <c r="B205" s="29">
        <v>0.01</v>
      </c>
      <c r="C205" s="29">
        <v>-0.01</v>
      </c>
      <c r="D205" s="29">
        <v>-2.1</v>
      </c>
      <c r="E205" s="29">
        <v>-2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6</v>
      </c>
      <c r="M205" s="29">
        <v>0</v>
      </c>
      <c r="N205" s="29">
        <v>6</v>
      </c>
      <c r="O205" s="29">
        <v>0</v>
      </c>
      <c r="P205" s="29">
        <v>0</v>
      </c>
    </row>
    <row r="206" spans="1:16" ht="12.75" customHeight="1">
      <c r="A206" s="29" t="s">
        <v>3197</v>
      </c>
      <c r="B206" s="29">
        <v>0.02</v>
      </c>
      <c r="C206" s="29">
        <v>0.02</v>
      </c>
      <c r="D206" s="29">
        <v>-2</v>
      </c>
      <c r="E206" s="29">
        <v>-2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6</v>
      </c>
      <c r="M206" s="29">
        <v>0</v>
      </c>
      <c r="N206" s="29">
        <v>6</v>
      </c>
      <c r="O206" s="29">
        <v>0</v>
      </c>
      <c r="P206" s="29">
        <v>0</v>
      </c>
    </row>
    <row r="207" spans="1:16" ht="12.75" customHeight="1">
      <c r="A207" s="29" t="s">
        <v>3041</v>
      </c>
      <c r="B207" s="29">
        <v>0.3</v>
      </c>
      <c r="C207" s="29">
        <v>-0.21</v>
      </c>
      <c r="D207" s="29">
        <v>-4.8</v>
      </c>
      <c r="E207" s="29">
        <v>-4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6</v>
      </c>
      <c r="M207" s="29">
        <v>0</v>
      </c>
      <c r="N207" s="29">
        <v>6</v>
      </c>
      <c r="O207" s="29">
        <v>0</v>
      </c>
      <c r="P207" s="29">
        <v>1</v>
      </c>
    </row>
    <row r="208" spans="1:16" ht="12.75" customHeight="1">
      <c r="A208" s="29" t="s">
        <v>3198</v>
      </c>
      <c r="B208" s="29">
        <v>-0.4</v>
      </c>
      <c r="C208" s="29">
        <v>-2.21</v>
      </c>
      <c r="D208" s="29">
        <v>-6.03</v>
      </c>
      <c r="E208" s="29">
        <v>-2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6</v>
      </c>
      <c r="M208" s="29">
        <v>0</v>
      </c>
      <c r="N208" s="29">
        <v>6</v>
      </c>
      <c r="O208" s="29">
        <v>0</v>
      </c>
      <c r="P208" s="29">
        <v>0</v>
      </c>
    </row>
    <row r="209" spans="1:17" ht="12.75" customHeight="1">
      <c r="A209" s="29" t="s">
        <v>3199</v>
      </c>
      <c r="B209" s="29">
        <v>-0.68</v>
      </c>
      <c r="C209" s="29">
        <v>-0.75</v>
      </c>
      <c r="D209" s="29">
        <v>-3.46</v>
      </c>
      <c r="E209" s="29">
        <v>-2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6</v>
      </c>
      <c r="M209" s="29">
        <v>0</v>
      </c>
      <c r="N209" s="29">
        <v>6</v>
      </c>
      <c r="O209" s="29">
        <v>0</v>
      </c>
      <c r="P209" s="29">
        <v>0</v>
      </c>
    </row>
    <row r="210" spans="1:17" ht="12.75" customHeight="1">
      <c r="A210" s="29" t="s">
        <v>3200</v>
      </c>
      <c r="B210" s="29">
        <v>0.08</v>
      </c>
      <c r="C210" s="29">
        <v>-0.22</v>
      </c>
      <c r="D210" s="29">
        <v>-3.51</v>
      </c>
      <c r="E210" s="29">
        <v>-2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6</v>
      </c>
      <c r="M210" s="29">
        <v>0</v>
      </c>
      <c r="N210" s="29">
        <v>6</v>
      </c>
      <c r="O210" s="29">
        <v>0</v>
      </c>
      <c r="P210" s="29">
        <v>0</v>
      </c>
    </row>
    <row r="211" spans="1:17" ht="12.75" customHeight="1">
      <c r="A211" s="29" t="s">
        <v>3201</v>
      </c>
      <c r="B211" s="29">
        <v>0.01</v>
      </c>
      <c r="C211" s="29">
        <v>0.16</v>
      </c>
      <c r="D211" s="29">
        <v>-2.99</v>
      </c>
      <c r="E211" s="29">
        <v>-2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6</v>
      </c>
      <c r="M211" s="29">
        <v>0</v>
      </c>
      <c r="N211" s="29">
        <v>6</v>
      </c>
      <c r="O211" s="29">
        <v>0</v>
      </c>
      <c r="P211" s="29">
        <v>0</v>
      </c>
    </row>
    <row r="212" spans="1:17" ht="12.75" customHeight="1">
      <c r="A212" s="29" t="s">
        <v>3202</v>
      </c>
      <c r="B212" s="29">
        <v>0</v>
      </c>
      <c r="C212" s="29">
        <v>0</v>
      </c>
      <c r="D212" s="29">
        <v>-2.4300000000000002</v>
      </c>
      <c r="E212" s="29">
        <v>-2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6</v>
      </c>
      <c r="M212" s="29">
        <v>0</v>
      </c>
      <c r="N212" s="29">
        <v>6</v>
      </c>
      <c r="O212" s="29">
        <v>0</v>
      </c>
      <c r="P212" s="29">
        <v>0</v>
      </c>
    </row>
    <row r="213" spans="1:17" ht="12.75" customHeight="1">
      <c r="A213" s="29" t="s">
        <v>3203</v>
      </c>
      <c r="B213" s="29">
        <v>7.0000000000000007E-2</v>
      </c>
      <c r="C213" s="29">
        <v>-0.17</v>
      </c>
      <c r="D213" s="29">
        <v>-2.25</v>
      </c>
      <c r="E213" s="29">
        <v>-2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6</v>
      </c>
      <c r="M213" s="29">
        <v>0</v>
      </c>
      <c r="N213" s="29">
        <v>6</v>
      </c>
      <c r="O213" s="29">
        <v>0</v>
      </c>
      <c r="P213" s="29">
        <v>0</v>
      </c>
    </row>
    <row r="214" spans="1:17" ht="12.75" customHeight="1">
      <c r="A214" s="29" t="s">
        <v>3204</v>
      </c>
      <c r="B214" s="29">
        <v>-7.0000000000000007E-2</v>
      </c>
      <c r="C214" s="29">
        <v>0.3</v>
      </c>
      <c r="D214" s="29">
        <v>-16.36</v>
      </c>
      <c r="E214" s="29">
        <v>-3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6</v>
      </c>
      <c r="M214" s="29">
        <v>0</v>
      </c>
      <c r="N214" s="29">
        <v>6</v>
      </c>
      <c r="O214" s="29">
        <v>0</v>
      </c>
      <c r="P214" s="29">
        <v>0</v>
      </c>
    </row>
    <row r="215" spans="1:17" ht="12.75" customHeight="1">
      <c r="A215" s="29" t="s">
        <v>3205</v>
      </c>
      <c r="B215" s="29">
        <v>3.7</v>
      </c>
      <c r="C215" s="29">
        <v>9.8699999999999992</v>
      </c>
      <c r="D215" s="29">
        <v>-15.51</v>
      </c>
      <c r="E215" s="29">
        <v>-2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6</v>
      </c>
      <c r="M215" s="29">
        <v>0</v>
      </c>
      <c r="N215" s="29">
        <v>6</v>
      </c>
      <c r="O215" s="29">
        <v>0</v>
      </c>
      <c r="P215" s="29">
        <v>0</v>
      </c>
    </row>
    <row r="216" spans="1:17" ht="12.75" customHeight="1">
      <c r="A216" s="29" t="s">
        <v>3206</v>
      </c>
      <c r="B216" s="29">
        <v>-6.76</v>
      </c>
      <c r="C216" s="29">
        <v>-11.11</v>
      </c>
      <c r="D216" s="29">
        <v>-8.9700000000000006</v>
      </c>
      <c r="E216" s="29">
        <v>-4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6</v>
      </c>
      <c r="M216" s="29">
        <v>0</v>
      </c>
      <c r="N216" s="29">
        <v>6</v>
      </c>
      <c r="O216" s="29">
        <v>0</v>
      </c>
      <c r="P216" s="29">
        <v>1</v>
      </c>
    </row>
    <row r="217" spans="1:17" ht="12.75" customHeight="1">
      <c r="A217" s="29" t="s">
        <v>3207</v>
      </c>
      <c r="B217" s="29">
        <v>0.03</v>
      </c>
      <c r="C217" s="29">
        <v>0.01</v>
      </c>
      <c r="D217" s="29">
        <v>-2</v>
      </c>
      <c r="E217" s="29">
        <v>-2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6</v>
      </c>
      <c r="M217" s="29">
        <v>0</v>
      </c>
      <c r="N217" s="29">
        <v>6</v>
      </c>
      <c r="O217" s="29">
        <v>0</v>
      </c>
      <c r="P217" s="29">
        <v>0</v>
      </c>
    </row>
    <row r="218" spans="1:17" ht="12.75" customHeight="1">
      <c r="A218" s="29" t="s">
        <v>3208</v>
      </c>
      <c r="B218" s="29">
        <v>-0.16</v>
      </c>
      <c r="C218" s="29">
        <v>0.26</v>
      </c>
      <c r="D218" s="29">
        <v>-16.41</v>
      </c>
      <c r="E218" s="29">
        <v>-3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6</v>
      </c>
      <c r="M218" s="29">
        <v>0</v>
      </c>
      <c r="N218" s="29">
        <v>6</v>
      </c>
      <c r="O218" s="29">
        <v>0</v>
      </c>
      <c r="P218" s="29">
        <v>0</v>
      </c>
    </row>
    <row r="219" spans="1:17" ht="12.75" customHeight="1">
      <c r="A219" s="29" t="s">
        <v>3209</v>
      </c>
      <c r="B219" s="29">
        <v>2.6</v>
      </c>
      <c r="C219" s="29">
        <v>-0.63</v>
      </c>
      <c r="D219" s="29">
        <v>-19.739999999999998</v>
      </c>
      <c r="E219" s="29">
        <v>-3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6</v>
      </c>
      <c r="M219" s="29">
        <v>0</v>
      </c>
      <c r="N219" s="29">
        <v>6</v>
      </c>
      <c r="O219" s="29">
        <v>0</v>
      </c>
      <c r="P219" s="29">
        <v>0</v>
      </c>
    </row>
    <row r="220" spans="1:17" ht="12.75" customHeight="1">
      <c r="A220" s="29" t="s">
        <v>3210</v>
      </c>
      <c r="B220" s="29">
        <v>0.13</v>
      </c>
      <c r="C220" s="29">
        <v>-0.24</v>
      </c>
      <c r="D220" s="29">
        <v>-3.45</v>
      </c>
      <c r="E220" s="29">
        <v>-2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6</v>
      </c>
      <c r="M220" s="29">
        <v>0</v>
      </c>
      <c r="N220" s="29">
        <v>6</v>
      </c>
      <c r="O220" s="29">
        <v>0</v>
      </c>
      <c r="P220" s="29">
        <v>0</v>
      </c>
    </row>
    <row r="221" spans="1:17" ht="12.75" customHeight="1">
      <c r="A221" s="29" t="s">
        <v>3211</v>
      </c>
      <c r="B221" s="29">
        <v>1.73</v>
      </c>
      <c r="C221" s="29">
        <v>0.11</v>
      </c>
      <c r="D221" s="29">
        <v>-2.78</v>
      </c>
      <c r="E221" s="29">
        <v>-2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6</v>
      </c>
      <c r="M221" s="29">
        <v>0</v>
      </c>
      <c r="N221" s="29">
        <v>6</v>
      </c>
      <c r="O221" s="29">
        <v>0</v>
      </c>
      <c r="P221" s="29">
        <v>0</v>
      </c>
    </row>
    <row r="222" spans="1:17" ht="12.75" customHeight="1">
      <c r="A222" s="29" t="s">
        <v>3212</v>
      </c>
      <c r="B222" s="29">
        <v>-2.62</v>
      </c>
      <c r="C222" s="29">
        <v>0.2</v>
      </c>
      <c r="D222" s="29">
        <v>-2.67</v>
      </c>
      <c r="E222" s="29">
        <v>-2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6</v>
      </c>
      <c r="M222" s="29">
        <v>0</v>
      </c>
      <c r="N222" s="29">
        <v>6</v>
      </c>
      <c r="O222" s="29">
        <v>0</v>
      </c>
      <c r="P222" s="29">
        <v>1</v>
      </c>
    </row>
    <row r="223" spans="1:17" ht="12.75" customHeight="1">
      <c r="A223" s="29" t="s">
        <v>3205</v>
      </c>
      <c r="B223" s="29">
        <v>3.15</v>
      </c>
      <c r="C223" s="29">
        <v>9.5500000000000007</v>
      </c>
      <c r="D223" s="29">
        <v>-15.43</v>
      </c>
      <c r="E223" s="29">
        <v>-2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6</v>
      </c>
      <c r="M223" s="29">
        <v>0</v>
      </c>
      <c r="N223" s="29">
        <v>6</v>
      </c>
      <c r="O223" s="29">
        <v>0</v>
      </c>
      <c r="P223" s="29">
        <v>0</v>
      </c>
    </row>
    <row r="224" spans="1:17" ht="12.75" customHeight="1">
      <c r="A224" t="s">
        <v>3041</v>
      </c>
      <c r="B224">
        <v>0.03</v>
      </c>
      <c r="C224">
        <v>0.11</v>
      </c>
      <c r="D224">
        <v>-5.03</v>
      </c>
      <c r="E224">
        <v>-4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6</v>
      </c>
      <c r="M224">
        <v>0</v>
      </c>
      <c r="N224">
        <v>6</v>
      </c>
      <c r="O224">
        <v>0</v>
      </c>
      <c r="P224">
        <v>0</v>
      </c>
      <c r="Q224">
        <v>0</v>
      </c>
    </row>
    <row r="225" spans="1:17" ht="12.75" customHeight="1">
      <c r="A225" t="s">
        <v>3082</v>
      </c>
      <c r="B225">
        <v>-1.04</v>
      </c>
      <c r="C225">
        <v>-0.44</v>
      </c>
      <c r="D225">
        <v>-18.79</v>
      </c>
      <c r="E225">
        <v>-3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6</v>
      </c>
      <c r="M225">
        <v>0</v>
      </c>
      <c r="N225">
        <v>6</v>
      </c>
      <c r="O225">
        <v>0</v>
      </c>
      <c r="P225">
        <v>0</v>
      </c>
    </row>
    <row r="226" spans="1:17" ht="12.75" customHeight="1">
      <c r="A226" t="s">
        <v>3083</v>
      </c>
      <c r="B226">
        <v>0.14000000000000001</v>
      </c>
      <c r="C226">
        <v>0.66</v>
      </c>
      <c r="D226">
        <v>-19.510000000000002</v>
      </c>
      <c r="E226">
        <v>-3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6</v>
      </c>
      <c r="M226">
        <v>0</v>
      </c>
      <c r="N226">
        <v>6</v>
      </c>
      <c r="O226">
        <v>0</v>
      </c>
      <c r="P226">
        <v>0</v>
      </c>
    </row>
    <row r="227" spans="1:17" ht="12.75" customHeight="1">
      <c r="A227" t="s">
        <v>3041</v>
      </c>
      <c r="B227">
        <v>0.05</v>
      </c>
      <c r="C227">
        <v>0.06</v>
      </c>
      <c r="D227">
        <v>-4.95</v>
      </c>
      <c r="E227">
        <v>-4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6</v>
      </c>
      <c r="M227">
        <v>0</v>
      </c>
      <c r="N227">
        <v>6</v>
      </c>
      <c r="O227">
        <v>0</v>
      </c>
      <c r="P227">
        <v>3</v>
      </c>
      <c r="Q227">
        <v>3</v>
      </c>
    </row>
    <row r="228" spans="1:17" ht="12.75" customHeight="1">
      <c r="A228" t="s">
        <v>3084</v>
      </c>
      <c r="B228">
        <v>-0.48</v>
      </c>
      <c r="C228">
        <v>0.41</v>
      </c>
      <c r="D228">
        <v>-3.21</v>
      </c>
      <c r="E228">
        <v>-2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6</v>
      </c>
      <c r="M228">
        <v>0</v>
      </c>
      <c r="N228">
        <v>6</v>
      </c>
      <c r="O228">
        <v>0</v>
      </c>
      <c r="P228">
        <v>1</v>
      </c>
      <c r="Q228">
        <v>1</v>
      </c>
    </row>
    <row r="229" spans="1:17" ht="12.75" customHeight="1">
      <c r="A229" t="s">
        <v>3085</v>
      </c>
      <c r="B229">
        <v>-0.91</v>
      </c>
      <c r="C229">
        <v>0.88</v>
      </c>
      <c r="D229">
        <v>-10.18</v>
      </c>
      <c r="E229">
        <v>-3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6</v>
      </c>
      <c r="M229">
        <v>0</v>
      </c>
      <c r="N229">
        <v>6</v>
      </c>
      <c r="O229">
        <v>0</v>
      </c>
      <c r="P229">
        <v>1</v>
      </c>
    </row>
    <row r="230" spans="1:17" ht="12.75" customHeight="1">
      <c r="A230" t="s">
        <v>3086</v>
      </c>
      <c r="B230">
        <v>-3.04</v>
      </c>
      <c r="C230">
        <v>-15.63</v>
      </c>
      <c r="D230">
        <v>-11.92</v>
      </c>
      <c r="E230">
        <v>-3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6</v>
      </c>
      <c r="M230">
        <v>0</v>
      </c>
      <c r="N230">
        <v>6</v>
      </c>
      <c r="O230">
        <v>0</v>
      </c>
      <c r="P230">
        <v>1</v>
      </c>
    </row>
    <row r="231" spans="1:17" ht="12.75" customHeight="1">
      <c r="A231" t="s">
        <v>3087</v>
      </c>
      <c r="B231">
        <v>0.15</v>
      </c>
      <c r="C231">
        <v>0.32</v>
      </c>
      <c r="D231">
        <v>-7.14</v>
      </c>
      <c r="E231">
        <v>-3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6</v>
      </c>
      <c r="M231">
        <v>0</v>
      </c>
      <c r="N231">
        <v>6</v>
      </c>
      <c r="O231">
        <v>0</v>
      </c>
      <c r="P231">
        <v>1</v>
      </c>
      <c r="Q231">
        <v>1</v>
      </c>
    </row>
    <row r="232" spans="1:17" ht="12.75" customHeight="1">
      <c r="A232" t="s">
        <v>3088</v>
      </c>
      <c r="B232">
        <v>-0.95</v>
      </c>
      <c r="C232">
        <v>0.55000000000000004</v>
      </c>
      <c r="D232">
        <v>-8.1199999999999992</v>
      </c>
      <c r="E232">
        <v>-3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6</v>
      </c>
      <c r="M232">
        <v>0</v>
      </c>
      <c r="N232">
        <v>6</v>
      </c>
      <c r="O232">
        <v>0</v>
      </c>
      <c r="P232">
        <v>1</v>
      </c>
      <c r="Q232">
        <v>1</v>
      </c>
    </row>
    <row r="233" spans="1:17" ht="12.75" customHeight="1">
      <c r="A233" t="s">
        <v>3089</v>
      </c>
      <c r="B233">
        <v>-0.33</v>
      </c>
      <c r="C233">
        <v>0.1</v>
      </c>
      <c r="D233">
        <v>-17.5</v>
      </c>
      <c r="E233">
        <v>-3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6</v>
      </c>
      <c r="M233">
        <v>0</v>
      </c>
      <c r="N233">
        <v>6</v>
      </c>
      <c r="O233">
        <v>0</v>
      </c>
      <c r="P233">
        <v>1</v>
      </c>
    </row>
    <row r="234" spans="1:17" ht="12.75" customHeight="1">
      <c r="A234" t="s">
        <v>3090</v>
      </c>
      <c r="B234">
        <v>0.01</v>
      </c>
      <c r="C234">
        <v>0.1</v>
      </c>
      <c r="D234">
        <v>-2.34</v>
      </c>
      <c r="E234">
        <v>-2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6</v>
      </c>
      <c r="M234">
        <v>0</v>
      </c>
      <c r="N234">
        <v>6</v>
      </c>
      <c r="O234">
        <v>0</v>
      </c>
      <c r="P234">
        <v>1</v>
      </c>
      <c r="Q234">
        <v>1</v>
      </c>
    </row>
    <row r="235" spans="1:17" ht="12.75" customHeight="1">
      <c r="A235" t="s">
        <v>3091</v>
      </c>
      <c r="B235">
        <v>-7.0000000000000007E-2</v>
      </c>
      <c r="C235">
        <v>0.03</v>
      </c>
      <c r="D235">
        <v>-2.04</v>
      </c>
      <c r="E235">
        <v>-2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6</v>
      </c>
      <c r="M235">
        <v>0</v>
      </c>
      <c r="N235">
        <v>6</v>
      </c>
      <c r="O235">
        <v>0</v>
      </c>
      <c r="P235">
        <v>1</v>
      </c>
      <c r="Q235">
        <v>1</v>
      </c>
    </row>
    <row r="236" spans="1:17" ht="12.75" customHeight="1">
      <c r="A236" t="s">
        <v>3092</v>
      </c>
      <c r="B236">
        <v>-0.12</v>
      </c>
      <c r="C236">
        <v>0</v>
      </c>
      <c r="D236">
        <v>-2.41</v>
      </c>
      <c r="E236">
        <v>-2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6</v>
      </c>
      <c r="M236">
        <v>0</v>
      </c>
      <c r="N236">
        <v>6</v>
      </c>
      <c r="O236">
        <v>0</v>
      </c>
      <c r="P236">
        <v>1</v>
      </c>
      <c r="Q236">
        <v>1</v>
      </c>
    </row>
    <row r="237" spans="1:17" ht="12.75" customHeight="1">
      <c r="A237" t="s">
        <v>3093</v>
      </c>
      <c r="B237">
        <v>-0.14000000000000001</v>
      </c>
      <c r="C237">
        <v>0.09</v>
      </c>
      <c r="D237">
        <v>-2.59</v>
      </c>
      <c r="E237">
        <v>-2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6</v>
      </c>
      <c r="M237">
        <v>0</v>
      </c>
      <c r="N237">
        <v>6</v>
      </c>
      <c r="O237">
        <v>0</v>
      </c>
      <c r="P237">
        <v>1</v>
      </c>
      <c r="Q237">
        <v>1</v>
      </c>
    </row>
    <row r="238" spans="1:17" ht="12.75" customHeight="1">
      <c r="A238" t="s">
        <v>3094</v>
      </c>
      <c r="B238">
        <v>-0.03</v>
      </c>
      <c r="C238">
        <v>-0.02</v>
      </c>
      <c r="D238">
        <v>-2.3199999999999998</v>
      </c>
      <c r="E238">
        <v>-2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6</v>
      </c>
      <c r="M238">
        <v>0</v>
      </c>
      <c r="N238">
        <v>6</v>
      </c>
      <c r="O238">
        <v>0</v>
      </c>
      <c r="P238">
        <v>1</v>
      </c>
      <c r="Q238">
        <v>1</v>
      </c>
    </row>
    <row r="239" spans="1:17" ht="12.75" customHeight="1">
      <c r="A239" t="s">
        <v>3095</v>
      </c>
      <c r="B239">
        <v>-0.37</v>
      </c>
      <c r="C239">
        <v>0.54</v>
      </c>
      <c r="D239">
        <v>-19.3</v>
      </c>
      <c r="E239">
        <v>-3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6</v>
      </c>
      <c r="M239">
        <v>0</v>
      </c>
      <c r="N239">
        <v>6</v>
      </c>
      <c r="O239">
        <v>0</v>
      </c>
      <c r="P239">
        <v>1</v>
      </c>
    </row>
    <row r="240" spans="1:17" ht="12.75" customHeight="1">
      <c r="A240" t="s">
        <v>3096</v>
      </c>
      <c r="B240">
        <v>-0.16</v>
      </c>
      <c r="C240">
        <v>-0.03</v>
      </c>
      <c r="D240">
        <v>-2.17</v>
      </c>
      <c r="E240">
        <v>-2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6</v>
      </c>
      <c r="M240">
        <v>0</v>
      </c>
      <c r="N240">
        <v>6</v>
      </c>
      <c r="O240">
        <v>0</v>
      </c>
      <c r="P240">
        <v>1</v>
      </c>
      <c r="Q240">
        <v>1</v>
      </c>
    </row>
    <row r="241" spans="1:17" ht="12.75" customHeight="1">
      <c r="A241" t="s">
        <v>3097</v>
      </c>
      <c r="B241">
        <v>-0.38</v>
      </c>
      <c r="C241">
        <v>0.11</v>
      </c>
      <c r="D241">
        <v>-3.81</v>
      </c>
      <c r="E241">
        <v>-2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6</v>
      </c>
      <c r="M241">
        <v>0</v>
      </c>
      <c r="N241">
        <v>6</v>
      </c>
      <c r="O241">
        <v>0</v>
      </c>
      <c r="P241">
        <v>1</v>
      </c>
      <c r="Q241">
        <v>1</v>
      </c>
    </row>
    <row r="242" spans="1:17" ht="12.75" customHeight="1">
      <c r="A242" t="s">
        <v>3098</v>
      </c>
      <c r="B242">
        <v>-1.1299999999999999</v>
      </c>
      <c r="C242">
        <v>0.53</v>
      </c>
      <c r="D242">
        <v>-7.47</v>
      </c>
      <c r="E242">
        <v>-3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6</v>
      </c>
      <c r="M242">
        <v>0</v>
      </c>
      <c r="N242">
        <v>6</v>
      </c>
      <c r="O242">
        <v>0</v>
      </c>
      <c r="P242">
        <v>1</v>
      </c>
      <c r="Q242">
        <v>1</v>
      </c>
    </row>
    <row r="243" spans="1:17" ht="12.75" customHeight="1">
      <c r="A243" t="s">
        <v>3041</v>
      </c>
      <c r="B243">
        <v>-0.06</v>
      </c>
      <c r="C243">
        <v>7.0000000000000007E-2</v>
      </c>
      <c r="D243">
        <v>-5.33</v>
      </c>
      <c r="E243">
        <v>-4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6</v>
      </c>
      <c r="M243">
        <v>0</v>
      </c>
      <c r="N243">
        <v>6</v>
      </c>
      <c r="O243">
        <v>0</v>
      </c>
      <c r="P243">
        <v>0</v>
      </c>
      <c r="Q243">
        <v>0</v>
      </c>
    </row>
    <row r="244" spans="1:17" ht="12.75" customHeight="1">
      <c r="A244" t="s">
        <v>3099</v>
      </c>
      <c r="B244">
        <v>-0.39</v>
      </c>
      <c r="C244">
        <v>0.32</v>
      </c>
      <c r="D244">
        <v>-17.54</v>
      </c>
      <c r="E244">
        <v>-3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6</v>
      </c>
      <c r="M244">
        <v>0</v>
      </c>
      <c r="N244">
        <v>6</v>
      </c>
      <c r="O244">
        <v>0</v>
      </c>
      <c r="P244">
        <v>1</v>
      </c>
    </row>
    <row r="245" spans="1:17" ht="12.75" customHeight="1">
      <c r="A245" t="s">
        <v>3100</v>
      </c>
      <c r="B245">
        <v>0.56000000000000005</v>
      </c>
      <c r="C245">
        <v>0.96</v>
      </c>
      <c r="D245">
        <v>-10.7</v>
      </c>
      <c r="E245">
        <v>-3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6</v>
      </c>
      <c r="M245">
        <v>0</v>
      </c>
      <c r="N245">
        <v>6</v>
      </c>
      <c r="O245">
        <v>0</v>
      </c>
      <c r="P245">
        <v>1</v>
      </c>
    </row>
    <row r="246" spans="1:17" ht="12.75" customHeight="1">
      <c r="A246" t="s">
        <v>3101</v>
      </c>
      <c r="B246">
        <v>-7.21</v>
      </c>
      <c r="C246">
        <v>1.04</v>
      </c>
      <c r="D246">
        <v>-12.6</v>
      </c>
      <c r="E246">
        <v>-3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6</v>
      </c>
      <c r="M246">
        <v>0</v>
      </c>
      <c r="N246">
        <v>6</v>
      </c>
      <c r="O246">
        <v>0</v>
      </c>
      <c r="P246">
        <v>1</v>
      </c>
    </row>
    <row r="247" spans="1:17" ht="12.75" customHeight="1">
      <c r="A247" t="s">
        <v>3102</v>
      </c>
      <c r="B247">
        <v>0.01</v>
      </c>
      <c r="C247">
        <v>0.04</v>
      </c>
      <c r="D247">
        <v>-2.62</v>
      </c>
      <c r="E247">
        <v>-2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6</v>
      </c>
      <c r="M247">
        <v>0</v>
      </c>
      <c r="N247">
        <v>6</v>
      </c>
      <c r="O247">
        <v>0</v>
      </c>
      <c r="P247">
        <v>1</v>
      </c>
      <c r="Q247">
        <v>1</v>
      </c>
    </row>
    <row r="248" spans="1:17" ht="12.75" customHeight="1">
      <c r="A248" t="s">
        <v>3103</v>
      </c>
      <c r="B248">
        <v>1.68</v>
      </c>
      <c r="C248">
        <v>0.05</v>
      </c>
      <c r="D248">
        <v>-8.93</v>
      </c>
      <c r="E248">
        <v>-3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6</v>
      </c>
      <c r="M248">
        <v>0</v>
      </c>
      <c r="N248">
        <v>6</v>
      </c>
      <c r="O248">
        <v>0</v>
      </c>
      <c r="P248">
        <v>1</v>
      </c>
      <c r="Q248">
        <v>1</v>
      </c>
    </row>
    <row r="249" spans="1:17" ht="12.75" customHeight="1">
      <c r="A249" t="s">
        <v>3104</v>
      </c>
      <c r="B249">
        <v>0.17</v>
      </c>
      <c r="C249">
        <v>-1.55</v>
      </c>
      <c r="D249">
        <v>-12.6</v>
      </c>
      <c r="E249">
        <v>-3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6</v>
      </c>
      <c r="M249">
        <v>0</v>
      </c>
      <c r="N249">
        <v>6</v>
      </c>
      <c r="O249">
        <v>0</v>
      </c>
      <c r="P249">
        <v>1</v>
      </c>
    </row>
    <row r="250" spans="1:17" ht="12.75" customHeight="1">
      <c r="A250" t="s">
        <v>3105</v>
      </c>
      <c r="B250">
        <v>2.56</v>
      </c>
      <c r="C250">
        <v>-0.14000000000000001</v>
      </c>
      <c r="D250">
        <v>-17.940000000000001</v>
      </c>
      <c r="E250">
        <v>-3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6</v>
      </c>
      <c r="M250">
        <v>0</v>
      </c>
      <c r="N250">
        <v>6</v>
      </c>
      <c r="O250">
        <v>0</v>
      </c>
      <c r="P250">
        <v>1</v>
      </c>
    </row>
    <row r="251" spans="1:17" ht="12.75" customHeight="1">
      <c r="A251" t="s">
        <v>3106</v>
      </c>
      <c r="B251">
        <v>-0.04</v>
      </c>
      <c r="C251">
        <v>-0.67</v>
      </c>
      <c r="D251">
        <v>-2.2000000000000002</v>
      </c>
      <c r="E251">
        <v>-2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6</v>
      </c>
      <c r="M251">
        <v>0</v>
      </c>
      <c r="N251">
        <v>6</v>
      </c>
      <c r="O251">
        <v>0</v>
      </c>
      <c r="P251">
        <v>1</v>
      </c>
      <c r="Q251">
        <v>1</v>
      </c>
    </row>
    <row r="252" spans="1:17" ht="12.75" customHeight="1">
      <c r="A252" t="s">
        <v>3041</v>
      </c>
      <c r="B252">
        <v>-0.09</v>
      </c>
      <c r="C252">
        <v>0.13</v>
      </c>
      <c r="D252">
        <v>-5.2</v>
      </c>
      <c r="E252">
        <v>-4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6</v>
      </c>
      <c r="M252">
        <v>0</v>
      </c>
      <c r="N252">
        <v>6</v>
      </c>
      <c r="O252">
        <v>0</v>
      </c>
      <c r="P252">
        <v>1</v>
      </c>
      <c r="Q252">
        <v>1</v>
      </c>
    </row>
    <row r="253" spans="1:17" ht="12.75" customHeight="1">
      <c r="A253" t="s">
        <v>3107</v>
      </c>
      <c r="B253">
        <v>0.67</v>
      </c>
      <c r="C253">
        <v>0.08</v>
      </c>
      <c r="D253">
        <v>-11.47</v>
      </c>
      <c r="E253">
        <v>-3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6</v>
      </c>
      <c r="M253">
        <v>0</v>
      </c>
      <c r="N253">
        <v>6</v>
      </c>
      <c r="O253">
        <v>0</v>
      </c>
      <c r="P253">
        <v>1</v>
      </c>
    </row>
    <row r="254" spans="1:17" ht="12.75" customHeight="1">
      <c r="A254" t="s">
        <v>3108</v>
      </c>
      <c r="B254">
        <v>-0.27</v>
      </c>
      <c r="C254">
        <v>0.62</v>
      </c>
      <c r="D254">
        <v>-8.9</v>
      </c>
      <c r="E254">
        <v>-3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6</v>
      </c>
      <c r="M254">
        <v>0</v>
      </c>
      <c r="N254">
        <v>6</v>
      </c>
      <c r="O254">
        <v>0</v>
      </c>
      <c r="P254">
        <v>1</v>
      </c>
      <c r="Q254">
        <v>1</v>
      </c>
    </row>
    <row r="255" spans="1:17" ht="12.75" customHeight="1">
      <c r="A255" t="s">
        <v>3109</v>
      </c>
      <c r="B255">
        <v>-6.66</v>
      </c>
      <c r="C255">
        <v>5.21</v>
      </c>
      <c r="D255">
        <v>-3.13</v>
      </c>
      <c r="E255">
        <v>-3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6</v>
      </c>
      <c r="M255">
        <v>0</v>
      </c>
      <c r="N255">
        <v>6</v>
      </c>
      <c r="O255">
        <v>0</v>
      </c>
      <c r="P255">
        <v>1</v>
      </c>
      <c r="Q255">
        <v>1</v>
      </c>
    </row>
    <row r="256" spans="1:17" ht="12.75" customHeight="1">
      <c r="A256" t="s">
        <v>3109</v>
      </c>
      <c r="B256">
        <v>-6.38</v>
      </c>
      <c r="C256">
        <v>5.0199999999999996</v>
      </c>
      <c r="D256">
        <v>-3.15</v>
      </c>
      <c r="E256">
        <v>-3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6</v>
      </c>
      <c r="M256">
        <v>0</v>
      </c>
      <c r="N256">
        <v>6</v>
      </c>
      <c r="O256">
        <v>0</v>
      </c>
      <c r="P256">
        <v>1</v>
      </c>
      <c r="Q256">
        <v>1</v>
      </c>
    </row>
    <row r="257" spans="1:17" ht="12.75" customHeight="1">
      <c r="A257" t="s">
        <v>3110</v>
      </c>
      <c r="B257">
        <v>-0.1</v>
      </c>
      <c r="C257">
        <v>0.51</v>
      </c>
      <c r="D257">
        <v>-8.0299999999999994</v>
      </c>
      <c r="E257">
        <v>-3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6</v>
      </c>
      <c r="M257">
        <v>0</v>
      </c>
      <c r="N257">
        <v>6</v>
      </c>
      <c r="O257">
        <v>0</v>
      </c>
      <c r="P257">
        <v>1</v>
      </c>
      <c r="Q257">
        <v>1</v>
      </c>
    </row>
    <row r="258" spans="1:17" ht="12.75" customHeight="1">
      <c r="A258" t="s">
        <v>3111</v>
      </c>
      <c r="B258">
        <v>-0.63</v>
      </c>
      <c r="C258">
        <v>0.12</v>
      </c>
      <c r="D258">
        <v>-7.81</v>
      </c>
      <c r="E258">
        <v>-3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6</v>
      </c>
      <c r="M258">
        <v>0</v>
      </c>
      <c r="N258">
        <v>6</v>
      </c>
      <c r="O258">
        <v>0</v>
      </c>
      <c r="P258">
        <v>1</v>
      </c>
      <c r="Q258">
        <v>1</v>
      </c>
    </row>
    <row r="259" spans="1:17" ht="12.75" customHeight="1">
      <c r="A259" t="s">
        <v>3112</v>
      </c>
      <c r="B259">
        <v>-0.01</v>
      </c>
      <c r="C259">
        <v>0.05</v>
      </c>
      <c r="D259">
        <v>-2.5099999999999998</v>
      </c>
      <c r="E259">
        <v>-2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6</v>
      </c>
      <c r="M259">
        <v>0</v>
      </c>
      <c r="N259">
        <v>6</v>
      </c>
      <c r="O259">
        <v>0</v>
      </c>
      <c r="P259">
        <v>1</v>
      </c>
      <c r="Q259">
        <v>1</v>
      </c>
    </row>
    <row r="260" spans="1:17" ht="12.75" customHeight="1">
      <c r="A260" t="s">
        <v>3113</v>
      </c>
      <c r="B260">
        <v>-0.27</v>
      </c>
      <c r="C260">
        <v>0.47</v>
      </c>
      <c r="D260">
        <v>-4.75</v>
      </c>
      <c r="E260">
        <v>-2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6</v>
      </c>
      <c r="M260">
        <v>0</v>
      </c>
      <c r="N260">
        <v>6</v>
      </c>
      <c r="O260">
        <v>0</v>
      </c>
      <c r="P260">
        <v>1</v>
      </c>
      <c r="Q260">
        <v>1</v>
      </c>
    </row>
    <row r="261" spans="1:17" ht="12.75" customHeight="1">
      <c r="A261" t="s">
        <v>3041</v>
      </c>
      <c r="B261">
        <v>-0.02</v>
      </c>
      <c r="C261">
        <v>0.25</v>
      </c>
      <c r="D261">
        <v>-5.08</v>
      </c>
      <c r="E261">
        <v>-4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6</v>
      </c>
      <c r="M261">
        <v>0</v>
      </c>
      <c r="N261">
        <v>6</v>
      </c>
      <c r="O261">
        <v>0</v>
      </c>
      <c r="P261">
        <v>1</v>
      </c>
      <c r="Q261">
        <v>1</v>
      </c>
    </row>
    <row r="262" spans="1:17" ht="12.75" customHeight="1">
      <c r="A262" t="s">
        <v>3114</v>
      </c>
      <c r="B262">
        <v>-1.71</v>
      </c>
      <c r="C262">
        <v>0.56999999999999995</v>
      </c>
      <c r="D262">
        <v>-2.61</v>
      </c>
      <c r="E262">
        <v>-2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6</v>
      </c>
      <c r="M262">
        <v>0</v>
      </c>
      <c r="N262">
        <v>6</v>
      </c>
      <c r="O262">
        <v>0</v>
      </c>
      <c r="P262">
        <v>0</v>
      </c>
      <c r="Q262">
        <v>0</v>
      </c>
    </row>
    <row r="263" spans="1:17" ht="12.75" customHeight="1">
      <c r="A263" t="s">
        <v>3115</v>
      </c>
      <c r="B263">
        <v>5.21</v>
      </c>
      <c r="C263">
        <v>5.85</v>
      </c>
      <c r="D263">
        <v>4.37</v>
      </c>
      <c r="E263">
        <v>-2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6</v>
      </c>
      <c r="M263">
        <v>0</v>
      </c>
      <c r="N263">
        <v>6</v>
      </c>
      <c r="O263">
        <v>0</v>
      </c>
      <c r="P263">
        <v>1</v>
      </c>
      <c r="Q263">
        <v>1</v>
      </c>
    </row>
    <row r="264" spans="1:17" ht="12.75" customHeight="1">
      <c r="A264" t="s">
        <v>3112</v>
      </c>
      <c r="B264">
        <v>0</v>
      </c>
      <c r="C264">
        <v>0.05</v>
      </c>
      <c r="D264">
        <v>-2.58</v>
      </c>
      <c r="E264">
        <v>-2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6</v>
      </c>
      <c r="M264">
        <v>0</v>
      </c>
      <c r="N264">
        <v>6</v>
      </c>
      <c r="O264">
        <v>0</v>
      </c>
      <c r="P264">
        <v>1</v>
      </c>
      <c r="Q264">
        <v>1</v>
      </c>
    </row>
    <row r="265" spans="1:17" ht="12.75" customHeight="1">
      <c r="A265" t="s">
        <v>3113</v>
      </c>
      <c r="B265">
        <v>1.6</v>
      </c>
      <c r="C265">
        <v>0.81</v>
      </c>
      <c r="D265">
        <v>-14.29</v>
      </c>
      <c r="E265">
        <v>-3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6</v>
      </c>
      <c r="M265">
        <v>0</v>
      </c>
      <c r="N265">
        <v>6</v>
      </c>
      <c r="O265">
        <v>0</v>
      </c>
      <c r="P265">
        <v>1</v>
      </c>
    </row>
    <row r="266" spans="1:17" ht="12.75" customHeight="1">
      <c r="A266" t="s">
        <v>3116</v>
      </c>
      <c r="B266">
        <v>0.97</v>
      </c>
      <c r="C266">
        <v>-2.74</v>
      </c>
      <c r="D266">
        <v>-13.21</v>
      </c>
      <c r="E266">
        <v>-3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6</v>
      </c>
      <c r="M266">
        <v>0</v>
      </c>
      <c r="N266">
        <v>6</v>
      </c>
      <c r="O266">
        <v>0</v>
      </c>
      <c r="P266">
        <v>1</v>
      </c>
    </row>
    <row r="267" spans="1:17" ht="12.75" customHeight="1">
      <c r="A267" t="s">
        <v>3117</v>
      </c>
      <c r="B267">
        <v>-3.22</v>
      </c>
      <c r="C267">
        <v>0.99</v>
      </c>
      <c r="D267">
        <v>-0.81</v>
      </c>
      <c r="E267">
        <v>-2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6</v>
      </c>
      <c r="M267">
        <v>0</v>
      </c>
      <c r="N267">
        <v>6</v>
      </c>
      <c r="O267">
        <v>0</v>
      </c>
      <c r="P267">
        <v>0</v>
      </c>
      <c r="Q267">
        <v>0</v>
      </c>
    </row>
    <row r="268" spans="1:17" ht="12.75" customHeight="1">
      <c r="A268" t="s">
        <v>3118</v>
      </c>
      <c r="B268">
        <v>-0.06</v>
      </c>
      <c r="C268">
        <v>0.02</v>
      </c>
      <c r="D268">
        <v>-2.34</v>
      </c>
      <c r="E268">
        <v>-2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6</v>
      </c>
      <c r="M268">
        <v>0</v>
      </c>
      <c r="N268">
        <v>6</v>
      </c>
      <c r="O268">
        <v>0</v>
      </c>
      <c r="P268">
        <v>1</v>
      </c>
      <c r="Q268">
        <v>1</v>
      </c>
    </row>
    <row r="269" spans="1:17" ht="12.75" customHeight="1">
      <c r="A269" t="s">
        <v>3119</v>
      </c>
      <c r="B269">
        <v>-0.76</v>
      </c>
      <c r="C269">
        <v>0.26</v>
      </c>
      <c r="D269">
        <v>-3.43</v>
      </c>
      <c r="E269">
        <v>-2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6</v>
      </c>
      <c r="M269">
        <v>0</v>
      </c>
      <c r="N269">
        <v>6</v>
      </c>
      <c r="O269">
        <v>0</v>
      </c>
      <c r="P269">
        <v>1</v>
      </c>
      <c r="Q269">
        <v>1</v>
      </c>
    </row>
    <row r="270" spans="1:17" ht="12.75" customHeight="1">
      <c r="A270" t="s">
        <v>3041</v>
      </c>
      <c r="B270">
        <v>-7.0000000000000007E-2</v>
      </c>
      <c r="C270">
        <v>0.22</v>
      </c>
      <c r="D270">
        <v>-5.14</v>
      </c>
      <c r="E270">
        <v>-4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6</v>
      </c>
      <c r="M270">
        <v>0</v>
      </c>
      <c r="N270">
        <v>6</v>
      </c>
      <c r="O270">
        <v>0</v>
      </c>
      <c r="P270">
        <v>1</v>
      </c>
    </row>
    <row r="271" spans="1:17" ht="12.75" customHeight="1">
      <c r="A271" t="s">
        <v>3120</v>
      </c>
      <c r="B271">
        <v>0.31</v>
      </c>
      <c r="C271">
        <v>0.18</v>
      </c>
      <c r="D271">
        <v>-18.059999999999999</v>
      </c>
      <c r="E271">
        <v>-3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6</v>
      </c>
      <c r="M271">
        <v>0</v>
      </c>
      <c r="N271">
        <v>6</v>
      </c>
      <c r="O271">
        <v>0</v>
      </c>
      <c r="P271">
        <v>1</v>
      </c>
    </row>
    <row r="272" spans="1:17" ht="12.75" customHeight="1">
      <c r="A272" t="s">
        <v>3121</v>
      </c>
      <c r="B272">
        <v>-1.01</v>
      </c>
      <c r="C272">
        <v>-3.61</v>
      </c>
      <c r="D272">
        <v>-11.53</v>
      </c>
      <c r="E272">
        <v>-3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6</v>
      </c>
      <c r="M272">
        <v>0</v>
      </c>
      <c r="N272">
        <v>6</v>
      </c>
      <c r="O272">
        <v>0</v>
      </c>
      <c r="P272">
        <v>0</v>
      </c>
    </row>
    <row r="273" spans="1:16" ht="12.75" customHeight="1">
      <c r="A273" t="s">
        <v>3122</v>
      </c>
      <c r="B273">
        <v>-0.06</v>
      </c>
      <c r="C273">
        <v>-4.09</v>
      </c>
      <c r="D273">
        <v>-12.09</v>
      </c>
      <c r="E273">
        <v>-3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6</v>
      </c>
      <c r="M273">
        <v>0</v>
      </c>
      <c r="N273">
        <v>6</v>
      </c>
      <c r="O273">
        <v>0</v>
      </c>
      <c r="P273">
        <v>1</v>
      </c>
    </row>
    <row r="274" spans="1:16" ht="12.75" customHeight="1">
      <c r="A274" t="s">
        <v>3123</v>
      </c>
      <c r="B274">
        <v>0.2</v>
      </c>
      <c r="C274">
        <v>-2.27</v>
      </c>
      <c r="D274">
        <v>-18.62</v>
      </c>
      <c r="E274">
        <v>-3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6</v>
      </c>
      <c r="M274">
        <v>0</v>
      </c>
      <c r="N274">
        <v>6</v>
      </c>
      <c r="O274">
        <v>0</v>
      </c>
      <c r="P274">
        <v>1</v>
      </c>
    </row>
    <row r="275" spans="1:16" ht="12.75" customHeight="1">
      <c r="A275" t="s">
        <v>3041</v>
      </c>
      <c r="B275">
        <v>-0.04</v>
      </c>
      <c r="C275">
        <v>0.17</v>
      </c>
      <c r="D275">
        <v>-5.62</v>
      </c>
      <c r="E275">
        <v>-4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6</v>
      </c>
      <c r="M275">
        <v>0</v>
      </c>
      <c r="N275">
        <v>6</v>
      </c>
      <c r="O275">
        <v>0</v>
      </c>
      <c r="P275">
        <v>3</v>
      </c>
    </row>
    <row r="276" spans="1:16" ht="12.75" customHeight="1">
      <c r="A276" t="s">
        <v>3124</v>
      </c>
      <c r="B276">
        <v>0.03</v>
      </c>
      <c r="C276">
        <v>-0.47</v>
      </c>
      <c r="D276">
        <v>-3.78</v>
      </c>
      <c r="E276">
        <v>-2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6</v>
      </c>
      <c r="M276">
        <v>0</v>
      </c>
      <c r="N276">
        <v>6</v>
      </c>
      <c r="O276">
        <v>0</v>
      </c>
      <c r="P276">
        <v>0</v>
      </c>
    </row>
    <row r="277" spans="1:16" ht="12.75" customHeight="1">
      <c r="A277" t="s">
        <v>3125</v>
      </c>
      <c r="B277">
        <v>0</v>
      </c>
      <c r="C277">
        <v>0.02</v>
      </c>
      <c r="D277">
        <v>-2.1800000000000002</v>
      </c>
      <c r="E277">
        <v>-2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6</v>
      </c>
      <c r="M277">
        <v>0</v>
      </c>
      <c r="N277">
        <v>6</v>
      </c>
      <c r="O277">
        <v>0</v>
      </c>
      <c r="P277">
        <v>4</v>
      </c>
    </row>
    <row r="278" spans="1:16" ht="12.75" customHeight="1">
      <c r="A278" t="s">
        <v>3126</v>
      </c>
      <c r="B278">
        <v>-9.32</v>
      </c>
      <c r="C278">
        <v>7.48</v>
      </c>
      <c r="D278">
        <v>0.44</v>
      </c>
      <c r="E278">
        <v>-3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6</v>
      </c>
      <c r="M278">
        <v>0</v>
      </c>
      <c r="N278">
        <v>6</v>
      </c>
      <c r="O278">
        <v>0</v>
      </c>
      <c r="P278">
        <v>2</v>
      </c>
    </row>
    <row r="279" spans="1:16" ht="12.75" customHeight="1">
      <c r="A279" t="s">
        <v>3127</v>
      </c>
      <c r="B279">
        <v>0.1</v>
      </c>
      <c r="C279">
        <v>0.35</v>
      </c>
      <c r="D279">
        <v>-3.34</v>
      </c>
      <c r="E279">
        <v>-2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6</v>
      </c>
      <c r="M279">
        <v>0</v>
      </c>
      <c r="N279">
        <v>6</v>
      </c>
      <c r="O279">
        <v>0</v>
      </c>
      <c r="P279">
        <v>1</v>
      </c>
    </row>
    <row r="280" spans="1:16" ht="12.75" customHeight="1">
      <c r="A280" t="s">
        <v>3128</v>
      </c>
      <c r="B280">
        <v>0.11</v>
      </c>
      <c r="C280">
        <v>0.01</v>
      </c>
      <c r="D280">
        <v>-2.72</v>
      </c>
      <c r="E280">
        <v>-2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6</v>
      </c>
      <c r="M280">
        <v>0</v>
      </c>
      <c r="N280">
        <v>6</v>
      </c>
      <c r="O280">
        <v>0</v>
      </c>
      <c r="P280">
        <v>1</v>
      </c>
    </row>
    <row r="281" spans="1:16" ht="12.75" customHeight="1">
      <c r="A281" t="s">
        <v>3129</v>
      </c>
      <c r="B281">
        <v>0.21</v>
      </c>
      <c r="C281">
        <v>-0.37</v>
      </c>
      <c r="D281">
        <v>-8.9700000000000006</v>
      </c>
      <c r="E281">
        <v>-3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6</v>
      </c>
      <c r="M281">
        <v>0</v>
      </c>
      <c r="N281">
        <v>6</v>
      </c>
      <c r="O281">
        <v>0</v>
      </c>
      <c r="P281">
        <v>0</v>
      </c>
    </row>
    <row r="282" spans="1:16" ht="12.75" customHeight="1">
      <c r="A282" t="s">
        <v>3130</v>
      </c>
      <c r="B282">
        <v>-1.32</v>
      </c>
      <c r="C282">
        <v>-1.92</v>
      </c>
      <c r="D282">
        <v>-13.28</v>
      </c>
      <c r="E282">
        <v>-3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6</v>
      </c>
      <c r="M282">
        <v>0</v>
      </c>
      <c r="N282">
        <v>6</v>
      </c>
      <c r="O282">
        <v>0</v>
      </c>
      <c r="P282">
        <v>1</v>
      </c>
    </row>
    <row r="283" spans="1:16" ht="12.75" customHeight="1">
      <c r="A283" t="s">
        <v>3131</v>
      </c>
      <c r="B283">
        <v>0.05</v>
      </c>
      <c r="C283">
        <v>0.04</v>
      </c>
      <c r="D283">
        <v>-2.0299999999999998</v>
      </c>
      <c r="E283">
        <v>-2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6</v>
      </c>
      <c r="M283">
        <v>0</v>
      </c>
      <c r="N283">
        <v>6</v>
      </c>
      <c r="O283">
        <v>0</v>
      </c>
      <c r="P283">
        <v>2</v>
      </c>
    </row>
    <row r="284" spans="1:16" ht="12.75" customHeight="1">
      <c r="A284" t="s">
        <v>3132</v>
      </c>
      <c r="B284">
        <v>1.51</v>
      </c>
      <c r="C284">
        <v>0.35</v>
      </c>
      <c r="D284">
        <v>-3.15</v>
      </c>
      <c r="E284">
        <v>-2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6</v>
      </c>
      <c r="M284">
        <v>0</v>
      </c>
      <c r="N284">
        <v>6</v>
      </c>
      <c r="O284">
        <v>0</v>
      </c>
      <c r="P284">
        <v>4</v>
      </c>
    </row>
    <row r="285" spans="1:16" ht="12.75" customHeight="1">
      <c r="A285" t="s">
        <v>3133</v>
      </c>
      <c r="B285">
        <v>1.51</v>
      </c>
      <c r="C285">
        <v>4.47</v>
      </c>
      <c r="D285">
        <v>-15.79</v>
      </c>
      <c r="E285">
        <v>-3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6</v>
      </c>
      <c r="M285">
        <v>0</v>
      </c>
      <c r="N285">
        <v>6</v>
      </c>
      <c r="O285">
        <v>0</v>
      </c>
      <c r="P285">
        <v>1</v>
      </c>
    </row>
    <row r="286" spans="1:16" ht="12.75" customHeight="1">
      <c r="A286" t="s">
        <v>3134</v>
      </c>
      <c r="B286">
        <v>0.06</v>
      </c>
      <c r="C286">
        <v>0</v>
      </c>
      <c r="D286">
        <v>-2.02</v>
      </c>
      <c r="E286">
        <v>-2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6</v>
      </c>
      <c r="M286">
        <v>0</v>
      </c>
      <c r="N286">
        <v>6</v>
      </c>
      <c r="O286">
        <v>0</v>
      </c>
      <c r="P286">
        <v>1</v>
      </c>
    </row>
    <row r="287" spans="1:16" ht="12.75" customHeight="1">
      <c r="A287" t="s">
        <v>3135</v>
      </c>
      <c r="B287">
        <v>0.52</v>
      </c>
      <c r="C287">
        <v>-0.23</v>
      </c>
      <c r="D287">
        <v>-18.93</v>
      </c>
      <c r="E287">
        <v>-3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6</v>
      </c>
      <c r="M287">
        <v>0</v>
      </c>
      <c r="N287">
        <v>6</v>
      </c>
      <c r="O287">
        <v>0</v>
      </c>
      <c r="P287">
        <v>0</v>
      </c>
    </row>
    <row r="288" spans="1:16" ht="12.75" customHeight="1">
      <c r="A288" t="s">
        <v>3136</v>
      </c>
      <c r="B288">
        <v>-0.55000000000000004</v>
      </c>
      <c r="C288">
        <v>4.76</v>
      </c>
      <c r="D288">
        <v>-11.7</v>
      </c>
      <c r="E288">
        <v>-3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6</v>
      </c>
      <c r="M288">
        <v>0</v>
      </c>
      <c r="N288">
        <v>6</v>
      </c>
      <c r="O288">
        <v>0</v>
      </c>
      <c r="P288">
        <v>3</v>
      </c>
    </row>
    <row r="289" spans="1:16" ht="12.75" customHeight="1">
      <c r="A289" t="s">
        <v>3137</v>
      </c>
      <c r="B289">
        <v>-7.0000000000000007E-2</v>
      </c>
      <c r="C289">
        <v>-0.25</v>
      </c>
      <c r="D289">
        <v>-16.78</v>
      </c>
      <c r="E289">
        <v>-3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6</v>
      </c>
      <c r="M289">
        <v>0</v>
      </c>
      <c r="N289">
        <v>6</v>
      </c>
      <c r="O289">
        <v>0</v>
      </c>
      <c r="P289">
        <v>0</v>
      </c>
    </row>
    <row r="290" spans="1:16" ht="12.75" customHeight="1">
      <c r="A290" t="s">
        <v>3138</v>
      </c>
      <c r="B290">
        <v>-0.31</v>
      </c>
      <c r="C290">
        <v>-0.53</v>
      </c>
      <c r="D290">
        <v>-7.46</v>
      </c>
      <c r="E290">
        <v>-3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6</v>
      </c>
      <c r="M290">
        <v>0</v>
      </c>
      <c r="N290">
        <v>6</v>
      </c>
      <c r="O290">
        <v>0</v>
      </c>
      <c r="P290">
        <v>0</v>
      </c>
    </row>
    <row r="291" spans="1:16" ht="12.75" customHeight="1">
      <c r="A291" t="s">
        <v>3139</v>
      </c>
      <c r="B291">
        <v>-0.59</v>
      </c>
      <c r="C291">
        <v>0.16</v>
      </c>
      <c r="D291">
        <v>-5.28</v>
      </c>
      <c r="E291">
        <v>-3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6</v>
      </c>
      <c r="M291">
        <v>0</v>
      </c>
      <c r="N291">
        <v>6</v>
      </c>
      <c r="O291">
        <v>0</v>
      </c>
      <c r="P291">
        <v>0</v>
      </c>
    </row>
    <row r="292" spans="1:16" ht="12.75" customHeight="1">
      <c r="A292" t="s">
        <v>3140</v>
      </c>
      <c r="B292">
        <v>-3.63</v>
      </c>
      <c r="C292">
        <v>-1.91</v>
      </c>
      <c r="D292">
        <v>-5</v>
      </c>
      <c r="E292">
        <v>-3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6</v>
      </c>
      <c r="M292">
        <v>0</v>
      </c>
      <c r="N292">
        <v>6</v>
      </c>
      <c r="O292">
        <v>0</v>
      </c>
      <c r="P292">
        <v>1</v>
      </c>
    </row>
    <row r="293" spans="1:16" ht="12.75" customHeight="1">
      <c r="A293" t="s">
        <v>3141</v>
      </c>
      <c r="B293">
        <v>0.1</v>
      </c>
      <c r="C293">
        <v>-0.1</v>
      </c>
      <c r="D293">
        <v>-2.4500000000000002</v>
      </c>
      <c r="E293">
        <v>-2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6</v>
      </c>
      <c r="M293">
        <v>0</v>
      </c>
      <c r="N293">
        <v>6</v>
      </c>
      <c r="O293">
        <v>0</v>
      </c>
      <c r="P293">
        <v>0</v>
      </c>
    </row>
    <row r="294" spans="1:16" ht="12.75" customHeight="1">
      <c r="A294" t="s">
        <v>3142</v>
      </c>
      <c r="B294">
        <v>-0.56000000000000005</v>
      </c>
      <c r="C294">
        <v>-3.79</v>
      </c>
      <c r="D294">
        <v>-1.79</v>
      </c>
      <c r="E294">
        <v>-2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6</v>
      </c>
      <c r="M294">
        <v>0</v>
      </c>
      <c r="N294">
        <v>6</v>
      </c>
      <c r="O294">
        <v>0</v>
      </c>
      <c r="P294">
        <v>1</v>
      </c>
    </row>
    <row r="295" spans="1:16" ht="12.75" customHeight="1">
      <c r="A295" t="s">
        <v>3143</v>
      </c>
      <c r="B295">
        <v>0.28000000000000003</v>
      </c>
      <c r="C295">
        <v>1.79</v>
      </c>
      <c r="D295">
        <v>2.19</v>
      </c>
      <c r="E295">
        <v>-2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6</v>
      </c>
      <c r="M295">
        <v>0</v>
      </c>
      <c r="N295">
        <v>6</v>
      </c>
      <c r="O295">
        <v>0</v>
      </c>
      <c r="P295">
        <v>1</v>
      </c>
    </row>
    <row r="296" spans="1:16" ht="12.75" customHeight="1">
      <c r="A296" t="s">
        <v>3041</v>
      </c>
      <c r="B296">
        <v>-0.01</v>
      </c>
      <c r="C296">
        <v>0.15</v>
      </c>
      <c r="D296">
        <v>-6.02</v>
      </c>
      <c r="E296">
        <v>-4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6</v>
      </c>
      <c r="M296">
        <v>0</v>
      </c>
      <c r="N296">
        <v>6</v>
      </c>
      <c r="O296">
        <v>0</v>
      </c>
      <c r="P296">
        <v>2</v>
      </c>
    </row>
    <row r="297" spans="1:16" ht="12.75" customHeight="1">
      <c r="A297" t="s">
        <v>3144</v>
      </c>
      <c r="B297">
        <v>0.37</v>
      </c>
      <c r="C297">
        <v>0.01</v>
      </c>
      <c r="D297">
        <v>-2.76</v>
      </c>
      <c r="E297">
        <v>-2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6</v>
      </c>
      <c r="M297">
        <v>0</v>
      </c>
      <c r="N297">
        <v>6</v>
      </c>
      <c r="O297">
        <v>0</v>
      </c>
      <c r="P297">
        <v>1</v>
      </c>
    </row>
    <row r="298" spans="1:16" ht="12.75" customHeight="1">
      <c r="A298" t="s">
        <v>3145</v>
      </c>
      <c r="B298">
        <v>-0.48</v>
      </c>
      <c r="C298">
        <v>-0.13</v>
      </c>
      <c r="D298">
        <v>-11.62</v>
      </c>
      <c r="E298">
        <v>-3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6</v>
      </c>
      <c r="M298">
        <v>0</v>
      </c>
      <c r="N298">
        <v>6</v>
      </c>
      <c r="O298">
        <v>0</v>
      </c>
      <c r="P298">
        <v>1</v>
      </c>
    </row>
    <row r="299" spans="1:16" ht="12.75" customHeight="1">
      <c r="A299" t="s">
        <v>3146</v>
      </c>
      <c r="B299">
        <v>-4.46</v>
      </c>
      <c r="C299">
        <v>2.29</v>
      </c>
      <c r="D299">
        <v>-12.41</v>
      </c>
      <c r="E299">
        <v>-3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6</v>
      </c>
      <c r="M299">
        <v>0</v>
      </c>
      <c r="N299">
        <v>6</v>
      </c>
      <c r="O299">
        <v>0</v>
      </c>
      <c r="P299">
        <v>2</v>
      </c>
    </row>
    <row r="300" spans="1:16" ht="12.75" customHeight="1">
      <c r="A300" t="s">
        <v>3147</v>
      </c>
      <c r="B300">
        <v>0.05</v>
      </c>
      <c r="C300">
        <v>0.02</v>
      </c>
      <c r="D300">
        <v>-2.13</v>
      </c>
      <c r="E300">
        <v>-2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6</v>
      </c>
      <c r="M300">
        <v>0</v>
      </c>
      <c r="N300">
        <v>6</v>
      </c>
      <c r="O300">
        <v>0</v>
      </c>
      <c r="P300">
        <v>1</v>
      </c>
    </row>
    <row r="301" spans="1:16" ht="12.75" customHeight="1">
      <c r="A301" t="s">
        <v>3148</v>
      </c>
      <c r="B301">
        <v>0.04</v>
      </c>
      <c r="C301">
        <v>-0.28000000000000003</v>
      </c>
      <c r="D301">
        <v>-14.17</v>
      </c>
      <c r="E301">
        <v>-3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6</v>
      </c>
      <c r="M301">
        <v>0</v>
      </c>
      <c r="N301">
        <v>6</v>
      </c>
      <c r="O301">
        <v>0</v>
      </c>
      <c r="P301">
        <v>1</v>
      </c>
    </row>
    <row r="302" spans="1:16" ht="12.75" customHeight="1">
      <c r="A302" t="s">
        <v>3149</v>
      </c>
      <c r="B302">
        <v>-1.59</v>
      </c>
      <c r="C302">
        <v>0.6</v>
      </c>
      <c r="D302">
        <v>-17.510000000000002</v>
      </c>
      <c r="E302">
        <v>-3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6</v>
      </c>
      <c r="M302">
        <v>0</v>
      </c>
      <c r="N302">
        <v>6</v>
      </c>
      <c r="O302">
        <v>0</v>
      </c>
      <c r="P302">
        <v>1</v>
      </c>
    </row>
    <row r="303" spans="1:16" ht="12.75" customHeight="1">
      <c r="A303" t="s">
        <v>3150</v>
      </c>
      <c r="B303">
        <v>-0.56999999999999995</v>
      </c>
      <c r="C303">
        <v>-0.41</v>
      </c>
      <c r="D303">
        <v>-2.66</v>
      </c>
      <c r="E303">
        <v>-2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6</v>
      </c>
      <c r="M303">
        <v>0</v>
      </c>
      <c r="N303">
        <v>6</v>
      </c>
      <c r="O303">
        <v>0</v>
      </c>
      <c r="P303">
        <v>1</v>
      </c>
    </row>
    <row r="304" spans="1:16" ht="12.75" customHeight="1">
      <c r="A304" t="s">
        <v>3151</v>
      </c>
      <c r="B304">
        <v>0.06</v>
      </c>
      <c r="C304">
        <v>0.14000000000000001</v>
      </c>
      <c r="D304">
        <v>-12.46</v>
      </c>
      <c r="E304">
        <v>-3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6</v>
      </c>
      <c r="M304">
        <v>0</v>
      </c>
      <c r="N304">
        <v>6</v>
      </c>
      <c r="O304">
        <v>0</v>
      </c>
      <c r="P304">
        <v>1</v>
      </c>
    </row>
    <row r="305" spans="1:16" ht="12.75" customHeight="1">
      <c r="A305" t="s">
        <v>3041</v>
      </c>
      <c r="B305" s="178">
        <v>-0.2</v>
      </c>
      <c r="C305" s="178">
        <v>0.26</v>
      </c>
      <c r="D305" s="178">
        <v>-18</v>
      </c>
      <c r="E305">
        <v>-4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6</v>
      </c>
      <c r="M305">
        <v>0</v>
      </c>
      <c r="N305">
        <v>6</v>
      </c>
      <c r="O305">
        <v>0</v>
      </c>
      <c r="P305">
        <v>1</v>
      </c>
    </row>
    <row r="306" spans="1:16" ht="12.75" customHeight="1">
      <c r="A306" t="s">
        <v>3152</v>
      </c>
      <c r="B306" s="178">
        <v>1.27</v>
      </c>
      <c r="C306" s="178">
        <v>-1.18</v>
      </c>
      <c r="D306" s="178">
        <v>-3.43</v>
      </c>
      <c r="E306">
        <v>-2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6</v>
      </c>
      <c r="M306">
        <v>0</v>
      </c>
      <c r="N306">
        <v>6</v>
      </c>
      <c r="O306">
        <v>0</v>
      </c>
      <c r="P306">
        <v>1</v>
      </c>
    </row>
    <row r="307" spans="1:16" ht="12.75" customHeight="1">
      <c r="A307" t="s">
        <v>3153</v>
      </c>
      <c r="B307" s="178">
        <v>-1.03</v>
      </c>
      <c r="C307" s="178">
        <v>1.37</v>
      </c>
      <c r="D307" s="178">
        <v>-18.149999999999999</v>
      </c>
      <c r="E307">
        <v>-3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6</v>
      </c>
      <c r="M307">
        <v>0</v>
      </c>
      <c r="N307">
        <v>6</v>
      </c>
      <c r="O307">
        <v>0</v>
      </c>
      <c r="P307">
        <v>1</v>
      </c>
    </row>
    <row r="308" spans="1:16" ht="12.75" customHeight="1">
      <c r="A308" t="s">
        <v>3154</v>
      </c>
      <c r="B308" s="178">
        <v>-6.89</v>
      </c>
      <c r="C308" s="178">
        <v>-3.66</v>
      </c>
      <c r="D308" s="178">
        <v>-14.62</v>
      </c>
      <c r="E308">
        <v>-3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6</v>
      </c>
      <c r="M308">
        <v>0</v>
      </c>
      <c r="N308">
        <v>6</v>
      </c>
      <c r="O308">
        <v>0</v>
      </c>
      <c r="P308">
        <v>1</v>
      </c>
    </row>
    <row r="309" spans="1:16" ht="12.75" customHeight="1">
      <c r="A309" t="s">
        <v>3155</v>
      </c>
      <c r="B309" s="178">
        <v>0.47</v>
      </c>
      <c r="C309" s="178">
        <v>0.66</v>
      </c>
      <c r="D309" s="178">
        <v>-16.7</v>
      </c>
      <c r="E309">
        <v>-3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6</v>
      </c>
      <c r="M309">
        <v>0</v>
      </c>
      <c r="N309">
        <v>6</v>
      </c>
      <c r="O309">
        <v>0</v>
      </c>
      <c r="P309">
        <v>1</v>
      </c>
    </row>
    <row r="310" spans="1:16" ht="12.75" customHeight="1">
      <c r="A310" t="s">
        <v>3156</v>
      </c>
      <c r="B310" s="178">
        <v>-0.04</v>
      </c>
      <c r="C310" s="178">
        <v>0.05</v>
      </c>
      <c r="D310" s="178">
        <v>-2.4700000000000002</v>
      </c>
      <c r="E310">
        <v>-2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6</v>
      </c>
      <c r="M310">
        <v>0</v>
      </c>
      <c r="N310">
        <v>6</v>
      </c>
      <c r="O310">
        <v>0</v>
      </c>
      <c r="P310">
        <v>1</v>
      </c>
    </row>
    <row r="311" spans="1:16" ht="12.75" customHeight="1">
      <c r="A311" t="s">
        <v>3157</v>
      </c>
      <c r="B311" s="178">
        <v>-0.04</v>
      </c>
      <c r="C311" s="178">
        <v>0.04</v>
      </c>
      <c r="D311" s="178">
        <v>-2.23</v>
      </c>
      <c r="E311">
        <v>-2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6</v>
      </c>
      <c r="M311">
        <v>0</v>
      </c>
      <c r="N311">
        <v>6</v>
      </c>
      <c r="O311">
        <v>0</v>
      </c>
      <c r="P311">
        <v>1</v>
      </c>
    </row>
    <row r="312" spans="1:16" ht="12.75" customHeight="1">
      <c r="A312" t="s">
        <v>3158</v>
      </c>
      <c r="B312" s="178">
        <v>-0.26</v>
      </c>
      <c r="C312" s="178">
        <v>-4.28</v>
      </c>
      <c r="D312" s="178">
        <v>1.4</v>
      </c>
      <c r="E312">
        <v>-3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6</v>
      </c>
      <c r="M312">
        <v>0</v>
      </c>
      <c r="N312">
        <v>6</v>
      </c>
      <c r="O312">
        <v>0</v>
      </c>
      <c r="P312">
        <v>1</v>
      </c>
    </row>
    <row r="313" spans="1:16" ht="12.75" customHeight="1">
      <c r="A313" t="s">
        <v>3159</v>
      </c>
      <c r="B313" s="178">
        <v>-0.42</v>
      </c>
      <c r="C313" s="178">
        <v>0.59</v>
      </c>
      <c r="D313" s="178">
        <v>-16.52</v>
      </c>
      <c r="E313">
        <v>-3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6</v>
      </c>
      <c r="M313">
        <v>0</v>
      </c>
      <c r="N313">
        <v>6</v>
      </c>
      <c r="O313">
        <v>0</v>
      </c>
      <c r="P313">
        <v>1</v>
      </c>
    </row>
    <row r="314" spans="1:16" ht="12.75" customHeight="1">
      <c r="A314" t="s">
        <v>3160</v>
      </c>
      <c r="B314" s="178">
        <v>0.02</v>
      </c>
      <c r="C314" s="178">
        <v>0.11</v>
      </c>
      <c r="D314" s="178">
        <v>-2.06</v>
      </c>
      <c r="E314">
        <v>-2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6</v>
      </c>
      <c r="M314">
        <v>0</v>
      </c>
      <c r="N314">
        <v>6</v>
      </c>
      <c r="O314">
        <v>0</v>
      </c>
      <c r="P314">
        <v>1</v>
      </c>
    </row>
    <row r="315" spans="1:16" ht="12.75" customHeight="1">
      <c r="A315" t="s">
        <v>3161</v>
      </c>
      <c r="B315" s="178">
        <v>-0.14000000000000001</v>
      </c>
      <c r="C315" s="178">
        <v>0.05</v>
      </c>
      <c r="D315" s="178">
        <v>-2.35</v>
      </c>
      <c r="E315">
        <v>-2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6</v>
      </c>
      <c r="M315">
        <v>0</v>
      </c>
      <c r="N315">
        <v>6</v>
      </c>
      <c r="O315">
        <v>0</v>
      </c>
      <c r="P315">
        <v>0</v>
      </c>
    </row>
    <row r="316" spans="1:16" ht="12.75" customHeight="1">
      <c r="A316" t="s">
        <v>3162</v>
      </c>
      <c r="B316" s="178">
        <v>0.76</v>
      </c>
      <c r="C316" s="178">
        <v>-0.51</v>
      </c>
      <c r="D316" s="178">
        <v>-10.48</v>
      </c>
      <c r="E316">
        <v>-3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6</v>
      </c>
      <c r="M316">
        <v>0</v>
      </c>
      <c r="N316">
        <v>6</v>
      </c>
      <c r="O316">
        <v>0</v>
      </c>
      <c r="P316">
        <v>1</v>
      </c>
    </row>
    <row r="317" spans="1:16" ht="12.75" customHeight="1">
      <c r="A317" t="s">
        <v>3163</v>
      </c>
      <c r="B317" s="178">
        <v>1.82</v>
      </c>
      <c r="C317" s="178">
        <v>-1.49</v>
      </c>
      <c r="D317" s="178">
        <v>3.97</v>
      </c>
      <c r="E317">
        <v>-4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6</v>
      </c>
      <c r="M317">
        <v>0</v>
      </c>
      <c r="N317">
        <v>6</v>
      </c>
      <c r="O317">
        <v>0</v>
      </c>
      <c r="P317">
        <v>1</v>
      </c>
    </row>
    <row r="318" spans="1:16" ht="12.75" customHeight="1">
      <c r="A318" t="s">
        <v>3164</v>
      </c>
      <c r="B318" s="178">
        <v>-0.66</v>
      </c>
      <c r="C318" s="178">
        <v>1.21</v>
      </c>
      <c r="D318" s="178">
        <v>-9.66</v>
      </c>
      <c r="E318">
        <v>-3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6</v>
      </c>
      <c r="M318">
        <v>0</v>
      </c>
      <c r="N318">
        <v>6</v>
      </c>
      <c r="O318">
        <v>0</v>
      </c>
      <c r="P318">
        <v>1</v>
      </c>
    </row>
    <row r="319" spans="1:16" ht="12.75" customHeight="1">
      <c r="A319" t="s">
        <v>3165</v>
      </c>
      <c r="B319" s="178">
        <v>-0.77</v>
      </c>
      <c r="C319" s="178">
        <v>0.86</v>
      </c>
      <c r="D319" s="178">
        <v>-18.21</v>
      </c>
      <c r="E319">
        <v>-3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6</v>
      </c>
      <c r="M319">
        <v>0</v>
      </c>
      <c r="N319">
        <v>6</v>
      </c>
      <c r="O319">
        <v>0</v>
      </c>
      <c r="P319">
        <v>1</v>
      </c>
    </row>
    <row r="320" spans="1:16" ht="12.75" customHeight="1">
      <c r="A320" t="s">
        <v>3041</v>
      </c>
      <c r="B320" s="178">
        <v>0</v>
      </c>
      <c r="C320" s="178">
        <v>7.0000000000000007E-2</v>
      </c>
      <c r="D320" s="178">
        <v>-5.18</v>
      </c>
      <c r="E320">
        <v>-4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6</v>
      </c>
      <c r="M320">
        <v>0</v>
      </c>
      <c r="N320">
        <v>6</v>
      </c>
      <c r="O320">
        <v>0</v>
      </c>
      <c r="P320">
        <v>1</v>
      </c>
    </row>
    <row r="321" spans="1:16" ht="12.75" customHeight="1">
      <c r="A321" t="s">
        <v>3166</v>
      </c>
      <c r="B321" s="178">
        <v>-4.78</v>
      </c>
      <c r="C321" s="178">
        <v>-0.43</v>
      </c>
      <c r="D321" s="178">
        <v>-16.649999999999999</v>
      </c>
      <c r="E321">
        <v>-3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6</v>
      </c>
      <c r="M321">
        <v>0</v>
      </c>
      <c r="N321">
        <v>6</v>
      </c>
      <c r="O321">
        <v>0</v>
      </c>
      <c r="P321">
        <v>1</v>
      </c>
    </row>
    <row r="322" spans="1:16" ht="12.75" customHeight="1">
      <c r="A322" t="s">
        <v>3167</v>
      </c>
      <c r="B322" s="178">
        <v>-0.09</v>
      </c>
      <c r="C322" s="178">
        <v>0.27</v>
      </c>
      <c r="D322" s="178">
        <v>-11.1</v>
      </c>
      <c r="E322">
        <v>-3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6</v>
      </c>
      <c r="M322">
        <v>0</v>
      </c>
      <c r="N322">
        <v>6</v>
      </c>
      <c r="O322">
        <v>0</v>
      </c>
      <c r="P322">
        <v>1</v>
      </c>
    </row>
    <row r="323" spans="1:16" ht="12.75" customHeight="1">
      <c r="A323" t="s">
        <v>3168</v>
      </c>
      <c r="B323" s="178">
        <v>0.22</v>
      </c>
      <c r="C323" s="178">
        <v>0.68</v>
      </c>
      <c r="D323" s="178">
        <v>-14.93</v>
      </c>
      <c r="E323">
        <v>-3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6</v>
      </c>
      <c r="M323">
        <v>0</v>
      </c>
      <c r="N323">
        <v>6</v>
      </c>
      <c r="O323">
        <v>0</v>
      </c>
      <c r="P323">
        <v>1</v>
      </c>
    </row>
    <row r="324" spans="1:16" ht="12.75" customHeight="1">
      <c r="A324" t="s">
        <v>3169</v>
      </c>
      <c r="B324" s="178">
        <v>0.01</v>
      </c>
      <c r="C324" s="178">
        <v>0.02</v>
      </c>
      <c r="D324" s="178">
        <v>-2.16</v>
      </c>
      <c r="E324">
        <v>-2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6</v>
      </c>
      <c r="M324">
        <v>0</v>
      </c>
      <c r="N324">
        <v>6</v>
      </c>
      <c r="O324">
        <v>0</v>
      </c>
      <c r="P324">
        <v>1</v>
      </c>
    </row>
    <row r="325" spans="1:16" ht="12.75" customHeight="1">
      <c r="A325" t="s">
        <v>3170</v>
      </c>
      <c r="B325" s="178">
        <v>-18.309999999999999</v>
      </c>
      <c r="C325" s="178">
        <v>0.03</v>
      </c>
      <c r="D325" s="178">
        <v>-15.91</v>
      </c>
      <c r="E325">
        <v>-3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6</v>
      </c>
      <c r="M325">
        <v>0</v>
      </c>
      <c r="N325">
        <v>6</v>
      </c>
      <c r="O325">
        <v>0</v>
      </c>
      <c r="P325">
        <v>1</v>
      </c>
    </row>
    <row r="326" spans="1:16" ht="12.75" customHeight="1">
      <c r="A326" t="s">
        <v>3171</v>
      </c>
      <c r="B326" s="178">
        <v>-7.0000000000000007E-2</v>
      </c>
      <c r="C326" s="178">
        <v>0.09</v>
      </c>
      <c r="D326" s="178">
        <v>-2.14</v>
      </c>
      <c r="E326">
        <v>-2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6</v>
      </c>
      <c r="M326">
        <v>0</v>
      </c>
      <c r="N326">
        <v>6</v>
      </c>
      <c r="O326">
        <v>0</v>
      </c>
      <c r="P326">
        <v>1</v>
      </c>
    </row>
    <row r="327" spans="1:16" ht="12.75" customHeight="1">
      <c r="A327" t="s">
        <v>3041</v>
      </c>
      <c r="B327" s="178">
        <v>0</v>
      </c>
      <c r="C327" s="178">
        <v>-0.03</v>
      </c>
      <c r="D327" s="178">
        <v>-5.33</v>
      </c>
      <c r="E327">
        <v>-4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6</v>
      </c>
      <c r="M327">
        <v>0</v>
      </c>
      <c r="N327">
        <v>6</v>
      </c>
      <c r="O327">
        <v>0</v>
      </c>
      <c r="P327">
        <v>1</v>
      </c>
    </row>
    <row r="328" spans="1:16" ht="12.75" customHeight="1">
      <c r="A328" t="s">
        <v>3172</v>
      </c>
      <c r="B328" s="178">
        <v>-1.81</v>
      </c>
      <c r="C328" s="178">
        <v>-0.92</v>
      </c>
      <c r="D328" s="178">
        <v>-7.98</v>
      </c>
      <c r="E328">
        <v>-3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6</v>
      </c>
      <c r="M328">
        <v>0</v>
      </c>
      <c r="N328">
        <v>6</v>
      </c>
      <c r="O328">
        <v>0</v>
      </c>
      <c r="P328">
        <v>1</v>
      </c>
    </row>
    <row r="329" spans="1:16" ht="12.75" customHeight="1">
      <c r="A329" t="s">
        <v>3173</v>
      </c>
      <c r="B329" s="178">
        <v>0.91</v>
      </c>
      <c r="C329" s="178">
        <v>-0.23</v>
      </c>
      <c r="D329" s="178">
        <v>-3.14</v>
      </c>
      <c r="E329">
        <v>-3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6</v>
      </c>
      <c r="M329">
        <v>0</v>
      </c>
      <c r="N329">
        <v>6</v>
      </c>
      <c r="O329">
        <v>0</v>
      </c>
      <c r="P329">
        <v>1</v>
      </c>
    </row>
    <row r="330" spans="1:16" ht="12.75" customHeight="1">
      <c r="A330" t="s">
        <v>3174</v>
      </c>
      <c r="B330" s="178">
        <v>9.8800000000000008</v>
      </c>
      <c r="C330" s="178">
        <v>-2.88</v>
      </c>
      <c r="D330" s="178">
        <v>-11.46</v>
      </c>
      <c r="E330">
        <v>-3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6</v>
      </c>
      <c r="M330">
        <v>0</v>
      </c>
      <c r="N330">
        <v>6</v>
      </c>
      <c r="O330">
        <v>0</v>
      </c>
      <c r="P330">
        <v>1</v>
      </c>
    </row>
    <row r="331" spans="1:16" ht="12.75" customHeight="1">
      <c r="A331" t="s">
        <v>3175</v>
      </c>
      <c r="B331" s="178">
        <v>3.03</v>
      </c>
      <c r="C331" s="178">
        <v>-1.47</v>
      </c>
      <c r="D331" s="178">
        <v>-4.54</v>
      </c>
      <c r="E331">
        <v>-2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6</v>
      </c>
      <c r="M331">
        <v>0</v>
      </c>
      <c r="N331">
        <v>6</v>
      </c>
      <c r="O331">
        <v>0</v>
      </c>
      <c r="P331">
        <v>1</v>
      </c>
    </row>
    <row r="332" spans="1:16" ht="12.75" customHeight="1">
      <c r="A332" t="s">
        <v>3176</v>
      </c>
      <c r="B332" s="178">
        <v>-0.02</v>
      </c>
      <c r="C332" s="178">
        <v>-0.04</v>
      </c>
      <c r="D332" s="178">
        <v>-2.4500000000000002</v>
      </c>
      <c r="E332">
        <v>-2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6</v>
      </c>
      <c r="M332">
        <v>0</v>
      </c>
      <c r="N332">
        <v>6</v>
      </c>
      <c r="O332">
        <v>0</v>
      </c>
      <c r="P332">
        <v>1</v>
      </c>
    </row>
    <row r="333" spans="1:16" ht="12.75" customHeight="1">
      <c r="A333" t="s">
        <v>3177</v>
      </c>
      <c r="B333" s="178">
        <v>7.0000000000000007E-2</v>
      </c>
      <c r="C333" s="178">
        <v>-0.15</v>
      </c>
      <c r="D333" s="178">
        <v>-7.44</v>
      </c>
      <c r="E333">
        <v>-3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6</v>
      </c>
      <c r="M333">
        <v>0</v>
      </c>
      <c r="N333">
        <v>6</v>
      </c>
      <c r="O333">
        <v>0</v>
      </c>
      <c r="P333">
        <v>1</v>
      </c>
    </row>
    <row r="334" spans="1:16" ht="12.75" customHeight="1">
      <c r="A334" t="s">
        <v>3178</v>
      </c>
      <c r="B334" s="178">
        <v>-1.1200000000000001</v>
      </c>
      <c r="C334" s="178">
        <v>-0.38</v>
      </c>
      <c r="D334" s="178">
        <v>-7.53</v>
      </c>
      <c r="E334">
        <v>-3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6</v>
      </c>
      <c r="M334">
        <v>0</v>
      </c>
      <c r="N334">
        <v>6</v>
      </c>
      <c r="O334">
        <v>0</v>
      </c>
      <c r="P334">
        <v>1</v>
      </c>
    </row>
    <row r="335" spans="1:16" ht="12.75" customHeight="1">
      <c r="A335" t="s">
        <v>3179</v>
      </c>
      <c r="B335" s="178">
        <v>-1.23</v>
      </c>
      <c r="C335" s="178">
        <v>0.43</v>
      </c>
      <c r="D335" s="178">
        <v>-8.4499999999999993</v>
      </c>
      <c r="E335">
        <v>-3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6</v>
      </c>
      <c r="M335">
        <v>0</v>
      </c>
      <c r="N335">
        <v>6</v>
      </c>
      <c r="O335">
        <v>0</v>
      </c>
      <c r="P335">
        <v>1</v>
      </c>
    </row>
    <row r="336" spans="1:16" ht="12.75" customHeight="1">
      <c r="A336" t="s">
        <v>3180</v>
      </c>
      <c r="B336" s="178">
        <v>-0.14000000000000001</v>
      </c>
      <c r="C336" s="178">
        <v>0</v>
      </c>
      <c r="D336" s="178">
        <v>-3.92</v>
      </c>
      <c r="E336">
        <v>-2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6</v>
      </c>
      <c r="M336">
        <v>0</v>
      </c>
      <c r="N336">
        <v>6</v>
      </c>
      <c r="O336">
        <v>0</v>
      </c>
      <c r="P336">
        <v>1</v>
      </c>
    </row>
    <row r="337" spans="1:16" ht="12.75" customHeight="1">
      <c r="A337" t="s">
        <v>3181</v>
      </c>
      <c r="B337" s="178">
        <v>0.12</v>
      </c>
      <c r="C337" s="178">
        <v>-0.52</v>
      </c>
      <c r="D337" s="178">
        <v>-15.22</v>
      </c>
      <c r="E337">
        <v>-3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6</v>
      </c>
      <c r="M337">
        <v>0</v>
      </c>
      <c r="N337">
        <v>6</v>
      </c>
      <c r="O337">
        <v>0</v>
      </c>
      <c r="P337">
        <v>1</v>
      </c>
    </row>
    <row r="338" spans="1:16" ht="12.75" customHeight="1">
      <c r="A338" t="s">
        <v>3182</v>
      </c>
      <c r="B338" s="178">
        <v>0.03</v>
      </c>
      <c r="C338" s="178">
        <v>-2.06</v>
      </c>
      <c r="D338" s="178">
        <v>-12.07</v>
      </c>
      <c r="E338">
        <v>-3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6</v>
      </c>
      <c r="M338">
        <v>0</v>
      </c>
      <c r="N338">
        <v>6</v>
      </c>
      <c r="O338">
        <v>0</v>
      </c>
      <c r="P338">
        <v>1</v>
      </c>
    </row>
    <row r="339" spans="1:16" ht="12.75" customHeight="1">
      <c r="A339" t="s">
        <v>3183</v>
      </c>
      <c r="B339" s="178">
        <v>0.02</v>
      </c>
      <c r="C339" s="178">
        <v>-0.71</v>
      </c>
      <c r="D339" s="178">
        <v>-2.2400000000000002</v>
      </c>
      <c r="E339">
        <v>-2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6</v>
      </c>
      <c r="M339">
        <v>0</v>
      </c>
      <c r="N339">
        <v>6</v>
      </c>
      <c r="O339">
        <v>0</v>
      </c>
      <c r="P339">
        <v>1</v>
      </c>
    </row>
    <row r="340" spans="1:16" ht="12.75" customHeight="1">
      <c r="A340" t="s">
        <v>3184</v>
      </c>
      <c r="B340" s="178">
        <v>1.92</v>
      </c>
      <c r="C340" s="178">
        <v>0.82</v>
      </c>
      <c r="D340" s="178">
        <v>-4.7</v>
      </c>
      <c r="E340">
        <v>-2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6</v>
      </c>
      <c r="M340">
        <v>0</v>
      </c>
      <c r="N340">
        <v>6</v>
      </c>
      <c r="O340">
        <v>0</v>
      </c>
      <c r="P340">
        <v>1</v>
      </c>
    </row>
    <row r="341" spans="1:16" ht="12.75" customHeight="1">
      <c r="A341" t="s">
        <v>3041</v>
      </c>
      <c r="B341" s="178">
        <v>-0.05</v>
      </c>
      <c r="C341" s="178">
        <v>0.03</v>
      </c>
      <c r="D341" s="178">
        <v>-5.26</v>
      </c>
      <c r="E341">
        <v>-4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6</v>
      </c>
      <c r="M341">
        <v>0</v>
      </c>
      <c r="N341">
        <v>6</v>
      </c>
      <c r="O341">
        <v>0</v>
      </c>
      <c r="P341">
        <v>1</v>
      </c>
    </row>
    <row r="342" spans="1:16" ht="12.75" customHeight="1">
      <c r="A342" t="s">
        <v>3185</v>
      </c>
      <c r="B342" s="178">
        <v>-0.14000000000000001</v>
      </c>
      <c r="C342" s="178">
        <v>1.01</v>
      </c>
      <c r="D342" s="178">
        <v>-17.13</v>
      </c>
      <c r="E342">
        <v>-3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6</v>
      </c>
      <c r="M342">
        <v>0</v>
      </c>
      <c r="N342">
        <v>6</v>
      </c>
      <c r="O342">
        <v>0</v>
      </c>
      <c r="P342">
        <v>0</v>
      </c>
    </row>
    <row r="343" spans="1:16" ht="12.75" customHeight="1">
      <c r="A343" t="s">
        <v>3186</v>
      </c>
      <c r="B343" s="178">
        <v>-1.1000000000000001</v>
      </c>
      <c r="C343" s="178">
        <v>0.31</v>
      </c>
      <c r="D343" s="178">
        <v>-9.02</v>
      </c>
      <c r="E343">
        <v>-3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6</v>
      </c>
      <c r="M343">
        <v>0</v>
      </c>
      <c r="N343">
        <v>6</v>
      </c>
      <c r="O343">
        <v>0</v>
      </c>
      <c r="P343">
        <v>1</v>
      </c>
    </row>
    <row r="344" spans="1:16" ht="12.75" customHeight="1">
      <c r="A344" t="s">
        <v>3187</v>
      </c>
      <c r="B344" s="178">
        <v>0.15</v>
      </c>
      <c r="C344" s="178">
        <v>-0.11</v>
      </c>
      <c r="D344" s="178">
        <v>-7.03</v>
      </c>
      <c r="E344">
        <v>-3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6</v>
      </c>
      <c r="M344">
        <v>0</v>
      </c>
      <c r="N344">
        <v>6</v>
      </c>
      <c r="O344">
        <v>0</v>
      </c>
      <c r="P344">
        <v>1</v>
      </c>
    </row>
    <row r="345" spans="1:16" ht="12.75" customHeight="1"/>
    <row r="346" spans="1:16" ht="12.75" customHeight="1"/>
    <row r="347" spans="1:16" ht="12.75" customHeight="1"/>
    <row r="348" spans="1:16" ht="12.75" customHeight="1"/>
    <row r="349" spans="1:16" ht="12.75" customHeight="1"/>
    <row r="350" spans="1:16" ht="12.75" customHeight="1"/>
    <row r="351" spans="1:16" ht="12.75" customHeight="1"/>
    <row r="352" spans="1:16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0" bottom="0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0"/>
  <sheetViews>
    <sheetView zoomScaleNormal="100" workbookViewId="0"/>
  </sheetViews>
  <sheetFormatPr defaultColWidth="12.7109375" defaultRowHeight="12.75"/>
  <cols>
    <col min="1" max="2" width="11.42578125" customWidth="1"/>
    <col min="3" max="3" width="14.28515625" customWidth="1"/>
    <col min="4" max="4" width="13.140625" customWidth="1"/>
    <col min="5" max="6" width="11.42578125" customWidth="1"/>
  </cols>
  <sheetData>
    <row r="1" spans="1:5" ht="12.75" customHeight="1">
      <c r="A1" s="180" t="s">
        <v>25</v>
      </c>
      <c r="B1" s="180" t="s">
        <v>3213</v>
      </c>
      <c r="C1" s="181" t="s">
        <v>3214</v>
      </c>
      <c r="D1" s="180" t="s">
        <v>3215</v>
      </c>
    </row>
    <row r="2" spans="1:5" ht="12.75" customHeight="1">
      <c r="A2" s="182"/>
      <c r="B2" s="182"/>
      <c r="C2" s="183" t="s">
        <v>3216</v>
      </c>
      <c r="D2" s="182"/>
      <c r="E2" s="29" t="s">
        <v>3217</v>
      </c>
    </row>
    <row r="3" spans="1:5" ht="12.75" customHeight="1">
      <c r="A3" s="184">
        <v>82</v>
      </c>
      <c r="B3" s="184" t="s">
        <v>160</v>
      </c>
      <c r="C3" s="185">
        <v>1068.2521367521399</v>
      </c>
      <c r="D3" s="184">
        <v>1</v>
      </c>
      <c r="E3" s="29" t="s">
        <v>3218</v>
      </c>
    </row>
    <row r="4" spans="1:5" ht="12.75" customHeight="1">
      <c r="A4" s="184">
        <v>36</v>
      </c>
      <c r="B4" s="184" t="s">
        <v>160</v>
      </c>
      <c r="C4" s="185">
        <v>695.40962288686603</v>
      </c>
      <c r="D4" s="184">
        <v>2</v>
      </c>
    </row>
    <row r="5" spans="1:5" ht="12.75" customHeight="1">
      <c r="A5" s="184">
        <v>19</v>
      </c>
      <c r="B5" s="184">
        <v>0.8</v>
      </c>
      <c r="C5" s="185">
        <v>676.34464751958205</v>
      </c>
      <c r="D5" s="184">
        <v>3</v>
      </c>
    </row>
    <row r="6" spans="1:5" ht="12.75" customHeight="1">
      <c r="A6" s="184">
        <v>33</v>
      </c>
      <c r="B6" s="184" t="s">
        <v>160</v>
      </c>
      <c r="C6" s="185">
        <v>671.92034139402597</v>
      </c>
      <c r="D6" s="184">
        <v>4</v>
      </c>
    </row>
    <row r="7" spans="1:5" ht="12.75" customHeight="1">
      <c r="A7" s="184">
        <v>93</v>
      </c>
      <c r="B7" s="184">
        <v>0.8</v>
      </c>
      <c r="C7" s="185">
        <v>663.54378818737302</v>
      </c>
      <c r="D7" s="184">
        <v>5</v>
      </c>
    </row>
    <row r="8" spans="1:5" ht="12.75" customHeight="1">
      <c r="A8" s="184">
        <v>55</v>
      </c>
      <c r="B8" s="184">
        <v>0.8</v>
      </c>
      <c r="C8" s="185">
        <v>663.05496828752598</v>
      </c>
      <c r="D8" s="184">
        <v>6</v>
      </c>
    </row>
    <row r="9" spans="1:5" ht="12.75" customHeight="1">
      <c r="A9" s="184">
        <v>88</v>
      </c>
      <c r="B9" s="184" t="s">
        <v>160</v>
      </c>
      <c r="C9" s="185">
        <v>627.92904290429101</v>
      </c>
      <c r="D9" s="184">
        <v>7</v>
      </c>
    </row>
    <row r="10" spans="1:5" ht="12.75" customHeight="1">
      <c r="A10" s="184">
        <v>72</v>
      </c>
      <c r="B10" s="184" t="s">
        <v>160</v>
      </c>
      <c r="C10" s="185">
        <v>620.83796811271804</v>
      </c>
      <c r="D10" s="184">
        <v>8</v>
      </c>
    </row>
    <row r="11" spans="1:5" ht="12.75" customHeight="1">
      <c r="A11" s="184">
        <v>48</v>
      </c>
      <c r="B11" s="184">
        <v>0.8</v>
      </c>
      <c r="C11" s="185">
        <v>590.558103975535</v>
      </c>
      <c r="D11" s="184">
        <v>9</v>
      </c>
    </row>
    <row r="12" spans="1:5" ht="12.75" customHeight="1">
      <c r="A12" s="184">
        <v>16</v>
      </c>
      <c r="B12" s="184" t="s">
        <v>160</v>
      </c>
      <c r="C12" s="185">
        <v>569.54442940911099</v>
      </c>
      <c r="D12" s="184">
        <v>10</v>
      </c>
    </row>
    <row r="13" spans="1:5" ht="12.75" customHeight="1">
      <c r="A13" s="184">
        <v>79</v>
      </c>
      <c r="B13" s="184" t="s">
        <v>160</v>
      </c>
      <c r="C13" s="185">
        <v>567.16541978387397</v>
      </c>
      <c r="D13" s="184">
        <v>11</v>
      </c>
    </row>
    <row r="14" spans="1:5" ht="12.75" customHeight="1">
      <c r="A14" s="184">
        <v>26</v>
      </c>
      <c r="B14" s="184">
        <v>0.8</v>
      </c>
      <c r="C14" s="185">
        <v>546.19775739041802</v>
      </c>
      <c r="D14" s="184">
        <v>12</v>
      </c>
    </row>
    <row r="15" spans="1:5" ht="12.75" customHeight="1">
      <c r="A15" s="184">
        <v>82</v>
      </c>
      <c r="B15" s="184">
        <v>1</v>
      </c>
      <c r="C15" s="185">
        <v>545.27720739219706</v>
      </c>
      <c r="D15" s="184">
        <v>13</v>
      </c>
    </row>
    <row r="16" spans="1:5" ht="12.75" customHeight="1">
      <c r="A16" s="184">
        <v>85</v>
      </c>
      <c r="B16" s="184" t="s">
        <v>160</v>
      </c>
      <c r="C16" s="185">
        <v>543.23008849557505</v>
      </c>
      <c r="D16" s="184">
        <v>14</v>
      </c>
    </row>
    <row r="17" spans="1:4" ht="12.75" customHeight="1">
      <c r="A17" s="184">
        <v>34</v>
      </c>
      <c r="B17" s="184" t="s">
        <v>160</v>
      </c>
      <c r="C17" s="185">
        <v>530.53613053613105</v>
      </c>
      <c r="D17" s="184">
        <v>15</v>
      </c>
    </row>
    <row r="18" spans="1:4" ht="12.75" customHeight="1">
      <c r="A18" s="184">
        <v>79</v>
      </c>
      <c r="B18" s="184">
        <v>0.8</v>
      </c>
      <c r="C18" s="185">
        <v>521.09843683988197</v>
      </c>
      <c r="D18" s="184">
        <v>16</v>
      </c>
    </row>
    <row r="19" spans="1:4" ht="12.75" customHeight="1">
      <c r="A19" s="184">
        <v>26</v>
      </c>
      <c r="B19" s="184" t="s">
        <v>160</v>
      </c>
      <c r="C19" s="185">
        <v>519.52198036705101</v>
      </c>
      <c r="D19" s="184">
        <v>17</v>
      </c>
    </row>
    <row r="20" spans="1:4" ht="12.75" customHeight="1">
      <c r="A20" s="184">
        <v>19</v>
      </c>
      <c r="B20" s="184" t="s">
        <v>160</v>
      </c>
      <c r="C20" s="185">
        <v>508.81431767337801</v>
      </c>
      <c r="D20" s="184">
        <v>18</v>
      </c>
    </row>
    <row r="21" spans="1:4" ht="12.75" customHeight="1">
      <c r="A21" s="184">
        <v>93</v>
      </c>
      <c r="B21" s="184" t="s">
        <v>160</v>
      </c>
      <c r="C21" s="185">
        <v>506.43939393939399</v>
      </c>
      <c r="D21" s="184">
        <v>19</v>
      </c>
    </row>
    <row r="22" spans="1:4" ht="12.75" customHeight="1">
      <c r="A22" s="184">
        <v>50</v>
      </c>
      <c r="B22" s="184" t="s">
        <v>160</v>
      </c>
      <c r="C22" s="185">
        <v>505.446598251615</v>
      </c>
      <c r="D22" s="184">
        <v>20</v>
      </c>
    </row>
    <row r="23" spans="1:4" ht="12.75" customHeight="1">
      <c r="A23" s="184">
        <v>16</v>
      </c>
      <c r="B23" s="184">
        <v>0.8</v>
      </c>
      <c r="C23" s="185">
        <v>496.19574119574099</v>
      </c>
      <c r="D23" s="184">
        <v>21</v>
      </c>
    </row>
    <row r="24" spans="1:4" ht="12.75" customHeight="1">
      <c r="A24" s="184">
        <v>95</v>
      </c>
      <c r="B24" s="184">
        <v>0.8</v>
      </c>
      <c r="C24" s="185">
        <v>491.38747884940801</v>
      </c>
      <c r="D24" s="184">
        <v>22</v>
      </c>
    </row>
    <row r="25" spans="1:4" ht="12.75" customHeight="1">
      <c r="A25" s="184">
        <v>62</v>
      </c>
      <c r="B25" s="184">
        <v>0.8</v>
      </c>
      <c r="C25" s="185">
        <v>483.82580939352499</v>
      </c>
      <c r="D25" s="184">
        <v>23</v>
      </c>
    </row>
    <row r="26" spans="1:4" ht="12.75" customHeight="1">
      <c r="A26" s="184">
        <v>31</v>
      </c>
      <c r="B26" s="184" t="s">
        <v>160</v>
      </c>
      <c r="C26" s="185">
        <v>477.77494692144398</v>
      </c>
      <c r="D26" s="184">
        <v>24</v>
      </c>
    </row>
    <row r="27" spans="1:4" ht="12.75" customHeight="1">
      <c r="A27" s="184">
        <v>47</v>
      </c>
      <c r="B27" s="184">
        <v>0.8</v>
      </c>
      <c r="C27" s="185">
        <v>476.00340136054399</v>
      </c>
      <c r="D27" s="184">
        <v>25</v>
      </c>
    </row>
    <row r="28" spans="1:4" ht="12.75" customHeight="1">
      <c r="A28" s="184">
        <v>81</v>
      </c>
      <c r="B28" s="184" t="s">
        <v>160</v>
      </c>
      <c r="C28" s="185">
        <v>475.83427495291897</v>
      </c>
      <c r="D28" s="184">
        <v>26</v>
      </c>
    </row>
    <row r="29" spans="1:4" ht="12.75" customHeight="1">
      <c r="A29" s="184">
        <v>46</v>
      </c>
      <c r="B29" s="184">
        <v>0.8</v>
      </c>
      <c r="C29" s="185">
        <v>474.44884488448901</v>
      </c>
      <c r="D29" s="184">
        <v>27</v>
      </c>
    </row>
    <row r="30" spans="1:4" ht="12.75" customHeight="1">
      <c r="A30" s="184">
        <v>81</v>
      </c>
      <c r="B30" s="184">
        <v>0.8</v>
      </c>
      <c r="C30" s="185">
        <v>472.37455197132601</v>
      </c>
      <c r="D30" s="184">
        <v>28</v>
      </c>
    </row>
    <row r="31" spans="1:4" ht="12.75" customHeight="1">
      <c r="A31" s="184">
        <v>80</v>
      </c>
      <c r="B31" s="184" t="s">
        <v>160</v>
      </c>
      <c r="C31" s="185">
        <v>472.35566793088901</v>
      </c>
      <c r="D31" s="184">
        <v>29</v>
      </c>
    </row>
    <row r="32" spans="1:4" ht="12.75" customHeight="1">
      <c r="A32" s="184">
        <v>92</v>
      </c>
      <c r="B32" s="184" t="s">
        <v>160</v>
      </c>
      <c r="C32" s="185">
        <v>467.35426008968602</v>
      </c>
      <c r="D32" s="184">
        <v>30</v>
      </c>
    </row>
    <row r="33" spans="1:4" ht="12.75" customHeight="1">
      <c r="A33" s="184">
        <v>81</v>
      </c>
      <c r="B33" s="184">
        <v>0.6</v>
      </c>
      <c r="C33" s="185">
        <v>466.93077230892402</v>
      </c>
      <c r="D33" s="184">
        <v>31</v>
      </c>
    </row>
    <row r="34" spans="1:4" ht="12.75" customHeight="1">
      <c r="A34" s="184">
        <v>53</v>
      </c>
      <c r="B34" s="184">
        <v>0.8</v>
      </c>
      <c r="C34" s="185">
        <v>461.11866969009799</v>
      </c>
      <c r="D34" s="184">
        <v>32</v>
      </c>
    </row>
    <row r="35" spans="1:4" ht="12.75" customHeight="1">
      <c r="A35" s="184">
        <v>65</v>
      </c>
      <c r="B35" s="184" t="s">
        <v>160</v>
      </c>
      <c r="C35" s="185">
        <v>454.20708237105498</v>
      </c>
      <c r="D35" s="184">
        <v>33</v>
      </c>
    </row>
    <row r="36" spans="1:4" ht="12.75" customHeight="1">
      <c r="A36" s="184">
        <v>96</v>
      </c>
      <c r="B36" s="184">
        <v>0.8</v>
      </c>
      <c r="C36" s="185">
        <v>453.93085306275799</v>
      </c>
      <c r="D36" s="184">
        <v>34</v>
      </c>
    </row>
    <row r="37" spans="1:4" ht="12.75" customHeight="1">
      <c r="A37" s="184">
        <v>83</v>
      </c>
      <c r="B37" s="184" t="s">
        <v>160</v>
      </c>
      <c r="C37" s="185">
        <v>452.72799681401801</v>
      </c>
      <c r="D37" s="184">
        <v>35</v>
      </c>
    </row>
    <row r="38" spans="1:4" ht="12.75" customHeight="1">
      <c r="A38" s="184">
        <v>86</v>
      </c>
      <c r="B38" s="184">
        <v>0.8</v>
      </c>
      <c r="C38" s="185">
        <v>448.776655443322</v>
      </c>
      <c r="D38" s="184">
        <v>36</v>
      </c>
    </row>
    <row r="39" spans="1:4" ht="12.75" customHeight="1">
      <c r="A39" s="184">
        <v>76</v>
      </c>
      <c r="B39" s="184">
        <v>0.8</v>
      </c>
      <c r="C39" s="185">
        <v>447.83684016242199</v>
      </c>
      <c r="D39" s="184">
        <v>37</v>
      </c>
    </row>
    <row r="40" spans="1:4" ht="12.75" customHeight="1">
      <c r="A40" s="184">
        <v>63</v>
      </c>
      <c r="B40" s="184" t="s">
        <v>160</v>
      </c>
      <c r="C40" s="185">
        <v>446.58848614072502</v>
      </c>
      <c r="D40" s="184">
        <v>38</v>
      </c>
    </row>
    <row r="41" spans="1:4" ht="12.75" customHeight="1">
      <c r="A41" s="184">
        <v>92</v>
      </c>
      <c r="B41" s="184">
        <v>0.8</v>
      </c>
      <c r="C41" s="185">
        <v>440.72514619882998</v>
      </c>
      <c r="D41" s="184">
        <v>39</v>
      </c>
    </row>
    <row r="42" spans="1:4" ht="12.75" customHeight="1">
      <c r="A42" s="184">
        <v>59</v>
      </c>
      <c r="B42" s="184" t="s">
        <v>160</v>
      </c>
      <c r="C42" s="185">
        <v>440.402366863905</v>
      </c>
      <c r="D42" s="184">
        <v>40</v>
      </c>
    </row>
    <row r="43" spans="1:4" ht="12.75" customHeight="1">
      <c r="A43" s="186">
        <v>67</v>
      </c>
      <c r="B43" s="186">
        <v>0.8</v>
      </c>
      <c r="C43" s="187">
        <v>440.39049235993201</v>
      </c>
      <c r="D43" s="186">
        <v>41</v>
      </c>
    </row>
    <row r="44" spans="1:4" ht="12.75" customHeight="1">
      <c r="A44" s="186">
        <v>27</v>
      </c>
      <c r="B44" s="186" t="s">
        <v>160</v>
      </c>
      <c r="C44" s="187">
        <v>439.53147877013203</v>
      </c>
      <c r="D44" s="186">
        <v>42</v>
      </c>
    </row>
    <row r="45" spans="1:4" ht="12.75" customHeight="1">
      <c r="A45" s="186">
        <v>88</v>
      </c>
      <c r="B45" s="186">
        <v>1</v>
      </c>
      <c r="C45" s="187">
        <v>430.89048106448303</v>
      </c>
      <c r="D45" s="186">
        <v>43</v>
      </c>
    </row>
    <row r="46" spans="1:4" ht="12.75" customHeight="1">
      <c r="A46" s="186">
        <v>100</v>
      </c>
      <c r="B46" s="186" t="s">
        <v>160</v>
      </c>
      <c r="C46" s="187">
        <v>424.85488126649102</v>
      </c>
      <c r="D46" s="186">
        <v>44</v>
      </c>
    </row>
    <row r="47" spans="1:4" ht="12.75" customHeight="1">
      <c r="A47" s="186">
        <v>25</v>
      </c>
      <c r="B47" s="186" t="s">
        <v>160</v>
      </c>
      <c r="C47" s="187">
        <v>422.43727598566301</v>
      </c>
      <c r="D47" s="186">
        <v>45</v>
      </c>
    </row>
    <row r="48" spans="1:4" ht="12.75" customHeight="1">
      <c r="A48" s="186">
        <v>46</v>
      </c>
      <c r="B48" s="186" t="s">
        <v>160</v>
      </c>
      <c r="C48" s="187">
        <v>422.21714285714302</v>
      </c>
      <c r="D48" s="186">
        <v>46</v>
      </c>
    </row>
    <row r="49" spans="1:4" ht="12.75" customHeight="1">
      <c r="A49" s="186">
        <v>82</v>
      </c>
      <c r="B49" s="186">
        <v>0.2</v>
      </c>
      <c r="C49" s="187">
        <v>421.51244890375301</v>
      </c>
      <c r="D49" s="186">
        <v>47</v>
      </c>
    </row>
    <row r="50" spans="1:4" ht="12.75" customHeight="1">
      <c r="A50" s="186">
        <v>62</v>
      </c>
      <c r="B50" s="186" t="s">
        <v>160</v>
      </c>
      <c r="C50" s="187">
        <v>415.41884816753901</v>
      </c>
      <c r="D50" s="186">
        <v>48</v>
      </c>
    </row>
    <row r="51" spans="1:4" ht="12.75" customHeight="1">
      <c r="A51" s="186">
        <v>45</v>
      </c>
      <c r="B51" s="186" t="s">
        <v>160</v>
      </c>
      <c r="C51" s="187">
        <v>409.66389877421898</v>
      </c>
      <c r="D51" s="186">
        <v>49</v>
      </c>
    </row>
    <row r="52" spans="1:4" ht="12.75" customHeight="1">
      <c r="A52" s="186">
        <v>87</v>
      </c>
      <c r="B52" s="186" t="s">
        <v>160</v>
      </c>
      <c r="C52" s="187">
        <v>405.76208178438702</v>
      </c>
      <c r="D52" s="186">
        <v>50</v>
      </c>
    </row>
    <row r="53" spans="1:4" ht="12.75" customHeight="1">
      <c r="A53" s="186">
        <v>58</v>
      </c>
      <c r="B53" s="186" t="s">
        <v>160</v>
      </c>
      <c r="C53" s="187">
        <v>400.294985250737</v>
      </c>
      <c r="D53" s="186">
        <v>51</v>
      </c>
    </row>
    <row r="54" spans="1:4" ht="12.75" customHeight="1">
      <c r="A54" s="186">
        <v>74</v>
      </c>
      <c r="B54" s="186" t="s">
        <v>160</v>
      </c>
      <c r="C54" s="187">
        <v>399.40884820747499</v>
      </c>
      <c r="D54" s="186">
        <v>52</v>
      </c>
    </row>
    <row r="55" spans="1:4" ht="12.75" customHeight="1">
      <c r="A55" s="186">
        <v>28</v>
      </c>
      <c r="B55" s="186" t="s">
        <v>160</v>
      </c>
      <c r="C55" s="187">
        <v>399.327373350362</v>
      </c>
      <c r="D55" s="186">
        <v>53</v>
      </c>
    </row>
    <row r="56" spans="1:4" ht="12.75" customHeight="1">
      <c r="A56" s="186">
        <v>37</v>
      </c>
      <c r="B56" s="186" t="s">
        <v>160</v>
      </c>
      <c r="C56" s="187">
        <v>398.060821484992</v>
      </c>
      <c r="D56" s="186">
        <v>54</v>
      </c>
    </row>
    <row r="57" spans="1:4" ht="12.75" customHeight="1">
      <c r="A57" s="186">
        <v>17</v>
      </c>
      <c r="B57" s="186" t="s">
        <v>160</v>
      </c>
      <c r="C57" s="187">
        <v>395.31859557867398</v>
      </c>
      <c r="D57" s="186">
        <v>55</v>
      </c>
    </row>
    <row r="58" spans="1:4" ht="12.75" customHeight="1">
      <c r="A58" s="186">
        <v>75</v>
      </c>
      <c r="B58" s="186" t="s">
        <v>160</v>
      </c>
      <c r="C58" s="187">
        <v>392.659889877171</v>
      </c>
      <c r="D58" s="186">
        <v>56</v>
      </c>
    </row>
    <row r="59" spans="1:4" ht="12.75" customHeight="1">
      <c r="A59" s="186">
        <v>72</v>
      </c>
      <c r="B59" s="186">
        <v>0.8</v>
      </c>
      <c r="C59" s="187">
        <v>392.59938837920498</v>
      </c>
      <c r="D59" s="186">
        <v>57</v>
      </c>
    </row>
    <row r="60" spans="1:4" ht="12.75" customHeight="1">
      <c r="A60" s="186">
        <v>84</v>
      </c>
      <c r="B60" s="186" t="s">
        <v>160</v>
      </c>
      <c r="C60" s="187">
        <v>392.492492492493</v>
      </c>
      <c r="D60" s="186">
        <v>58</v>
      </c>
    </row>
    <row r="61" spans="1:4" ht="12.75" customHeight="1">
      <c r="A61" s="186">
        <v>5</v>
      </c>
      <c r="B61" s="186">
        <v>0.8</v>
      </c>
      <c r="C61" s="187">
        <v>390.59623849539798</v>
      </c>
      <c r="D61" s="186">
        <v>59</v>
      </c>
    </row>
    <row r="62" spans="1:4" ht="12.75" customHeight="1">
      <c r="A62" s="186">
        <v>28</v>
      </c>
      <c r="B62" s="186">
        <v>0.8</v>
      </c>
      <c r="C62" s="187">
        <v>387.31693989070999</v>
      </c>
      <c r="D62" s="186">
        <v>60</v>
      </c>
    </row>
    <row r="63" spans="1:4" ht="12.75" customHeight="1">
      <c r="A63" s="186">
        <v>24</v>
      </c>
      <c r="B63" s="186" t="s">
        <v>160</v>
      </c>
      <c r="C63" s="187">
        <v>387.27432848965202</v>
      </c>
      <c r="D63" s="186">
        <v>61</v>
      </c>
    </row>
    <row r="64" spans="1:4" ht="12.75" customHeight="1">
      <c r="A64" s="186">
        <v>21</v>
      </c>
      <c r="B64" s="186" t="s">
        <v>160</v>
      </c>
      <c r="C64" s="187">
        <v>383.53089533417398</v>
      </c>
      <c r="D64" s="186">
        <v>62</v>
      </c>
    </row>
    <row r="65" spans="1:4" ht="12.75" customHeight="1">
      <c r="A65" s="186">
        <v>81</v>
      </c>
      <c r="B65" s="186">
        <v>1</v>
      </c>
      <c r="C65" s="187">
        <v>378.72480620155</v>
      </c>
      <c r="D65" s="186">
        <v>63</v>
      </c>
    </row>
    <row r="66" spans="1:4" ht="12.75" customHeight="1">
      <c r="A66" s="186">
        <v>29</v>
      </c>
      <c r="B66" s="186" t="s">
        <v>160</v>
      </c>
      <c r="C66" s="187">
        <v>378.17570407734303</v>
      </c>
      <c r="D66" s="186">
        <v>64</v>
      </c>
    </row>
    <row r="67" spans="1:4" ht="12.75" customHeight="1">
      <c r="A67" s="186">
        <v>55</v>
      </c>
      <c r="B67" s="186" t="s">
        <v>160</v>
      </c>
      <c r="C67" s="187">
        <v>377.47422680412399</v>
      </c>
      <c r="D67" s="186">
        <v>65</v>
      </c>
    </row>
    <row r="68" spans="1:4" ht="12.75" customHeight="1">
      <c r="A68" s="186">
        <v>96</v>
      </c>
      <c r="B68" s="186" t="s">
        <v>160</v>
      </c>
      <c r="C68" s="187">
        <v>372.34142188165202</v>
      </c>
      <c r="D68" s="186">
        <v>66</v>
      </c>
    </row>
    <row r="69" spans="1:4" ht="12.75" customHeight="1">
      <c r="A69" s="186">
        <v>57</v>
      </c>
      <c r="B69" s="186">
        <v>0.8</v>
      </c>
      <c r="C69" s="187">
        <v>368.32506203473901</v>
      </c>
      <c r="D69" s="186">
        <v>67</v>
      </c>
    </row>
    <row r="70" spans="1:4" ht="12.75" customHeight="1">
      <c r="A70" s="186">
        <v>86</v>
      </c>
      <c r="B70" s="186" t="s">
        <v>160</v>
      </c>
      <c r="C70" s="187">
        <v>362.60683760683798</v>
      </c>
      <c r="D70" s="186">
        <v>68</v>
      </c>
    </row>
    <row r="71" spans="1:4" ht="12.75" customHeight="1">
      <c r="A71" s="186">
        <v>40</v>
      </c>
      <c r="B71" s="186">
        <v>0.8</v>
      </c>
      <c r="C71" s="187">
        <v>362.48044692737398</v>
      </c>
      <c r="D71" s="186">
        <v>69</v>
      </c>
    </row>
    <row r="72" spans="1:4" ht="12.75" customHeight="1">
      <c r="A72" s="186">
        <v>45</v>
      </c>
      <c r="B72" s="186">
        <v>0.8</v>
      </c>
      <c r="C72" s="187">
        <v>362.30398598335501</v>
      </c>
      <c r="D72" s="186">
        <v>70</v>
      </c>
    </row>
    <row r="73" spans="1:4" ht="12.75" customHeight="1">
      <c r="A73" s="186">
        <v>55</v>
      </c>
      <c r="B73" s="186">
        <v>0.6</v>
      </c>
      <c r="C73" s="187">
        <v>357.61807679238899</v>
      </c>
      <c r="D73" s="186">
        <v>71</v>
      </c>
    </row>
    <row r="74" spans="1:4" ht="12.75" customHeight="1">
      <c r="A74" s="186">
        <v>70</v>
      </c>
      <c r="B74" s="186">
        <v>0.8</v>
      </c>
      <c r="C74" s="187">
        <v>357.43102162565299</v>
      </c>
      <c r="D74" s="186">
        <v>72</v>
      </c>
    </row>
    <row r="75" spans="1:4" ht="12.75" customHeight="1">
      <c r="A75" s="186">
        <v>31</v>
      </c>
      <c r="B75" s="186">
        <v>0.8</v>
      </c>
      <c r="C75" s="187">
        <v>356.27734519836901</v>
      </c>
      <c r="D75" s="186">
        <v>73</v>
      </c>
    </row>
    <row r="76" spans="1:4" ht="12.75" customHeight="1">
      <c r="A76" s="186">
        <v>39</v>
      </c>
      <c r="B76" s="186">
        <v>0.8</v>
      </c>
      <c r="C76" s="187">
        <v>355.771428571429</v>
      </c>
      <c r="D76" s="186">
        <v>74</v>
      </c>
    </row>
    <row r="77" spans="1:4" ht="12.75" customHeight="1">
      <c r="A77" s="186">
        <v>94</v>
      </c>
      <c r="B77" s="186" t="s">
        <v>160</v>
      </c>
      <c r="C77" s="187">
        <v>355.72751322751299</v>
      </c>
      <c r="D77" s="186">
        <v>75</v>
      </c>
    </row>
    <row r="78" spans="1:4" ht="12.75" customHeight="1">
      <c r="A78" s="186">
        <v>97</v>
      </c>
      <c r="B78" s="186">
        <v>0.8</v>
      </c>
      <c r="C78" s="187">
        <v>354.00587659157702</v>
      </c>
      <c r="D78" s="186">
        <v>76</v>
      </c>
    </row>
    <row r="79" spans="1:4" ht="12.75" customHeight="1">
      <c r="A79" s="186">
        <v>80</v>
      </c>
      <c r="B79" s="186">
        <v>0.6</v>
      </c>
      <c r="C79" s="187">
        <v>353.61516034985402</v>
      </c>
      <c r="D79" s="186">
        <v>77</v>
      </c>
    </row>
    <row r="80" spans="1:4" ht="12.75" customHeight="1">
      <c r="A80" s="186">
        <v>9</v>
      </c>
      <c r="B80" s="186" t="s">
        <v>160</v>
      </c>
      <c r="C80" s="187">
        <v>352.61782347900601</v>
      </c>
      <c r="D80" s="186">
        <v>78</v>
      </c>
    </row>
    <row r="81" spans="1:4" ht="12.75" customHeight="1">
      <c r="A81" s="186">
        <v>33</v>
      </c>
      <c r="B81" s="186">
        <v>1</v>
      </c>
      <c r="C81" s="187">
        <v>351.52432432432403</v>
      </c>
      <c r="D81" s="186">
        <v>79</v>
      </c>
    </row>
    <row r="82" spans="1:4" ht="12.75" customHeight="1">
      <c r="A82" s="186">
        <v>16</v>
      </c>
      <c r="B82" s="186">
        <v>1</v>
      </c>
      <c r="C82" s="187">
        <v>350.938023450586</v>
      </c>
      <c r="D82" s="186">
        <v>80</v>
      </c>
    </row>
    <row r="83" spans="1:4" ht="12.75" customHeight="1">
      <c r="A83" s="186">
        <v>36</v>
      </c>
      <c r="B83" s="186">
        <v>0.8</v>
      </c>
      <c r="C83" s="187">
        <v>350.887772194305</v>
      </c>
      <c r="D83" s="186">
        <v>81</v>
      </c>
    </row>
    <row r="84" spans="1:4" ht="12.75" customHeight="1">
      <c r="A84" s="186">
        <v>97</v>
      </c>
      <c r="B84" s="186" t="s">
        <v>160</v>
      </c>
      <c r="C84" s="187">
        <v>348.66930171278</v>
      </c>
      <c r="D84" s="186">
        <v>82</v>
      </c>
    </row>
    <row r="85" spans="1:4" ht="12.75" customHeight="1">
      <c r="A85" s="186">
        <v>49</v>
      </c>
      <c r="B85" s="186">
        <v>0.8</v>
      </c>
      <c r="C85" s="187">
        <v>347.271352985639</v>
      </c>
      <c r="D85" s="186">
        <v>83</v>
      </c>
    </row>
    <row r="86" spans="1:4" ht="12.75" customHeight="1">
      <c r="A86" s="186">
        <v>37</v>
      </c>
      <c r="B86" s="186">
        <v>0.8</v>
      </c>
      <c r="C86" s="187">
        <v>345.96284387281202</v>
      </c>
      <c r="D86" s="186">
        <v>84</v>
      </c>
    </row>
    <row r="87" spans="1:4" ht="12.75" customHeight="1">
      <c r="A87" s="186">
        <v>36</v>
      </c>
      <c r="B87" s="186">
        <v>1</v>
      </c>
      <c r="C87" s="187">
        <v>344.74683544303798</v>
      </c>
      <c r="D87" s="186">
        <v>85</v>
      </c>
    </row>
    <row r="88" spans="1:4" ht="12.75" customHeight="1">
      <c r="A88" s="186">
        <v>93</v>
      </c>
      <c r="B88" s="186">
        <v>1</v>
      </c>
      <c r="C88" s="187">
        <v>343.23406980467502</v>
      </c>
      <c r="D88" s="186">
        <v>86</v>
      </c>
    </row>
    <row r="89" spans="1:4" ht="12.75" customHeight="1">
      <c r="A89" s="186">
        <v>92</v>
      </c>
      <c r="B89" s="186">
        <v>1</v>
      </c>
      <c r="C89" s="187">
        <v>340.18062397372699</v>
      </c>
      <c r="D89" s="186">
        <v>87</v>
      </c>
    </row>
    <row r="90" spans="1:4" ht="12.75" customHeight="1">
      <c r="A90" s="186">
        <v>67</v>
      </c>
      <c r="B90" s="186" t="s">
        <v>160</v>
      </c>
      <c r="C90" s="187">
        <v>338.87944983818801</v>
      </c>
      <c r="D90" s="186">
        <v>88</v>
      </c>
    </row>
    <row r="91" spans="1:4" ht="12.75" customHeight="1">
      <c r="A91" s="186">
        <v>79</v>
      </c>
      <c r="B91" s="186">
        <v>1</v>
      </c>
      <c r="C91" s="187">
        <v>337.72040744643499</v>
      </c>
      <c r="D91" s="186">
        <v>89</v>
      </c>
    </row>
    <row r="92" spans="1:4" ht="12.75" customHeight="1">
      <c r="A92" s="186">
        <v>25</v>
      </c>
      <c r="B92" s="186">
        <v>1</v>
      </c>
      <c r="C92" s="187">
        <v>336.18666666666701</v>
      </c>
      <c r="D92" s="186">
        <v>90</v>
      </c>
    </row>
    <row r="93" spans="1:4" ht="12.75" customHeight="1">
      <c r="A93" s="186">
        <v>30</v>
      </c>
      <c r="B93" s="186" t="s">
        <v>160</v>
      </c>
      <c r="C93" s="187">
        <v>335.508684863523</v>
      </c>
      <c r="D93" s="186">
        <v>91</v>
      </c>
    </row>
    <row r="94" spans="1:4" ht="12.75" customHeight="1">
      <c r="A94" s="186">
        <v>62</v>
      </c>
      <c r="B94" s="186">
        <v>0.6</v>
      </c>
      <c r="C94" s="187">
        <v>335.18035636679701</v>
      </c>
      <c r="D94" s="186">
        <v>92</v>
      </c>
    </row>
    <row r="95" spans="1:4" ht="12.75" customHeight="1">
      <c r="A95" s="186">
        <v>62</v>
      </c>
      <c r="B95" s="186">
        <v>1</v>
      </c>
      <c r="C95" s="187">
        <v>334.61915535444899</v>
      </c>
      <c r="D95" s="186">
        <v>93</v>
      </c>
    </row>
    <row r="96" spans="1:4" ht="12.75" customHeight="1">
      <c r="A96" s="186">
        <v>71</v>
      </c>
      <c r="B96" s="186">
        <v>0.8</v>
      </c>
      <c r="C96" s="187">
        <v>333.886397608371</v>
      </c>
      <c r="D96" s="186">
        <v>94</v>
      </c>
    </row>
    <row r="97" spans="1:4" ht="12.75" customHeight="1">
      <c r="A97" s="186">
        <v>40</v>
      </c>
      <c r="B97" s="186" t="s">
        <v>160</v>
      </c>
      <c r="C97" s="187">
        <v>333.810589112603</v>
      </c>
      <c r="D97" s="186">
        <v>95</v>
      </c>
    </row>
    <row r="98" spans="1:4" ht="12.75" customHeight="1">
      <c r="A98" s="186">
        <v>93</v>
      </c>
      <c r="B98" s="186">
        <v>0.6</v>
      </c>
      <c r="C98" s="187">
        <v>331.24763705103999</v>
      </c>
      <c r="D98" s="186">
        <v>96</v>
      </c>
    </row>
    <row r="99" spans="1:4" ht="12.75" customHeight="1">
      <c r="A99" s="186">
        <v>81</v>
      </c>
      <c r="B99" s="186">
        <v>0.2</v>
      </c>
      <c r="C99" s="187">
        <v>330.08056394763298</v>
      </c>
      <c r="D99" s="186">
        <v>97</v>
      </c>
    </row>
    <row r="100" spans="1:4" ht="12.75" customHeight="1">
      <c r="A100" s="186">
        <v>6</v>
      </c>
      <c r="B100" s="186">
        <v>0.8</v>
      </c>
      <c r="C100" s="187">
        <v>324.97672753311798</v>
      </c>
      <c r="D100" s="186">
        <v>98</v>
      </c>
    </row>
    <row r="101" spans="1:4" ht="12.75" customHeight="1">
      <c r="A101" s="186">
        <v>33</v>
      </c>
      <c r="B101" s="186">
        <v>0.8</v>
      </c>
      <c r="C101" s="187">
        <v>320.84156088387402</v>
      </c>
      <c r="D101" s="186">
        <v>99</v>
      </c>
    </row>
    <row r="102" spans="1:4" ht="12.75" customHeight="1">
      <c r="A102" s="186">
        <v>78</v>
      </c>
      <c r="B102" s="186" t="s">
        <v>160</v>
      </c>
      <c r="C102" s="187">
        <v>319.92239037640701</v>
      </c>
      <c r="D102" s="186">
        <v>100</v>
      </c>
    </row>
    <row r="103" spans="1:4" ht="12.75" customHeight="1">
      <c r="A103" s="186">
        <v>26</v>
      </c>
      <c r="B103" s="186">
        <v>0.6</v>
      </c>
      <c r="C103" s="187">
        <v>318.628762541806</v>
      </c>
      <c r="D103" s="186">
        <v>101</v>
      </c>
    </row>
    <row r="104" spans="1:4" ht="12.75" customHeight="1">
      <c r="A104" s="186">
        <v>5</v>
      </c>
      <c r="B104" s="186" t="s">
        <v>160</v>
      </c>
      <c r="C104" s="187">
        <v>318.23394495412799</v>
      </c>
      <c r="D104" s="186">
        <v>102</v>
      </c>
    </row>
    <row r="105" spans="1:4" ht="12.75" customHeight="1">
      <c r="A105" s="186">
        <v>99</v>
      </c>
      <c r="B105" s="186" t="s">
        <v>160</v>
      </c>
      <c r="C105" s="187">
        <v>317.69667477696697</v>
      </c>
      <c r="D105" s="186">
        <v>103</v>
      </c>
    </row>
    <row r="106" spans="1:4" ht="12.75" customHeight="1">
      <c r="A106" s="186">
        <v>23</v>
      </c>
      <c r="B106" s="186" t="s">
        <v>160</v>
      </c>
      <c r="C106" s="187">
        <v>315.727155727156</v>
      </c>
      <c r="D106" s="186">
        <v>104</v>
      </c>
    </row>
    <row r="107" spans="1:4" ht="12.75" customHeight="1">
      <c r="A107" s="186">
        <v>28</v>
      </c>
      <c r="B107" s="186">
        <v>1</v>
      </c>
      <c r="C107" s="187">
        <v>315.26251526251502</v>
      </c>
      <c r="D107" s="186">
        <v>105</v>
      </c>
    </row>
    <row r="108" spans="1:4" ht="12.75" customHeight="1">
      <c r="A108" s="186">
        <v>52</v>
      </c>
      <c r="B108" s="186" t="s">
        <v>160</v>
      </c>
      <c r="C108" s="187">
        <v>314.43877551020398</v>
      </c>
      <c r="D108" s="186">
        <v>106</v>
      </c>
    </row>
    <row r="109" spans="1:4" ht="12.75" customHeight="1">
      <c r="A109" s="186">
        <v>24</v>
      </c>
      <c r="B109" s="186">
        <v>0.8</v>
      </c>
      <c r="C109" s="187">
        <v>313.211875843455</v>
      </c>
      <c r="D109" s="186">
        <v>107</v>
      </c>
    </row>
    <row r="110" spans="1:4" ht="12.75" customHeight="1">
      <c r="A110" s="186">
        <v>27</v>
      </c>
      <c r="B110" s="186">
        <v>0.8</v>
      </c>
      <c r="C110" s="187">
        <v>313.18160265528701</v>
      </c>
      <c r="D110" s="186">
        <v>108</v>
      </c>
    </row>
    <row r="111" spans="1:4" ht="12.75" customHeight="1">
      <c r="A111" s="186">
        <v>80</v>
      </c>
      <c r="B111" s="186">
        <v>1</v>
      </c>
      <c r="C111" s="187">
        <v>313.02538071065999</v>
      </c>
      <c r="D111" s="186">
        <v>109</v>
      </c>
    </row>
    <row r="112" spans="1:4" ht="12.75" customHeight="1">
      <c r="A112" s="186">
        <v>12</v>
      </c>
      <c r="B112" s="186" t="s">
        <v>160</v>
      </c>
      <c r="C112" s="187">
        <v>312.08279430789099</v>
      </c>
      <c r="D112" s="186">
        <v>110</v>
      </c>
    </row>
    <row r="113" spans="1:4" ht="12.75" customHeight="1">
      <c r="A113" s="186">
        <v>60</v>
      </c>
      <c r="B113" s="186" t="s">
        <v>160</v>
      </c>
      <c r="C113" s="187">
        <v>311.089678510998</v>
      </c>
      <c r="D113" s="186">
        <v>111</v>
      </c>
    </row>
    <row r="114" spans="1:4" ht="12.75" customHeight="1">
      <c r="A114" s="186">
        <v>47</v>
      </c>
      <c r="B114" s="186" t="s">
        <v>160</v>
      </c>
      <c r="C114" s="187">
        <v>310.47720797720802</v>
      </c>
      <c r="D114" s="186">
        <v>112</v>
      </c>
    </row>
    <row r="115" spans="1:4" ht="12.75" customHeight="1">
      <c r="A115" s="186">
        <v>24</v>
      </c>
      <c r="B115" s="186">
        <v>1</v>
      </c>
      <c r="C115" s="187">
        <v>310.28774289985</v>
      </c>
      <c r="D115" s="186">
        <v>113</v>
      </c>
    </row>
    <row r="116" spans="1:4" ht="12.75" customHeight="1">
      <c r="A116" s="186">
        <v>39</v>
      </c>
      <c r="B116" s="186" t="s">
        <v>160</v>
      </c>
      <c r="C116" s="187">
        <v>310.240920532183</v>
      </c>
      <c r="D116" s="186">
        <v>114</v>
      </c>
    </row>
    <row r="117" spans="1:4" ht="12.75" customHeight="1">
      <c r="A117" s="186">
        <v>8</v>
      </c>
      <c r="B117" s="186" t="s">
        <v>160</v>
      </c>
      <c r="C117" s="187">
        <v>310.05899705014798</v>
      </c>
      <c r="D117" s="186">
        <v>115</v>
      </c>
    </row>
    <row r="118" spans="1:4" ht="12.75" customHeight="1">
      <c r="A118" s="186">
        <v>82</v>
      </c>
      <c r="B118" s="186">
        <v>0.6</v>
      </c>
      <c r="C118" s="187">
        <v>310.02257336343098</v>
      </c>
      <c r="D118" s="186">
        <v>116</v>
      </c>
    </row>
    <row r="119" spans="1:4" ht="12.75" customHeight="1">
      <c r="A119" s="186">
        <v>38</v>
      </c>
      <c r="B119" s="186" t="s">
        <v>160</v>
      </c>
      <c r="C119" s="187">
        <v>308.50229453483502</v>
      </c>
      <c r="D119" s="186">
        <v>117</v>
      </c>
    </row>
    <row r="120" spans="1:4" ht="12.75" customHeight="1">
      <c r="A120" s="186">
        <v>58</v>
      </c>
      <c r="B120" s="186">
        <v>0.8</v>
      </c>
      <c r="C120" s="187">
        <v>307.88084464555101</v>
      </c>
      <c r="D120" s="186">
        <v>118</v>
      </c>
    </row>
    <row r="121" spans="1:4" ht="12.75" customHeight="1">
      <c r="A121" s="186">
        <v>16</v>
      </c>
      <c r="B121" s="186">
        <v>0.6</v>
      </c>
      <c r="C121" s="187">
        <v>307.60256410256397</v>
      </c>
      <c r="D121" s="186">
        <v>119</v>
      </c>
    </row>
    <row r="122" spans="1:4" ht="12.75" customHeight="1">
      <c r="A122" s="186">
        <v>85</v>
      </c>
      <c r="B122" s="186">
        <v>1</v>
      </c>
      <c r="C122" s="187">
        <v>307.57259001161401</v>
      </c>
      <c r="D122" s="186">
        <v>120</v>
      </c>
    </row>
    <row r="123" spans="1:4" ht="12.75" customHeight="1">
      <c r="A123" s="186">
        <v>86</v>
      </c>
      <c r="B123" s="186">
        <v>0.6</v>
      </c>
      <c r="C123" s="187">
        <v>306.83028553095897</v>
      </c>
      <c r="D123" s="186">
        <v>121</v>
      </c>
    </row>
    <row r="124" spans="1:4" ht="12.75" customHeight="1">
      <c r="A124" s="186">
        <v>79</v>
      </c>
      <c r="B124" s="186">
        <v>0.6</v>
      </c>
      <c r="C124" s="187">
        <v>306.62433862433898</v>
      </c>
      <c r="D124" s="186">
        <v>122</v>
      </c>
    </row>
    <row r="125" spans="1:4" ht="12.75" customHeight="1">
      <c r="A125" s="186">
        <v>1</v>
      </c>
      <c r="B125" s="186" t="s">
        <v>160</v>
      </c>
      <c r="C125" s="187">
        <v>305.82289055973303</v>
      </c>
      <c r="D125" s="186">
        <v>123</v>
      </c>
    </row>
    <row r="126" spans="1:4" ht="12.75" customHeight="1">
      <c r="A126" s="186">
        <v>19</v>
      </c>
      <c r="B126" s="186">
        <v>0.6</v>
      </c>
      <c r="C126" s="187">
        <v>305.644852659778</v>
      </c>
      <c r="D126" s="186">
        <v>124</v>
      </c>
    </row>
    <row r="127" spans="1:4" ht="12.75" customHeight="1">
      <c r="A127" s="186">
        <v>75</v>
      </c>
      <c r="B127" s="186">
        <v>0.8</v>
      </c>
      <c r="C127" s="187">
        <v>305.337423312883</v>
      </c>
      <c r="D127" s="186">
        <v>125</v>
      </c>
    </row>
    <row r="128" spans="1:4" ht="12.75" customHeight="1">
      <c r="A128" s="186">
        <v>89</v>
      </c>
      <c r="B128" s="186" t="s">
        <v>160</v>
      </c>
      <c r="C128" s="187">
        <v>299.16292974588902</v>
      </c>
      <c r="D128" s="186">
        <v>126</v>
      </c>
    </row>
    <row r="129" spans="1:4" ht="12.75" customHeight="1">
      <c r="A129" s="186">
        <v>76</v>
      </c>
      <c r="B129" s="186" t="s">
        <v>160</v>
      </c>
      <c r="C129" s="187">
        <v>297.99342105263202</v>
      </c>
      <c r="D129" s="186">
        <v>127</v>
      </c>
    </row>
    <row r="130" spans="1:4" ht="12.75" customHeight="1">
      <c r="A130" s="186">
        <v>45</v>
      </c>
      <c r="B130" s="186">
        <v>1</v>
      </c>
      <c r="C130" s="187">
        <v>297.53711201079602</v>
      </c>
      <c r="D130" s="186">
        <v>128</v>
      </c>
    </row>
    <row r="131" spans="1:4" ht="12.75" customHeight="1">
      <c r="A131" s="186">
        <v>36</v>
      </c>
      <c r="B131" s="186">
        <v>0.2</v>
      </c>
      <c r="C131" s="187">
        <v>296.77316293929698</v>
      </c>
      <c r="D131" s="186">
        <v>129</v>
      </c>
    </row>
    <row r="132" spans="1:4" ht="12.75" customHeight="1">
      <c r="A132" s="186">
        <v>67</v>
      </c>
      <c r="B132" s="186">
        <v>0.6</v>
      </c>
      <c r="C132" s="187">
        <v>296.15463917525801</v>
      </c>
      <c r="D132" s="186">
        <v>130</v>
      </c>
    </row>
    <row r="133" spans="1:4" ht="12.75" customHeight="1">
      <c r="A133" s="186">
        <v>25</v>
      </c>
      <c r="B133" s="186">
        <v>0.2</v>
      </c>
      <c r="C133" s="187">
        <v>295.87406428885902</v>
      </c>
      <c r="D133" s="186">
        <v>131</v>
      </c>
    </row>
    <row r="134" spans="1:4" ht="12.75" customHeight="1">
      <c r="A134" s="186">
        <v>23</v>
      </c>
      <c r="B134" s="186">
        <v>0.8</v>
      </c>
      <c r="C134" s="187">
        <v>295.45092838196302</v>
      </c>
      <c r="D134" s="186">
        <v>132</v>
      </c>
    </row>
    <row r="135" spans="1:4" ht="12.75" customHeight="1">
      <c r="A135" s="186">
        <v>87</v>
      </c>
      <c r="B135" s="186">
        <v>0.8</v>
      </c>
      <c r="C135" s="187">
        <v>294.31151241535002</v>
      </c>
      <c r="D135" s="186">
        <v>133</v>
      </c>
    </row>
    <row r="136" spans="1:4" ht="12.75" customHeight="1">
      <c r="A136" s="186">
        <v>26</v>
      </c>
      <c r="B136" s="186">
        <v>0.2</v>
      </c>
      <c r="C136" s="187">
        <v>293.91881342700998</v>
      </c>
      <c r="D136" s="186">
        <v>134</v>
      </c>
    </row>
    <row r="137" spans="1:4" ht="12.75" customHeight="1">
      <c r="A137" s="186">
        <v>60</v>
      </c>
      <c r="B137" s="186">
        <v>0.8</v>
      </c>
      <c r="C137" s="187">
        <v>293.55228388070998</v>
      </c>
      <c r="D137" s="186">
        <v>135</v>
      </c>
    </row>
    <row r="138" spans="1:4" ht="12.75" customHeight="1">
      <c r="A138" s="186">
        <v>24</v>
      </c>
      <c r="B138" s="186">
        <v>0.2</v>
      </c>
      <c r="C138" s="187">
        <v>292.21575475358901</v>
      </c>
      <c r="D138" s="186">
        <v>136</v>
      </c>
    </row>
    <row r="139" spans="1:4" ht="12.75" customHeight="1">
      <c r="A139" s="186">
        <v>82</v>
      </c>
      <c r="B139" s="186">
        <v>0.8</v>
      </c>
      <c r="C139" s="187">
        <v>291.975820379965</v>
      </c>
      <c r="D139" s="186">
        <v>137</v>
      </c>
    </row>
    <row r="140" spans="1:4" ht="12.75" customHeight="1">
      <c r="A140" s="186">
        <v>45</v>
      </c>
      <c r="B140" s="186">
        <v>0.2</v>
      </c>
      <c r="C140" s="187">
        <v>290.87552742615998</v>
      </c>
      <c r="D140" s="186">
        <v>138</v>
      </c>
    </row>
    <row r="141" spans="1:4" ht="12.75" customHeight="1">
      <c r="A141" s="186">
        <v>55</v>
      </c>
      <c r="B141" s="186">
        <v>1</v>
      </c>
      <c r="C141" s="187">
        <v>290.78411745078398</v>
      </c>
      <c r="D141" s="186">
        <v>139</v>
      </c>
    </row>
    <row r="142" spans="1:4" ht="12.75" customHeight="1">
      <c r="A142" s="186">
        <v>96</v>
      </c>
      <c r="B142" s="186">
        <v>0.6</v>
      </c>
      <c r="C142" s="187">
        <v>290.16597510373401</v>
      </c>
      <c r="D142" s="186">
        <v>140</v>
      </c>
    </row>
    <row r="143" spans="1:4" ht="12.75" customHeight="1">
      <c r="A143" s="186">
        <v>44</v>
      </c>
      <c r="B143" s="186" t="s">
        <v>160</v>
      </c>
      <c r="C143" s="187">
        <v>289.663931223134</v>
      </c>
      <c r="D143" s="186">
        <v>141</v>
      </c>
    </row>
    <row r="144" spans="1:4" ht="12.75" customHeight="1">
      <c r="A144" s="186">
        <v>2</v>
      </c>
      <c r="B144" s="186" t="s">
        <v>160</v>
      </c>
      <c r="C144" s="187">
        <v>289.63002490217002</v>
      </c>
      <c r="D144" s="186">
        <v>142</v>
      </c>
    </row>
    <row r="145" spans="1:4" ht="12.75" customHeight="1">
      <c r="A145" s="186">
        <v>71</v>
      </c>
      <c r="B145" s="186" t="s">
        <v>160</v>
      </c>
      <c r="C145" s="187">
        <v>288.734423676012</v>
      </c>
      <c r="D145" s="186">
        <v>143</v>
      </c>
    </row>
    <row r="146" spans="1:4" ht="12.75" customHeight="1">
      <c r="A146" s="186">
        <v>77</v>
      </c>
      <c r="B146" s="186" t="s">
        <v>160</v>
      </c>
      <c r="C146" s="187">
        <v>288.44086021505399</v>
      </c>
      <c r="D146" s="186">
        <v>144</v>
      </c>
    </row>
    <row r="147" spans="1:4" ht="12.75" customHeight="1">
      <c r="A147" s="186">
        <v>48</v>
      </c>
      <c r="B147" s="186" t="s">
        <v>160</v>
      </c>
      <c r="C147" s="187">
        <v>287.80932351910297</v>
      </c>
      <c r="D147" s="186">
        <v>145</v>
      </c>
    </row>
    <row r="148" spans="1:4" ht="12.75" customHeight="1">
      <c r="A148" s="186">
        <v>72</v>
      </c>
      <c r="B148" s="186">
        <v>1</v>
      </c>
      <c r="C148" s="187">
        <v>286.62307176391698</v>
      </c>
      <c r="D148" s="186">
        <v>146</v>
      </c>
    </row>
    <row r="149" spans="1:4" ht="12.75" customHeight="1">
      <c r="A149" s="186">
        <v>76</v>
      </c>
      <c r="B149" s="186">
        <v>0.6</v>
      </c>
      <c r="C149" s="187">
        <v>286.58769332017101</v>
      </c>
      <c r="D149" s="186">
        <v>147</v>
      </c>
    </row>
    <row r="150" spans="1:4" ht="12.75" customHeight="1">
      <c r="A150" s="186">
        <v>22</v>
      </c>
      <c r="B150" s="186" t="s">
        <v>160</v>
      </c>
      <c r="C150" s="187">
        <v>286.360587002096</v>
      </c>
      <c r="D150" s="186">
        <v>148</v>
      </c>
    </row>
    <row r="151" spans="1:4" ht="12.75" customHeight="1">
      <c r="A151" s="186">
        <v>92</v>
      </c>
      <c r="B151" s="186">
        <v>0.6</v>
      </c>
      <c r="C151" s="187">
        <v>286.143277723258</v>
      </c>
      <c r="D151" s="186">
        <v>149</v>
      </c>
    </row>
    <row r="152" spans="1:4" ht="12.75" customHeight="1">
      <c r="A152" s="186">
        <v>64</v>
      </c>
      <c r="B152" s="186" t="s">
        <v>160</v>
      </c>
      <c r="C152" s="187">
        <v>282.53852392538499</v>
      </c>
      <c r="D152" s="186">
        <v>150</v>
      </c>
    </row>
    <row r="153" spans="1:4" ht="12.75" customHeight="1">
      <c r="A153" s="186">
        <v>53</v>
      </c>
      <c r="B153" s="186">
        <v>0.6</v>
      </c>
      <c r="C153" s="187">
        <v>282.517433751743</v>
      </c>
      <c r="D153" s="186">
        <v>151</v>
      </c>
    </row>
    <row r="154" spans="1:4" ht="12.75" customHeight="1">
      <c r="A154" s="186">
        <v>90</v>
      </c>
      <c r="B154" s="186" t="s">
        <v>160</v>
      </c>
      <c r="C154" s="187">
        <v>282.36709351959598</v>
      </c>
      <c r="D154" s="186">
        <v>152</v>
      </c>
    </row>
    <row r="155" spans="1:4" ht="12.75" customHeight="1">
      <c r="A155" s="186">
        <v>32</v>
      </c>
      <c r="B155" s="186" t="s">
        <v>160</v>
      </c>
      <c r="C155" s="187">
        <v>282.207621550591</v>
      </c>
      <c r="D155" s="186">
        <v>153</v>
      </c>
    </row>
    <row r="156" spans="1:4" ht="12.75" customHeight="1">
      <c r="A156" s="186">
        <v>41</v>
      </c>
      <c r="B156" s="186" t="s">
        <v>160</v>
      </c>
      <c r="C156" s="187">
        <v>282.19969969969998</v>
      </c>
      <c r="D156" s="186">
        <v>154</v>
      </c>
    </row>
    <row r="157" spans="1:4" ht="12.75" customHeight="1">
      <c r="A157" s="186">
        <v>48</v>
      </c>
      <c r="B157" s="186">
        <v>0.6</v>
      </c>
      <c r="C157" s="187">
        <v>279.39236111111097</v>
      </c>
      <c r="D157" s="186">
        <v>155</v>
      </c>
    </row>
    <row r="158" spans="1:4" ht="12.75" customHeight="1">
      <c r="A158" s="186">
        <v>83</v>
      </c>
      <c r="B158" s="186">
        <v>0.8</v>
      </c>
      <c r="C158" s="187">
        <v>278.55817273376198</v>
      </c>
      <c r="D158" s="186">
        <v>156</v>
      </c>
    </row>
    <row r="159" spans="1:4" ht="12.75" customHeight="1">
      <c r="A159" s="186">
        <v>15</v>
      </c>
      <c r="B159" s="186" t="s">
        <v>160</v>
      </c>
      <c r="C159" s="187">
        <v>278.47746650426302</v>
      </c>
      <c r="D159" s="186">
        <v>157</v>
      </c>
    </row>
    <row r="160" spans="1:4" ht="12.75" customHeight="1">
      <c r="A160" s="186">
        <v>81</v>
      </c>
      <c r="B160" s="186">
        <v>0.4</v>
      </c>
      <c r="C160" s="187">
        <v>276.72263681592</v>
      </c>
      <c r="D160" s="186">
        <v>158</v>
      </c>
    </row>
    <row r="161" spans="1:4" ht="12.75" customHeight="1">
      <c r="A161" s="186">
        <v>93</v>
      </c>
      <c r="B161" s="186">
        <v>0.4</v>
      </c>
      <c r="C161" s="187">
        <v>276.09609609609601</v>
      </c>
      <c r="D161" s="186">
        <v>159</v>
      </c>
    </row>
    <row r="162" spans="1:4" ht="12.75" customHeight="1">
      <c r="A162" s="186">
        <v>70</v>
      </c>
      <c r="B162" s="186" t="s">
        <v>160</v>
      </c>
      <c r="C162" s="187">
        <v>275.24375743162898</v>
      </c>
      <c r="D162" s="186">
        <v>160</v>
      </c>
    </row>
    <row r="163" spans="1:4" ht="12.75" customHeight="1">
      <c r="A163" s="186">
        <v>42</v>
      </c>
      <c r="B163" s="186" t="s">
        <v>160</v>
      </c>
      <c r="C163" s="187">
        <v>273.85652001585402</v>
      </c>
      <c r="D163" s="186">
        <v>161</v>
      </c>
    </row>
    <row r="164" spans="1:4" ht="12.75" customHeight="1">
      <c r="A164" s="186">
        <v>5</v>
      </c>
      <c r="B164" s="186">
        <v>0.6</v>
      </c>
      <c r="C164" s="187">
        <v>273.788194444444</v>
      </c>
      <c r="D164" s="186">
        <v>162</v>
      </c>
    </row>
    <row r="165" spans="1:4" ht="12.75" customHeight="1">
      <c r="A165" s="186">
        <v>85</v>
      </c>
      <c r="B165" s="186">
        <v>0.8</v>
      </c>
      <c r="C165" s="187">
        <v>272.79100529100498</v>
      </c>
      <c r="D165" s="186">
        <v>163</v>
      </c>
    </row>
    <row r="166" spans="1:4" ht="12.75" customHeight="1">
      <c r="A166" s="186">
        <v>30</v>
      </c>
      <c r="B166" s="186">
        <v>0.8</v>
      </c>
      <c r="C166" s="187">
        <v>272.57913247362302</v>
      </c>
      <c r="D166" s="186">
        <v>164</v>
      </c>
    </row>
    <row r="167" spans="1:4" ht="12.75" customHeight="1">
      <c r="A167" s="186">
        <v>69</v>
      </c>
      <c r="B167" s="186" t="s">
        <v>160</v>
      </c>
      <c r="C167" s="187">
        <v>270.09870918754802</v>
      </c>
      <c r="D167" s="186">
        <v>165</v>
      </c>
    </row>
    <row r="168" spans="1:4" ht="12.75" customHeight="1">
      <c r="A168" s="186">
        <v>93</v>
      </c>
      <c r="B168" s="186">
        <v>0.2</v>
      </c>
      <c r="C168" s="187">
        <v>267.36736736736702</v>
      </c>
      <c r="D168" s="186">
        <v>166</v>
      </c>
    </row>
    <row r="169" spans="1:4" ht="12.75" customHeight="1">
      <c r="A169" s="186">
        <v>65</v>
      </c>
      <c r="B169" s="186">
        <v>0.8</v>
      </c>
      <c r="C169" s="187">
        <v>266.71997491376601</v>
      </c>
      <c r="D169" s="186">
        <v>167</v>
      </c>
    </row>
    <row r="170" spans="1:4" ht="12.75" customHeight="1">
      <c r="A170" s="186">
        <v>59</v>
      </c>
      <c r="B170" s="186">
        <v>1</v>
      </c>
      <c r="C170" s="187">
        <v>265.72072072072098</v>
      </c>
      <c r="D170" s="186">
        <v>168</v>
      </c>
    </row>
    <row r="171" spans="1:4" ht="12.75" customHeight="1">
      <c r="A171" s="186">
        <v>63</v>
      </c>
      <c r="B171" s="186">
        <v>1</v>
      </c>
      <c r="C171" s="187">
        <v>265.01872659176001</v>
      </c>
      <c r="D171" s="186">
        <v>169</v>
      </c>
    </row>
    <row r="172" spans="1:4" ht="12.75" customHeight="1">
      <c r="A172" s="186">
        <v>23</v>
      </c>
      <c r="B172" s="186">
        <v>0.6</v>
      </c>
      <c r="C172" s="187">
        <v>262.87245444801698</v>
      </c>
      <c r="D172" s="186">
        <v>170</v>
      </c>
    </row>
    <row r="173" spans="1:4" ht="12.75" customHeight="1">
      <c r="A173" s="186">
        <v>8</v>
      </c>
      <c r="B173" s="186">
        <v>0.8</v>
      </c>
      <c r="C173" s="187">
        <v>262.11257309941499</v>
      </c>
      <c r="D173" s="186">
        <v>171</v>
      </c>
    </row>
    <row r="174" spans="1:4" ht="12.75" customHeight="1">
      <c r="A174" s="186">
        <v>29</v>
      </c>
      <c r="B174" s="186">
        <v>0.8</v>
      </c>
      <c r="C174" s="187">
        <v>261.95301027900098</v>
      </c>
      <c r="D174" s="186">
        <v>172</v>
      </c>
    </row>
    <row r="175" spans="1:4" ht="12.75" customHeight="1">
      <c r="A175" s="186">
        <v>17</v>
      </c>
      <c r="B175" s="186">
        <v>1</v>
      </c>
      <c r="C175" s="187">
        <v>261.49903660886298</v>
      </c>
      <c r="D175" s="186">
        <v>173</v>
      </c>
    </row>
    <row r="176" spans="1:4" ht="12.75" customHeight="1">
      <c r="A176" s="186">
        <v>20</v>
      </c>
      <c r="B176" s="186" t="s">
        <v>160</v>
      </c>
      <c r="C176" s="187">
        <v>261.15571776155701</v>
      </c>
      <c r="D176" s="186">
        <v>174</v>
      </c>
    </row>
    <row r="177" spans="1:4" ht="12.75" customHeight="1">
      <c r="A177" s="186">
        <v>19</v>
      </c>
      <c r="B177" s="186">
        <v>1</v>
      </c>
      <c r="C177" s="187">
        <v>260.73852295409199</v>
      </c>
      <c r="D177" s="186">
        <v>175</v>
      </c>
    </row>
    <row r="178" spans="1:4" ht="12.75" customHeight="1">
      <c r="A178" s="186">
        <v>89</v>
      </c>
      <c r="B178" s="186">
        <v>0.8</v>
      </c>
      <c r="C178" s="187">
        <v>260.33245844269499</v>
      </c>
      <c r="D178" s="186">
        <v>176</v>
      </c>
    </row>
    <row r="179" spans="1:4" ht="12.75" customHeight="1">
      <c r="A179" s="186">
        <v>69</v>
      </c>
      <c r="B179" s="186">
        <v>0.8</v>
      </c>
      <c r="C179" s="187">
        <v>259.74328118732399</v>
      </c>
      <c r="D179" s="186">
        <v>177</v>
      </c>
    </row>
    <row r="180" spans="1:4" ht="12.75" customHeight="1">
      <c r="A180" s="186">
        <v>82</v>
      </c>
      <c r="B180" s="186">
        <v>0.4</v>
      </c>
      <c r="C180" s="187">
        <v>259.030883919063</v>
      </c>
      <c r="D180" s="186">
        <v>178</v>
      </c>
    </row>
    <row r="181" spans="1:4" ht="12.75" customHeight="1">
      <c r="A181" s="186">
        <v>85</v>
      </c>
      <c r="B181" s="186">
        <v>0.2</v>
      </c>
      <c r="C181" s="187">
        <v>258.98170246618901</v>
      </c>
      <c r="D181" s="186">
        <v>179</v>
      </c>
    </row>
    <row r="182" spans="1:4" ht="12.75" customHeight="1">
      <c r="A182" s="186">
        <v>49</v>
      </c>
      <c r="B182" s="186" t="s">
        <v>160</v>
      </c>
      <c r="C182" s="187">
        <v>258.576195773081</v>
      </c>
      <c r="D182" s="186">
        <v>180</v>
      </c>
    </row>
    <row r="183" spans="1:4" ht="12.75" customHeight="1">
      <c r="A183" s="186">
        <v>28</v>
      </c>
      <c r="B183" s="186">
        <v>0.6</v>
      </c>
      <c r="C183" s="187">
        <v>256.430572228892</v>
      </c>
      <c r="D183" s="186">
        <v>181</v>
      </c>
    </row>
    <row r="184" spans="1:4" ht="12.75" customHeight="1">
      <c r="A184" s="186">
        <v>70</v>
      </c>
      <c r="B184" s="186">
        <v>0.6</v>
      </c>
      <c r="C184" s="187">
        <v>254.97697484945101</v>
      </c>
      <c r="D184" s="186">
        <v>182</v>
      </c>
    </row>
    <row r="185" spans="1:4" ht="12.75" customHeight="1">
      <c r="A185" s="186">
        <v>1</v>
      </c>
      <c r="B185" s="186">
        <v>0.8</v>
      </c>
      <c r="C185" s="187">
        <v>253.209723939019</v>
      </c>
      <c r="D185" s="186">
        <v>183</v>
      </c>
    </row>
    <row r="186" spans="1:4" ht="12.75" customHeight="1">
      <c r="A186" s="186">
        <v>75</v>
      </c>
      <c r="B186" s="186">
        <v>1</v>
      </c>
      <c r="C186" s="187">
        <v>253.17333333333301</v>
      </c>
      <c r="D186" s="186">
        <v>184</v>
      </c>
    </row>
    <row r="187" spans="1:4" ht="12.75" customHeight="1">
      <c r="A187" s="186">
        <v>42</v>
      </c>
      <c r="B187" s="186">
        <v>0.8</v>
      </c>
      <c r="C187" s="187">
        <v>251.42064372919</v>
      </c>
      <c r="D187" s="186">
        <v>185</v>
      </c>
    </row>
    <row r="188" spans="1:4" ht="12.75" customHeight="1">
      <c r="A188" s="186">
        <v>57</v>
      </c>
      <c r="B188" s="186" t="s">
        <v>160</v>
      </c>
      <c r="C188" s="187">
        <v>251.283185840708</v>
      </c>
      <c r="D188" s="186">
        <v>186</v>
      </c>
    </row>
    <row r="189" spans="1:4" ht="12.75" customHeight="1">
      <c r="A189" s="186">
        <v>43</v>
      </c>
      <c r="B189" s="186" t="s">
        <v>160</v>
      </c>
      <c r="C189" s="187">
        <v>250.95179233621701</v>
      </c>
      <c r="D189" s="186">
        <v>187</v>
      </c>
    </row>
    <row r="190" spans="1:4" ht="12.75" customHeight="1">
      <c r="A190" s="186">
        <v>28</v>
      </c>
      <c r="B190" s="186">
        <v>0.4</v>
      </c>
      <c r="C190" s="187">
        <v>250.76313894888401</v>
      </c>
      <c r="D190" s="186">
        <v>188</v>
      </c>
    </row>
    <row r="191" spans="1:4" ht="12.75" customHeight="1">
      <c r="A191" s="186">
        <v>47</v>
      </c>
      <c r="B191" s="186">
        <v>0.6</v>
      </c>
      <c r="C191" s="187">
        <v>250.37073816617001</v>
      </c>
      <c r="D191" s="186">
        <v>189</v>
      </c>
    </row>
    <row r="192" spans="1:4" ht="12.75" customHeight="1">
      <c r="A192" s="186">
        <v>63</v>
      </c>
      <c r="B192" s="186">
        <v>0.2</v>
      </c>
      <c r="C192" s="187">
        <v>249.466403162055</v>
      </c>
      <c r="D192" s="186">
        <v>190</v>
      </c>
    </row>
    <row r="193" spans="1:4" ht="12.75" customHeight="1">
      <c r="A193" s="186">
        <v>79</v>
      </c>
      <c r="B193" s="186">
        <v>0.2</v>
      </c>
      <c r="C193" s="187">
        <v>249.240956072351</v>
      </c>
      <c r="D193" s="186">
        <v>191</v>
      </c>
    </row>
    <row r="194" spans="1:4" ht="12.75" customHeight="1">
      <c r="A194" s="186">
        <v>83</v>
      </c>
      <c r="B194" s="186">
        <v>1</v>
      </c>
      <c r="C194" s="187">
        <v>248.704645642591</v>
      </c>
      <c r="D194" s="186">
        <v>192</v>
      </c>
    </row>
    <row r="195" spans="1:4" ht="12.75" customHeight="1">
      <c r="A195" s="186">
        <v>62</v>
      </c>
      <c r="B195" s="186">
        <v>0.2</v>
      </c>
      <c r="C195" s="187">
        <v>247.42494226327901</v>
      </c>
      <c r="D195" s="186">
        <v>193</v>
      </c>
    </row>
    <row r="196" spans="1:4" ht="12.75" customHeight="1">
      <c r="A196" s="186">
        <v>27</v>
      </c>
      <c r="B196" s="186">
        <v>1</v>
      </c>
      <c r="C196" s="187">
        <v>246.969696969697</v>
      </c>
      <c r="D196" s="186">
        <v>194</v>
      </c>
    </row>
    <row r="197" spans="1:4" ht="12.75" customHeight="1">
      <c r="A197" s="186">
        <v>73</v>
      </c>
      <c r="B197" s="186" t="s">
        <v>160</v>
      </c>
      <c r="C197" s="187">
        <v>246.808510638298</v>
      </c>
      <c r="D197" s="186">
        <v>195</v>
      </c>
    </row>
    <row r="198" spans="1:4" ht="12.75" customHeight="1">
      <c r="A198" s="186">
        <v>98</v>
      </c>
      <c r="B198" s="186" t="s">
        <v>160</v>
      </c>
      <c r="C198" s="187">
        <v>246.52213188798601</v>
      </c>
      <c r="D198" s="186">
        <v>196</v>
      </c>
    </row>
    <row r="199" spans="1:4" ht="12.75" customHeight="1">
      <c r="A199" s="186">
        <v>20</v>
      </c>
      <c r="B199" s="186">
        <v>0.8</v>
      </c>
      <c r="C199" s="187">
        <v>246.484620213434</v>
      </c>
      <c r="D199" s="186">
        <v>197</v>
      </c>
    </row>
    <row r="200" spans="1:4" ht="12.75" customHeight="1">
      <c r="A200" s="186">
        <v>68</v>
      </c>
      <c r="B200" s="186" t="s">
        <v>160</v>
      </c>
      <c r="C200" s="187">
        <v>246.45883293365301</v>
      </c>
      <c r="D200" s="186">
        <v>198</v>
      </c>
    </row>
    <row r="201" spans="1:4" ht="12.75" customHeight="1">
      <c r="A201" s="186">
        <v>74</v>
      </c>
      <c r="B201" s="186">
        <v>1</v>
      </c>
      <c r="C201" s="187">
        <v>246.011275546159</v>
      </c>
      <c r="D201" s="186">
        <v>199</v>
      </c>
    </row>
    <row r="202" spans="1:4" ht="12.75" customHeight="1">
      <c r="A202" s="186">
        <v>58</v>
      </c>
      <c r="B202" s="186">
        <v>1</v>
      </c>
      <c r="C202" s="187">
        <v>245.58208955223901</v>
      </c>
      <c r="D202" s="186">
        <v>200</v>
      </c>
    </row>
    <row r="203" spans="1:4" ht="12.75" customHeight="1">
      <c r="A203" s="186">
        <v>62</v>
      </c>
      <c r="B203" s="186">
        <v>0.4</v>
      </c>
      <c r="C203" s="187">
        <v>244.61801596351199</v>
      </c>
      <c r="D203" s="186">
        <v>201</v>
      </c>
    </row>
    <row r="204" spans="1:4" ht="12.75" customHeight="1">
      <c r="A204" s="186">
        <v>19</v>
      </c>
      <c r="B204" s="186">
        <v>0.2</v>
      </c>
      <c r="C204" s="187">
        <v>244.34523809523799</v>
      </c>
      <c r="D204" s="186">
        <v>202</v>
      </c>
    </row>
    <row r="205" spans="1:4" ht="12.75" customHeight="1">
      <c r="A205" s="186">
        <v>39</v>
      </c>
      <c r="B205" s="186">
        <v>1</v>
      </c>
      <c r="C205" s="187">
        <v>241.82784636488299</v>
      </c>
      <c r="D205" s="186">
        <v>203</v>
      </c>
    </row>
    <row r="206" spans="1:4" ht="12.75" customHeight="1">
      <c r="A206" s="186">
        <v>51</v>
      </c>
      <c r="B206" s="186" t="s">
        <v>160</v>
      </c>
      <c r="C206" s="187">
        <v>240.88412340105299</v>
      </c>
      <c r="D206" s="186">
        <v>204</v>
      </c>
    </row>
    <row r="207" spans="1:4" ht="12.75" customHeight="1">
      <c r="A207" s="186">
        <v>28</v>
      </c>
      <c r="B207" s="186">
        <v>0.2</v>
      </c>
      <c r="C207" s="187">
        <v>240.407876230661</v>
      </c>
      <c r="D207" s="186">
        <v>205</v>
      </c>
    </row>
    <row r="208" spans="1:4" ht="12.75" customHeight="1">
      <c r="A208" s="186">
        <v>5</v>
      </c>
      <c r="B208" s="186">
        <v>1</v>
      </c>
      <c r="C208" s="187">
        <v>240.36559139784899</v>
      </c>
      <c r="D208" s="186">
        <v>206</v>
      </c>
    </row>
    <row r="209" spans="1:4" ht="12.75" customHeight="1">
      <c r="A209" s="186">
        <v>55</v>
      </c>
      <c r="B209" s="186">
        <v>0.4</v>
      </c>
      <c r="C209" s="187">
        <v>240.35545883206399</v>
      </c>
      <c r="D209" s="186">
        <v>207</v>
      </c>
    </row>
    <row r="210" spans="1:4" ht="12.75" customHeight="1">
      <c r="A210" s="186">
        <v>67</v>
      </c>
      <c r="B210" s="186">
        <v>1</v>
      </c>
      <c r="C210" s="187">
        <v>239.83350676378799</v>
      </c>
      <c r="D210" s="186">
        <v>208</v>
      </c>
    </row>
    <row r="211" spans="1:4" ht="12.75" customHeight="1">
      <c r="A211" s="186">
        <v>72</v>
      </c>
      <c r="B211" s="186">
        <v>0.2</v>
      </c>
      <c r="C211" s="187">
        <v>238.67077766358301</v>
      </c>
      <c r="D211" s="186">
        <v>209</v>
      </c>
    </row>
    <row r="212" spans="1:4" ht="12.75" customHeight="1">
      <c r="A212" s="186">
        <v>99</v>
      </c>
      <c r="B212" s="186">
        <v>1</v>
      </c>
      <c r="C212" s="187">
        <v>238.46761453396499</v>
      </c>
      <c r="D212" s="186">
        <v>210</v>
      </c>
    </row>
    <row r="213" spans="1:4" ht="12.75" customHeight="1">
      <c r="A213" s="186">
        <v>21</v>
      </c>
      <c r="B213" s="186">
        <v>1</v>
      </c>
      <c r="C213" s="187">
        <v>236.623235613464</v>
      </c>
      <c r="D213" s="186">
        <v>211</v>
      </c>
    </row>
    <row r="214" spans="1:4" ht="12.75" customHeight="1">
      <c r="A214" s="186">
        <v>17</v>
      </c>
      <c r="B214" s="186">
        <v>0.8</v>
      </c>
      <c r="C214" s="187">
        <v>236.399207528479</v>
      </c>
      <c r="D214" s="186">
        <v>212</v>
      </c>
    </row>
    <row r="215" spans="1:4" ht="12.75" customHeight="1">
      <c r="A215" s="186">
        <v>56</v>
      </c>
      <c r="B215" s="186" t="s">
        <v>160</v>
      </c>
      <c r="C215" s="187">
        <v>236.151898734177</v>
      </c>
      <c r="D215" s="186">
        <v>213</v>
      </c>
    </row>
    <row r="216" spans="1:4" ht="12.75" customHeight="1">
      <c r="A216" s="186">
        <v>64</v>
      </c>
      <c r="B216" s="186">
        <v>0.8</v>
      </c>
      <c r="C216" s="187">
        <v>235.51391862955001</v>
      </c>
      <c r="D216" s="186">
        <v>214</v>
      </c>
    </row>
    <row r="217" spans="1:4" ht="12.75" customHeight="1">
      <c r="A217" s="186">
        <v>45</v>
      </c>
      <c r="B217" s="186">
        <v>0.6</v>
      </c>
      <c r="C217" s="187">
        <v>235.09656652360499</v>
      </c>
      <c r="D217" s="186">
        <v>215</v>
      </c>
    </row>
    <row r="218" spans="1:4" ht="12.75" customHeight="1">
      <c r="A218" s="186">
        <v>3</v>
      </c>
      <c r="B218" s="186" t="s">
        <v>160</v>
      </c>
      <c r="C218" s="187">
        <v>234.112072517511</v>
      </c>
      <c r="D218" s="186">
        <v>216</v>
      </c>
    </row>
    <row r="219" spans="1:4" ht="12.75" customHeight="1">
      <c r="A219" s="186">
        <v>16</v>
      </c>
      <c r="B219" s="186">
        <v>0.2</v>
      </c>
      <c r="C219" s="187">
        <v>233.756425464611</v>
      </c>
      <c r="D219" s="186">
        <v>217</v>
      </c>
    </row>
    <row r="220" spans="1:4" ht="12.75" customHeight="1">
      <c r="A220" s="186">
        <v>24</v>
      </c>
      <c r="B220" s="186">
        <v>0.6</v>
      </c>
      <c r="C220" s="187">
        <v>233.438383838384</v>
      </c>
      <c r="D220" s="186">
        <v>218</v>
      </c>
    </row>
    <row r="221" spans="1:4" ht="12.75" customHeight="1">
      <c r="A221" s="186">
        <v>46</v>
      </c>
      <c r="B221" s="186">
        <v>1</v>
      </c>
      <c r="C221" s="187">
        <v>232.835112692764</v>
      </c>
      <c r="D221" s="186">
        <v>219</v>
      </c>
    </row>
    <row r="222" spans="1:4" ht="12.75" customHeight="1">
      <c r="A222" s="186">
        <v>50</v>
      </c>
      <c r="B222" s="186">
        <v>1</v>
      </c>
      <c r="C222" s="187">
        <v>231.516558341071</v>
      </c>
      <c r="D222" s="186">
        <v>220</v>
      </c>
    </row>
    <row r="223" spans="1:4" ht="12.75" customHeight="1">
      <c r="A223" s="186">
        <v>5</v>
      </c>
      <c r="B223" s="186">
        <v>0.2</v>
      </c>
      <c r="C223" s="187">
        <v>231.038095238095</v>
      </c>
      <c r="D223" s="186">
        <v>221</v>
      </c>
    </row>
    <row r="224" spans="1:4" ht="12.75" customHeight="1">
      <c r="A224" s="186">
        <v>72</v>
      </c>
      <c r="B224" s="186">
        <v>0.6</v>
      </c>
      <c r="C224" s="187">
        <v>231.01178101178101</v>
      </c>
      <c r="D224" s="186">
        <v>222</v>
      </c>
    </row>
    <row r="225" spans="1:4" ht="12.75" customHeight="1">
      <c r="A225" s="186">
        <v>94</v>
      </c>
      <c r="B225" s="186">
        <v>1</v>
      </c>
      <c r="C225" s="187">
        <v>229.18600368324101</v>
      </c>
      <c r="D225" s="186">
        <v>223</v>
      </c>
    </row>
    <row r="226" spans="1:4" ht="12.75" customHeight="1">
      <c r="A226" s="186">
        <v>86</v>
      </c>
      <c r="B226" s="186">
        <v>1</v>
      </c>
      <c r="C226" s="187">
        <v>228.78420398009899</v>
      </c>
      <c r="D226" s="186">
        <v>224</v>
      </c>
    </row>
    <row r="227" spans="1:4" ht="12.75" customHeight="1">
      <c r="A227" s="186">
        <v>99</v>
      </c>
      <c r="B227" s="186">
        <v>0.2</v>
      </c>
      <c r="C227" s="187">
        <v>228.155303030303</v>
      </c>
      <c r="D227" s="186">
        <v>225</v>
      </c>
    </row>
    <row r="228" spans="1:4" ht="12.75" customHeight="1">
      <c r="A228" s="186">
        <v>13</v>
      </c>
      <c r="B228" s="186">
        <v>0.8</v>
      </c>
      <c r="C228" s="187">
        <v>228.08057772710001</v>
      </c>
      <c r="D228" s="186">
        <v>226</v>
      </c>
    </row>
    <row r="229" spans="1:4" ht="12.75" customHeight="1">
      <c r="A229" s="186">
        <v>84</v>
      </c>
      <c r="B229" s="186">
        <v>1</v>
      </c>
      <c r="C229" s="187">
        <v>228.07909604519801</v>
      </c>
      <c r="D229" s="186">
        <v>227</v>
      </c>
    </row>
    <row r="230" spans="1:4" ht="12.75" customHeight="1">
      <c r="A230" s="186">
        <v>26</v>
      </c>
      <c r="B230" s="186">
        <v>1</v>
      </c>
      <c r="C230" s="187">
        <v>227.97370456303199</v>
      </c>
      <c r="D230" s="186">
        <v>228</v>
      </c>
    </row>
    <row r="231" spans="1:4" ht="12.75" customHeight="1">
      <c r="A231" s="186">
        <v>46</v>
      </c>
      <c r="B231" s="186">
        <v>0.6</v>
      </c>
      <c r="C231" s="187">
        <v>227.413793103448</v>
      </c>
      <c r="D231" s="186">
        <v>229</v>
      </c>
    </row>
    <row r="232" spans="1:4" ht="12.75" customHeight="1">
      <c r="A232" s="186">
        <v>58</v>
      </c>
      <c r="B232" s="186">
        <v>0.6</v>
      </c>
      <c r="C232" s="187">
        <v>226.28964059196599</v>
      </c>
      <c r="D232" s="186">
        <v>230</v>
      </c>
    </row>
    <row r="233" spans="1:4" ht="12.75" customHeight="1">
      <c r="A233" s="186">
        <v>35</v>
      </c>
      <c r="B233" s="186" t="s">
        <v>160</v>
      </c>
      <c r="C233" s="187">
        <v>225.78171091445401</v>
      </c>
      <c r="D233" s="186">
        <v>231</v>
      </c>
    </row>
    <row r="234" spans="1:4" ht="12.75" customHeight="1">
      <c r="A234" s="186">
        <v>74</v>
      </c>
      <c r="B234" s="186">
        <v>0.8</v>
      </c>
      <c r="C234" s="187">
        <v>225.05178907721299</v>
      </c>
      <c r="D234" s="186">
        <v>232</v>
      </c>
    </row>
    <row r="235" spans="1:4" ht="12.75" customHeight="1">
      <c r="A235" s="186">
        <v>80</v>
      </c>
      <c r="B235" s="186">
        <v>0.8</v>
      </c>
      <c r="C235" s="187">
        <v>224.75208107129899</v>
      </c>
      <c r="D235" s="186">
        <v>233</v>
      </c>
    </row>
    <row r="236" spans="1:4" ht="12.75" customHeight="1">
      <c r="A236" s="186">
        <v>96</v>
      </c>
      <c r="B236" s="186">
        <v>1</v>
      </c>
      <c r="C236" s="187">
        <v>224.69939879759499</v>
      </c>
      <c r="D236" s="186">
        <v>234</v>
      </c>
    </row>
    <row r="237" spans="1:4" ht="12.75" customHeight="1">
      <c r="A237" s="186">
        <v>76</v>
      </c>
      <c r="B237" s="186">
        <v>1</v>
      </c>
      <c r="C237" s="187">
        <v>224.49688626679799</v>
      </c>
      <c r="D237" s="186">
        <v>235</v>
      </c>
    </row>
    <row r="238" spans="1:4" ht="12.75" customHeight="1">
      <c r="A238" s="186">
        <v>53</v>
      </c>
      <c r="B238" s="186" t="s">
        <v>160</v>
      </c>
      <c r="C238" s="187">
        <v>224.491017964072</v>
      </c>
      <c r="D238" s="186">
        <v>236</v>
      </c>
    </row>
    <row r="239" spans="1:4" ht="12.75" customHeight="1">
      <c r="A239" s="186">
        <v>97</v>
      </c>
      <c r="B239" s="186">
        <v>0.6</v>
      </c>
      <c r="C239" s="187">
        <v>224.26564495529999</v>
      </c>
      <c r="D239" s="186">
        <v>237</v>
      </c>
    </row>
    <row r="240" spans="1:4" ht="12.75" customHeight="1">
      <c r="A240" s="186">
        <v>80</v>
      </c>
      <c r="B240" s="186">
        <v>0.2</v>
      </c>
      <c r="C240" s="187">
        <v>224.22453703703701</v>
      </c>
      <c r="D240" s="186">
        <v>238</v>
      </c>
    </row>
    <row r="241" spans="1:4" ht="12.75" customHeight="1">
      <c r="A241" s="186">
        <v>45</v>
      </c>
      <c r="B241" s="186">
        <v>0.4</v>
      </c>
      <c r="C241" s="187">
        <v>223.77641445126099</v>
      </c>
      <c r="D241" s="186">
        <v>239</v>
      </c>
    </row>
    <row r="242" spans="1:4" ht="12.75" customHeight="1">
      <c r="A242" s="186">
        <v>50</v>
      </c>
      <c r="B242" s="186">
        <v>0.2</v>
      </c>
      <c r="C242" s="187">
        <v>220.89124839124801</v>
      </c>
      <c r="D242" s="186">
        <v>240</v>
      </c>
    </row>
    <row r="243" spans="1:4" ht="12.75" customHeight="1">
      <c r="A243" s="186">
        <v>65</v>
      </c>
      <c r="B243" s="186">
        <v>1</v>
      </c>
      <c r="C243" s="187">
        <v>220.76252723311501</v>
      </c>
      <c r="D243" s="186">
        <v>241</v>
      </c>
    </row>
    <row r="244" spans="1:4" ht="12.75" customHeight="1">
      <c r="A244" s="186">
        <v>83</v>
      </c>
      <c r="B244" s="186">
        <v>0.2</v>
      </c>
      <c r="C244" s="187">
        <v>220.67669172932301</v>
      </c>
      <c r="D244" s="186">
        <v>242</v>
      </c>
    </row>
    <row r="245" spans="1:4" ht="12.75" customHeight="1">
      <c r="A245" s="186">
        <v>40</v>
      </c>
      <c r="B245" s="186">
        <v>0.6</v>
      </c>
      <c r="C245" s="187">
        <v>219.98577018854499</v>
      </c>
      <c r="D245" s="186">
        <v>243</v>
      </c>
    </row>
    <row r="246" spans="1:4" ht="12.75" customHeight="1">
      <c r="A246" s="186">
        <v>88</v>
      </c>
      <c r="B246" s="186">
        <v>0.8</v>
      </c>
      <c r="C246" s="187">
        <v>217.95376121463099</v>
      </c>
      <c r="D246" s="186">
        <v>244</v>
      </c>
    </row>
    <row r="247" spans="1:4" ht="12.75" customHeight="1">
      <c r="A247" s="186">
        <v>95</v>
      </c>
      <c r="B247" s="186">
        <v>0.6</v>
      </c>
      <c r="C247" s="187">
        <v>217.907876230661</v>
      </c>
      <c r="D247" s="186">
        <v>245</v>
      </c>
    </row>
    <row r="248" spans="1:4" ht="12.75" customHeight="1">
      <c r="A248" s="186">
        <v>48</v>
      </c>
      <c r="B248" s="186">
        <v>1</v>
      </c>
      <c r="C248" s="187">
        <v>217.09005376344101</v>
      </c>
      <c r="D248" s="186">
        <v>246</v>
      </c>
    </row>
    <row r="249" spans="1:4" ht="12.75" customHeight="1">
      <c r="A249" s="186">
        <v>39</v>
      </c>
      <c r="B249" s="186">
        <v>0.6</v>
      </c>
      <c r="C249" s="187">
        <v>217.00773558368499</v>
      </c>
      <c r="D249" s="186">
        <v>247</v>
      </c>
    </row>
    <row r="250" spans="1:4" ht="12.75" customHeight="1">
      <c r="A250" s="186">
        <v>87</v>
      </c>
      <c r="B250" s="186">
        <v>1</v>
      </c>
      <c r="C250" s="187">
        <v>216.628093860495</v>
      </c>
      <c r="D250" s="186">
        <v>248</v>
      </c>
    </row>
    <row r="251" spans="1:4" ht="12.75" customHeight="1">
      <c r="A251" s="186">
        <v>71</v>
      </c>
      <c r="B251" s="186">
        <v>0.6</v>
      </c>
      <c r="C251" s="187">
        <v>214.56843625857701</v>
      </c>
      <c r="D251" s="186">
        <v>249</v>
      </c>
    </row>
    <row r="252" spans="1:4" ht="12.75" customHeight="1">
      <c r="A252" s="186">
        <v>49</v>
      </c>
      <c r="B252" s="186">
        <v>0.6</v>
      </c>
      <c r="C252" s="187">
        <v>213.780205230056</v>
      </c>
      <c r="D252" s="186">
        <v>250</v>
      </c>
    </row>
    <row r="253" spans="1:4" ht="12.75" customHeight="1">
      <c r="A253" s="186">
        <v>3</v>
      </c>
      <c r="B253" s="186">
        <v>0.8</v>
      </c>
      <c r="C253" s="187">
        <v>213.13262495080701</v>
      </c>
      <c r="D253" s="186">
        <v>251</v>
      </c>
    </row>
    <row r="254" spans="1:4" ht="12.75" customHeight="1">
      <c r="A254" s="186">
        <v>1</v>
      </c>
      <c r="B254" s="186">
        <v>1</v>
      </c>
      <c r="C254" s="187">
        <v>212.908163265306</v>
      </c>
      <c r="D254" s="186">
        <v>252</v>
      </c>
    </row>
    <row r="255" spans="1:4" ht="12.75" customHeight="1">
      <c r="A255" s="186">
        <v>2</v>
      </c>
      <c r="B255" s="186">
        <v>0.8</v>
      </c>
      <c r="C255" s="187">
        <v>212.381473377097</v>
      </c>
      <c r="D255" s="186">
        <v>253</v>
      </c>
    </row>
    <row r="256" spans="1:4" ht="12.75" customHeight="1">
      <c r="A256" s="186">
        <v>85</v>
      </c>
      <c r="B256" s="186">
        <v>0.4</v>
      </c>
      <c r="C256" s="187">
        <v>212.02408702408701</v>
      </c>
      <c r="D256" s="186">
        <v>254</v>
      </c>
    </row>
    <row r="257" spans="1:4" ht="12.75" customHeight="1">
      <c r="A257" s="186">
        <v>21</v>
      </c>
      <c r="B257" s="186">
        <v>0.6</v>
      </c>
      <c r="C257" s="187">
        <v>211.811196487377</v>
      </c>
      <c r="D257" s="186">
        <v>255</v>
      </c>
    </row>
    <row r="258" spans="1:4" ht="12.75" customHeight="1">
      <c r="A258" s="186">
        <v>21</v>
      </c>
      <c r="B258" s="186">
        <v>0.2</v>
      </c>
      <c r="C258" s="187">
        <v>211.52792052072601</v>
      </c>
      <c r="D258" s="186">
        <v>256</v>
      </c>
    </row>
    <row r="259" spans="1:4" ht="12.75" customHeight="1">
      <c r="A259" s="186">
        <v>91</v>
      </c>
      <c r="B259" s="186">
        <v>0.8</v>
      </c>
      <c r="C259" s="187">
        <v>210.02669717772699</v>
      </c>
      <c r="D259" s="186">
        <v>257</v>
      </c>
    </row>
    <row r="260" spans="1:4" ht="12.75" customHeight="1">
      <c r="A260" s="186">
        <v>84</v>
      </c>
      <c r="B260" s="186">
        <v>0.8</v>
      </c>
      <c r="C260" s="187">
        <v>209.49019607843101</v>
      </c>
      <c r="D260" s="186">
        <v>258</v>
      </c>
    </row>
    <row r="261" spans="1:4" ht="12.75" customHeight="1">
      <c r="A261" s="186">
        <v>46</v>
      </c>
      <c r="B261" s="186">
        <v>0.2</v>
      </c>
      <c r="C261" s="187">
        <v>209.17230273752</v>
      </c>
      <c r="D261" s="186">
        <v>259</v>
      </c>
    </row>
    <row r="262" spans="1:4" ht="12.75" customHeight="1">
      <c r="A262" s="186">
        <v>79</v>
      </c>
      <c r="B262" s="186">
        <v>0.4</v>
      </c>
      <c r="C262" s="187">
        <v>208.462815405047</v>
      </c>
      <c r="D262" s="186">
        <v>260</v>
      </c>
    </row>
    <row r="263" spans="1:4" ht="12.75" customHeight="1">
      <c r="A263" s="186">
        <v>92</v>
      </c>
      <c r="B263" s="186">
        <v>0.2</v>
      </c>
      <c r="C263" s="187">
        <v>207.430555555556</v>
      </c>
      <c r="D263" s="186">
        <v>261</v>
      </c>
    </row>
    <row r="264" spans="1:4" ht="12.75" customHeight="1">
      <c r="A264" s="186">
        <v>71</v>
      </c>
      <c r="B264" s="186">
        <v>1</v>
      </c>
      <c r="C264" s="187">
        <v>206.937669376694</v>
      </c>
      <c r="D264" s="186">
        <v>262</v>
      </c>
    </row>
    <row r="265" spans="1:4" ht="12.75" customHeight="1">
      <c r="A265" s="186">
        <v>12</v>
      </c>
      <c r="B265" s="186">
        <v>0.8</v>
      </c>
      <c r="C265" s="187">
        <v>206.92549019607799</v>
      </c>
      <c r="D265" s="186">
        <v>263</v>
      </c>
    </row>
    <row r="266" spans="1:4" ht="12.75" customHeight="1">
      <c r="A266" s="186">
        <v>15</v>
      </c>
      <c r="B266" s="186">
        <v>0.8</v>
      </c>
      <c r="C266" s="187">
        <v>206.853582554517</v>
      </c>
      <c r="D266" s="186">
        <v>264</v>
      </c>
    </row>
    <row r="267" spans="1:4" ht="12.75" customHeight="1">
      <c r="A267" s="186">
        <v>70</v>
      </c>
      <c r="B267" s="186">
        <v>1</v>
      </c>
      <c r="C267" s="187">
        <v>206.72474991932901</v>
      </c>
      <c r="D267" s="186">
        <v>265</v>
      </c>
    </row>
    <row r="268" spans="1:4" ht="12.75" customHeight="1">
      <c r="A268" s="186">
        <v>68</v>
      </c>
      <c r="B268" s="186">
        <v>0.8</v>
      </c>
      <c r="C268" s="187">
        <v>206.63522012578599</v>
      </c>
      <c r="D268" s="186">
        <v>266</v>
      </c>
    </row>
    <row r="269" spans="1:4" ht="12.75" customHeight="1">
      <c r="A269" s="186">
        <v>34</v>
      </c>
      <c r="B269" s="186">
        <v>1</v>
      </c>
      <c r="C269" s="187">
        <v>205.058661145618</v>
      </c>
      <c r="D269" s="186">
        <v>267</v>
      </c>
    </row>
    <row r="270" spans="1:4" ht="12.75" customHeight="1">
      <c r="A270" s="186">
        <v>25</v>
      </c>
      <c r="B270" s="186">
        <v>0.8</v>
      </c>
      <c r="C270" s="187">
        <v>204.838504375497</v>
      </c>
      <c r="D270" s="186">
        <v>268</v>
      </c>
    </row>
    <row r="271" spans="1:4" ht="12.75" customHeight="1">
      <c r="A271" s="186">
        <v>31</v>
      </c>
      <c r="B271" s="186">
        <v>1</v>
      </c>
      <c r="C271" s="187">
        <v>204.35388366422799</v>
      </c>
      <c r="D271" s="186">
        <v>269</v>
      </c>
    </row>
    <row r="272" spans="1:4" ht="12.75" customHeight="1">
      <c r="A272" s="186">
        <v>31</v>
      </c>
      <c r="B272" s="186">
        <v>0.6</v>
      </c>
      <c r="C272" s="187">
        <v>203.38960609069801</v>
      </c>
      <c r="D272" s="186">
        <v>270</v>
      </c>
    </row>
    <row r="273" spans="1:4" ht="12.75" customHeight="1">
      <c r="A273" s="186">
        <v>21</v>
      </c>
      <c r="B273" s="186">
        <v>0.8</v>
      </c>
      <c r="C273" s="187">
        <v>203.10588235294099</v>
      </c>
      <c r="D273" s="186">
        <v>271</v>
      </c>
    </row>
    <row r="274" spans="1:4" ht="12.75" customHeight="1">
      <c r="A274" s="186">
        <v>39</v>
      </c>
      <c r="B274" s="186">
        <v>0.2</v>
      </c>
      <c r="C274" s="187">
        <v>202.45650661099501</v>
      </c>
      <c r="D274" s="186">
        <v>272</v>
      </c>
    </row>
    <row r="275" spans="1:4" ht="12.75" customHeight="1">
      <c r="A275" s="186">
        <v>16</v>
      </c>
      <c r="B275" s="186">
        <v>0.4</v>
      </c>
      <c r="C275" s="187">
        <v>200.99748833871499</v>
      </c>
      <c r="D275" s="186">
        <v>273</v>
      </c>
    </row>
    <row r="276" spans="1:4" ht="12.75" customHeight="1">
      <c r="A276" s="186">
        <v>47</v>
      </c>
      <c r="B276" s="186">
        <v>1</v>
      </c>
      <c r="C276" s="187">
        <v>200.493259803922</v>
      </c>
      <c r="D276" s="186">
        <v>274</v>
      </c>
    </row>
    <row r="277" spans="1:4" ht="12.75" customHeight="1">
      <c r="A277" s="186">
        <v>46</v>
      </c>
      <c r="B277" s="186">
        <v>0.4</v>
      </c>
      <c r="C277" s="187">
        <v>200.24597918637701</v>
      </c>
      <c r="D277" s="186">
        <v>275</v>
      </c>
    </row>
    <row r="278" spans="1:4" ht="12.75" customHeight="1">
      <c r="A278" s="186">
        <v>36</v>
      </c>
      <c r="B278" s="186">
        <v>0.4</v>
      </c>
      <c r="C278" s="187">
        <v>199.96505939902201</v>
      </c>
      <c r="D278" s="186">
        <v>276</v>
      </c>
    </row>
    <row r="279" spans="1:4" ht="12.75" customHeight="1">
      <c r="A279" s="186">
        <v>77</v>
      </c>
      <c r="B279" s="186">
        <v>0.8</v>
      </c>
      <c r="C279" s="187">
        <v>199.53935437069299</v>
      </c>
      <c r="D279" s="186">
        <v>277</v>
      </c>
    </row>
    <row r="280" spans="1:4" ht="12.75" customHeight="1">
      <c r="A280" s="186">
        <v>40</v>
      </c>
      <c r="B280" s="186">
        <v>0.2</v>
      </c>
      <c r="C280" s="187">
        <v>199.474058280028</v>
      </c>
      <c r="D280" s="186">
        <v>278</v>
      </c>
    </row>
    <row r="281" spans="1:4" ht="12.75" customHeight="1">
      <c r="A281" s="186">
        <v>60</v>
      </c>
      <c r="B281" s="186">
        <v>0.6</v>
      </c>
      <c r="C281" s="187">
        <v>198.773797999355</v>
      </c>
      <c r="D281" s="186">
        <v>279</v>
      </c>
    </row>
    <row r="282" spans="1:4" ht="12.75" customHeight="1">
      <c r="A282" s="186">
        <v>75</v>
      </c>
      <c r="B282" s="186">
        <v>0.6</v>
      </c>
      <c r="C282" s="187">
        <v>198.600154679041</v>
      </c>
      <c r="D282" s="186">
        <v>280</v>
      </c>
    </row>
    <row r="283" spans="1:4" ht="12.75" customHeight="1">
      <c r="A283" s="186">
        <v>37</v>
      </c>
      <c r="B283" s="186">
        <v>0.6</v>
      </c>
      <c r="C283" s="187">
        <v>198.452500839208</v>
      </c>
      <c r="D283" s="186">
        <v>281</v>
      </c>
    </row>
    <row r="284" spans="1:4" ht="12.75" customHeight="1">
      <c r="A284" s="186">
        <v>59</v>
      </c>
      <c r="B284" s="186">
        <v>0.8</v>
      </c>
      <c r="C284" s="187">
        <v>197.816979051819</v>
      </c>
      <c r="D284" s="186">
        <v>282</v>
      </c>
    </row>
    <row r="285" spans="1:4" ht="12.75" customHeight="1">
      <c r="A285" s="186">
        <v>36</v>
      </c>
      <c r="B285" s="186">
        <v>0.6</v>
      </c>
      <c r="C285" s="187">
        <v>197.64971751412401</v>
      </c>
      <c r="D285" s="186">
        <v>283</v>
      </c>
    </row>
    <row r="286" spans="1:4" ht="12.75" customHeight="1">
      <c r="A286" s="186">
        <v>27</v>
      </c>
      <c r="B286" s="186">
        <v>0.2</v>
      </c>
      <c r="C286" s="187">
        <v>197.444444444444</v>
      </c>
      <c r="D286" s="186">
        <v>284</v>
      </c>
    </row>
    <row r="287" spans="1:4" ht="12.75" customHeight="1">
      <c r="A287" s="186">
        <v>40</v>
      </c>
      <c r="B287" s="186">
        <v>1</v>
      </c>
      <c r="C287" s="187">
        <v>197.16239316239299</v>
      </c>
      <c r="D287" s="186">
        <v>285</v>
      </c>
    </row>
    <row r="288" spans="1:4" ht="12.75" customHeight="1">
      <c r="A288" s="186">
        <v>29</v>
      </c>
      <c r="B288" s="186">
        <v>0.6</v>
      </c>
      <c r="C288" s="187">
        <v>197.152627789777</v>
      </c>
      <c r="D288" s="186">
        <v>286</v>
      </c>
    </row>
    <row r="289" spans="1:4" ht="12.75" customHeight="1">
      <c r="A289" s="186">
        <v>96</v>
      </c>
      <c r="B289" s="186">
        <v>0.2</v>
      </c>
      <c r="C289" s="187">
        <v>197.11738984191101</v>
      </c>
      <c r="D289" s="186">
        <v>287</v>
      </c>
    </row>
    <row r="290" spans="1:4" ht="12.75" customHeight="1">
      <c r="A290" s="186">
        <v>24</v>
      </c>
      <c r="B290" s="186">
        <v>0.4</v>
      </c>
      <c r="C290" s="187">
        <v>196.897182583242</v>
      </c>
      <c r="D290" s="186">
        <v>288</v>
      </c>
    </row>
    <row r="291" spans="1:4" ht="12.75" customHeight="1">
      <c r="A291" s="186">
        <v>60</v>
      </c>
      <c r="B291" s="186">
        <v>1</v>
      </c>
      <c r="C291" s="187">
        <v>195.69579288025901</v>
      </c>
      <c r="D291" s="186">
        <v>289</v>
      </c>
    </row>
    <row r="292" spans="1:4" ht="12.75" customHeight="1">
      <c r="A292" s="186">
        <v>29</v>
      </c>
      <c r="B292" s="186">
        <v>1</v>
      </c>
      <c r="C292" s="187">
        <v>195.307724080958</v>
      </c>
      <c r="D292" s="186">
        <v>290</v>
      </c>
    </row>
    <row r="293" spans="1:4" ht="12.75" customHeight="1">
      <c r="A293" s="186">
        <v>38</v>
      </c>
      <c r="B293" s="186">
        <v>0.8</v>
      </c>
      <c r="C293" s="187">
        <v>195.13333333333301</v>
      </c>
      <c r="D293" s="186">
        <v>291</v>
      </c>
    </row>
    <row r="294" spans="1:4" ht="12.75" customHeight="1">
      <c r="A294" s="186">
        <v>22</v>
      </c>
      <c r="B294" s="186">
        <v>0.2</v>
      </c>
      <c r="C294" s="187">
        <v>193.91637897966999</v>
      </c>
      <c r="D294" s="186">
        <v>292</v>
      </c>
    </row>
    <row r="295" spans="1:4" ht="12.75" customHeight="1">
      <c r="A295" s="186">
        <v>55</v>
      </c>
      <c r="B295" s="186">
        <v>0.2</v>
      </c>
      <c r="C295" s="187">
        <v>193.57937310414599</v>
      </c>
      <c r="D295" s="186">
        <v>293</v>
      </c>
    </row>
    <row r="296" spans="1:4" ht="12.75" customHeight="1">
      <c r="A296" s="186">
        <v>26</v>
      </c>
      <c r="B296" s="186">
        <v>0.4</v>
      </c>
      <c r="C296" s="187">
        <v>192.55319148936201</v>
      </c>
      <c r="D296" s="186">
        <v>294</v>
      </c>
    </row>
    <row r="297" spans="1:4" ht="12.75" customHeight="1">
      <c r="A297" s="186">
        <v>19</v>
      </c>
      <c r="B297" s="186">
        <v>0.4</v>
      </c>
      <c r="C297" s="187">
        <v>191.145090044173</v>
      </c>
      <c r="D297" s="186">
        <v>295</v>
      </c>
    </row>
    <row r="298" spans="1:4" ht="12.75" customHeight="1">
      <c r="A298" s="186">
        <v>63</v>
      </c>
      <c r="B298" s="186">
        <v>0.8</v>
      </c>
      <c r="C298" s="187">
        <v>191.05527638191001</v>
      </c>
      <c r="D298" s="186">
        <v>296</v>
      </c>
    </row>
    <row r="299" spans="1:4" ht="12.75" customHeight="1">
      <c r="A299" s="186">
        <v>94</v>
      </c>
      <c r="B299" s="186">
        <v>0.2</v>
      </c>
      <c r="C299" s="187">
        <v>190.93189964157699</v>
      </c>
      <c r="D299" s="186">
        <v>297</v>
      </c>
    </row>
    <row r="300" spans="1:4" ht="12.75" customHeight="1">
      <c r="A300" s="186">
        <v>99</v>
      </c>
      <c r="B300" s="186">
        <v>0.8</v>
      </c>
      <c r="C300" s="187">
        <v>190.19009725906301</v>
      </c>
      <c r="D300" s="186">
        <v>298</v>
      </c>
    </row>
    <row r="301" spans="1:4" ht="12.75" customHeight="1">
      <c r="A301" s="186">
        <v>22</v>
      </c>
      <c r="B301" s="186">
        <v>1</v>
      </c>
      <c r="C301" s="187">
        <v>189.547530095475</v>
      </c>
      <c r="D301" s="186">
        <v>299</v>
      </c>
    </row>
    <row r="302" spans="1:4" ht="12.75" customHeight="1">
      <c r="A302" s="186">
        <v>95</v>
      </c>
      <c r="B302" s="186" t="s">
        <v>160</v>
      </c>
      <c r="C302" s="187">
        <v>189.29963660389799</v>
      </c>
      <c r="D302" s="186">
        <v>300</v>
      </c>
    </row>
    <row r="303" spans="1:4" ht="12.75" customHeight="1">
      <c r="A303" s="186">
        <v>5</v>
      </c>
      <c r="B303" s="186">
        <v>0.4</v>
      </c>
      <c r="C303" s="187">
        <v>188.141474808141</v>
      </c>
      <c r="D303" s="186">
        <v>301</v>
      </c>
    </row>
    <row r="304" spans="1:4" ht="12.75" customHeight="1">
      <c r="A304" s="186">
        <v>27</v>
      </c>
      <c r="B304" s="186">
        <v>0.6</v>
      </c>
      <c r="C304" s="187">
        <v>187.94707639778099</v>
      </c>
      <c r="D304" s="186">
        <v>302</v>
      </c>
    </row>
    <row r="305" spans="1:4" ht="12.75" customHeight="1">
      <c r="A305" s="186">
        <v>86</v>
      </c>
      <c r="B305" s="186">
        <v>0.2</v>
      </c>
      <c r="C305" s="187">
        <v>187.50160565189501</v>
      </c>
      <c r="D305" s="186">
        <v>303</v>
      </c>
    </row>
    <row r="306" spans="1:4" ht="12.75" customHeight="1">
      <c r="A306" s="186">
        <v>57</v>
      </c>
      <c r="B306" s="186">
        <v>0.6</v>
      </c>
      <c r="C306" s="187">
        <v>187.40700218818401</v>
      </c>
      <c r="D306" s="186">
        <v>304</v>
      </c>
    </row>
    <row r="307" spans="1:4" ht="12.75" customHeight="1">
      <c r="A307" s="186">
        <v>14</v>
      </c>
      <c r="B307" s="186" t="s">
        <v>160</v>
      </c>
      <c r="C307" s="187">
        <v>186.28571428571399</v>
      </c>
      <c r="D307" s="186">
        <v>305</v>
      </c>
    </row>
    <row r="308" spans="1:4" ht="12.75" customHeight="1">
      <c r="A308" s="186">
        <v>66</v>
      </c>
      <c r="B308" s="186" t="s">
        <v>160</v>
      </c>
      <c r="C308" s="187">
        <v>185.87561374795399</v>
      </c>
      <c r="D308" s="186">
        <v>306</v>
      </c>
    </row>
    <row r="309" spans="1:4" ht="12.75" customHeight="1">
      <c r="A309" s="186">
        <v>84</v>
      </c>
      <c r="B309" s="186">
        <v>0.2</v>
      </c>
      <c r="C309" s="187">
        <v>185.41579315164199</v>
      </c>
      <c r="D309" s="186">
        <v>307</v>
      </c>
    </row>
    <row r="310" spans="1:4" ht="12.75" customHeight="1">
      <c r="A310" s="186">
        <v>100</v>
      </c>
      <c r="B310" s="186">
        <v>1</v>
      </c>
      <c r="C310" s="187">
        <v>185.25262467191601</v>
      </c>
      <c r="D310" s="186">
        <v>308</v>
      </c>
    </row>
    <row r="311" spans="1:4" ht="12.75" customHeight="1">
      <c r="A311" s="186">
        <v>80</v>
      </c>
      <c r="B311" s="186">
        <v>0.4</v>
      </c>
      <c r="C311" s="187">
        <v>185.09952949692399</v>
      </c>
      <c r="D311" s="186">
        <v>309</v>
      </c>
    </row>
    <row r="312" spans="1:4" ht="12.75" customHeight="1">
      <c r="A312" s="186">
        <v>73</v>
      </c>
      <c r="B312" s="186">
        <v>0.8</v>
      </c>
      <c r="C312" s="187">
        <v>183.488990129081</v>
      </c>
      <c r="D312" s="186">
        <v>310</v>
      </c>
    </row>
    <row r="313" spans="1:4" ht="12.75" customHeight="1">
      <c r="A313" s="186">
        <v>33</v>
      </c>
      <c r="B313" s="186">
        <v>0.6</v>
      </c>
      <c r="C313" s="187">
        <v>182.93122886133</v>
      </c>
      <c r="D313" s="186">
        <v>311</v>
      </c>
    </row>
    <row r="314" spans="1:4" ht="12.75" customHeight="1">
      <c r="A314" s="186">
        <v>49</v>
      </c>
      <c r="B314" s="186">
        <v>1</v>
      </c>
      <c r="C314" s="187">
        <v>182.82075772047099</v>
      </c>
      <c r="D314" s="186">
        <v>312</v>
      </c>
    </row>
    <row r="315" spans="1:4" ht="12.75" customHeight="1">
      <c r="A315" s="186">
        <v>30</v>
      </c>
      <c r="B315" s="186">
        <v>0.6</v>
      </c>
      <c r="C315" s="187">
        <v>182.444444444444</v>
      </c>
      <c r="D315" s="186">
        <v>313</v>
      </c>
    </row>
    <row r="316" spans="1:4" ht="12.75" customHeight="1">
      <c r="A316" s="186">
        <v>30</v>
      </c>
      <c r="B316" s="186">
        <v>1</v>
      </c>
      <c r="C316" s="187">
        <v>182.10832424572899</v>
      </c>
      <c r="D316" s="186">
        <v>314</v>
      </c>
    </row>
    <row r="317" spans="1:4" ht="12.75" customHeight="1">
      <c r="A317" s="186">
        <v>57</v>
      </c>
      <c r="B317" s="186">
        <v>1</v>
      </c>
      <c r="C317" s="187">
        <v>181.78784685634</v>
      </c>
      <c r="D317" s="186">
        <v>315</v>
      </c>
    </row>
    <row r="318" spans="1:4" ht="12.75" customHeight="1">
      <c r="A318" s="186">
        <v>53</v>
      </c>
      <c r="B318" s="186">
        <v>1</v>
      </c>
      <c r="C318" s="187">
        <v>181.146044624746</v>
      </c>
      <c r="D318" s="186">
        <v>316</v>
      </c>
    </row>
    <row r="319" spans="1:4" ht="12.75" customHeight="1">
      <c r="A319" s="186">
        <v>29</v>
      </c>
      <c r="B319" s="186">
        <v>0.2</v>
      </c>
      <c r="C319" s="187">
        <v>181.046119235096</v>
      </c>
      <c r="D319" s="186">
        <v>317</v>
      </c>
    </row>
    <row r="320" spans="1:4" ht="12.75" customHeight="1">
      <c r="A320" s="186">
        <v>51</v>
      </c>
      <c r="B320" s="186">
        <v>0.8</v>
      </c>
      <c r="C320" s="187">
        <v>180.09467455621299</v>
      </c>
      <c r="D320" s="186">
        <v>318</v>
      </c>
    </row>
    <row r="321" spans="1:4" ht="12.75" customHeight="1">
      <c r="A321" s="186">
        <v>6</v>
      </c>
      <c r="B321" s="186">
        <v>0.6</v>
      </c>
      <c r="C321" s="187">
        <v>179.56386292834901</v>
      </c>
      <c r="D321" s="186">
        <v>319</v>
      </c>
    </row>
    <row r="322" spans="1:4" ht="12.75" customHeight="1">
      <c r="A322" s="186">
        <v>97</v>
      </c>
      <c r="B322" s="186">
        <v>1</v>
      </c>
      <c r="C322" s="187">
        <v>179.39257929383601</v>
      </c>
      <c r="D322" s="186">
        <v>320</v>
      </c>
    </row>
    <row r="323" spans="1:4" ht="12.75" customHeight="1">
      <c r="A323" s="186">
        <v>9</v>
      </c>
      <c r="B323" s="186">
        <v>1</v>
      </c>
      <c r="C323" s="187">
        <v>179.31512272367399</v>
      </c>
      <c r="D323" s="186">
        <v>321</v>
      </c>
    </row>
    <row r="324" spans="1:4" ht="12.75" customHeight="1">
      <c r="A324" s="186">
        <v>32</v>
      </c>
      <c r="B324" s="186">
        <v>0.8</v>
      </c>
      <c r="C324" s="187">
        <v>178.00446998722899</v>
      </c>
      <c r="D324" s="186">
        <v>322</v>
      </c>
    </row>
    <row r="325" spans="1:4" ht="12.75" customHeight="1">
      <c r="A325" s="186">
        <v>32</v>
      </c>
      <c r="B325" s="186">
        <v>1</v>
      </c>
      <c r="C325" s="187">
        <v>177.78571428571399</v>
      </c>
      <c r="D325" s="186">
        <v>323</v>
      </c>
    </row>
    <row r="326" spans="1:4" ht="12.75" customHeight="1">
      <c r="A326" s="186">
        <v>47</v>
      </c>
      <c r="B326" s="186">
        <v>0.2</v>
      </c>
      <c r="C326" s="187">
        <v>176.55013799448</v>
      </c>
      <c r="D326" s="186">
        <v>324</v>
      </c>
    </row>
    <row r="327" spans="1:4" ht="12.75" customHeight="1">
      <c r="A327" s="186">
        <v>64</v>
      </c>
      <c r="B327" s="186">
        <v>1</v>
      </c>
      <c r="C327" s="187">
        <v>176.450863213811</v>
      </c>
      <c r="D327" s="186">
        <v>325</v>
      </c>
    </row>
    <row r="328" spans="1:4" ht="12.75" customHeight="1">
      <c r="A328" s="186">
        <v>17</v>
      </c>
      <c r="B328" s="186">
        <v>0.6</v>
      </c>
      <c r="C328" s="187">
        <v>176.30410654828</v>
      </c>
      <c r="D328" s="186">
        <v>326</v>
      </c>
    </row>
    <row r="329" spans="1:4" ht="12.75" customHeight="1">
      <c r="A329" s="186">
        <v>89</v>
      </c>
      <c r="B329" s="186">
        <v>1</v>
      </c>
      <c r="C329" s="187">
        <v>175.525064032199</v>
      </c>
      <c r="D329" s="186">
        <v>327</v>
      </c>
    </row>
    <row r="330" spans="1:4" ht="12.75" customHeight="1">
      <c r="A330" s="186">
        <v>20</v>
      </c>
      <c r="B330" s="186">
        <v>0.6</v>
      </c>
      <c r="C330" s="187">
        <v>175.04143646408801</v>
      </c>
      <c r="D330" s="186">
        <v>328</v>
      </c>
    </row>
    <row r="331" spans="1:4" ht="12.75" customHeight="1">
      <c r="A331" s="186">
        <v>52</v>
      </c>
      <c r="B331" s="186">
        <v>1</v>
      </c>
      <c r="C331" s="187">
        <v>174.67313915857599</v>
      </c>
      <c r="D331" s="186">
        <v>329</v>
      </c>
    </row>
    <row r="332" spans="1:4" ht="12.75" customHeight="1">
      <c r="A332" s="186">
        <v>20</v>
      </c>
      <c r="B332" s="186">
        <v>1</v>
      </c>
      <c r="C332" s="187">
        <v>174.35374149659901</v>
      </c>
      <c r="D332" s="186">
        <v>330</v>
      </c>
    </row>
    <row r="333" spans="1:4" ht="12.75" customHeight="1">
      <c r="A333" s="186">
        <v>85</v>
      </c>
      <c r="B333" s="186">
        <v>0.6</v>
      </c>
      <c r="C333" s="187">
        <v>174.07984031936101</v>
      </c>
      <c r="D333" s="186">
        <v>331</v>
      </c>
    </row>
    <row r="334" spans="1:4" ht="12.75" customHeight="1">
      <c r="A334" s="186">
        <v>18</v>
      </c>
      <c r="B334" s="186" t="s">
        <v>160</v>
      </c>
      <c r="C334" s="187">
        <v>173.96473964739599</v>
      </c>
      <c r="D334" s="186">
        <v>332</v>
      </c>
    </row>
    <row r="335" spans="1:4" ht="12.75" customHeight="1">
      <c r="A335" s="186">
        <v>33</v>
      </c>
      <c r="B335" s="186">
        <v>0.2</v>
      </c>
      <c r="C335" s="187">
        <v>173.72998544395901</v>
      </c>
      <c r="D335" s="186">
        <v>333</v>
      </c>
    </row>
    <row r="336" spans="1:4" ht="12.75" customHeight="1">
      <c r="A336" s="186">
        <v>22</v>
      </c>
      <c r="B336" s="186">
        <v>0.8</v>
      </c>
      <c r="C336" s="187">
        <v>173.47907647907601</v>
      </c>
      <c r="D336" s="186">
        <v>334</v>
      </c>
    </row>
    <row r="337" spans="1:4" ht="12.75" customHeight="1">
      <c r="A337" s="186">
        <v>34</v>
      </c>
      <c r="B337" s="186">
        <v>0.8</v>
      </c>
      <c r="C337" s="187">
        <v>173.02550571679899</v>
      </c>
      <c r="D337" s="186">
        <v>335</v>
      </c>
    </row>
    <row r="338" spans="1:4" ht="12.75" customHeight="1">
      <c r="A338" s="186">
        <v>44</v>
      </c>
      <c r="B338" s="186">
        <v>0.8</v>
      </c>
      <c r="C338" s="187">
        <v>172.80585106383</v>
      </c>
      <c r="D338" s="186">
        <v>336</v>
      </c>
    </row>
    <row r="339" spans="1:4" ht="12.75" customHeight="1">
      <c r="A339" s="186">
        <v>58</v>
      </c>
      <c r="B339" s="186">
        <v>0.2</v>
      </c>
      <c r="C339" s="187">
        <v>171.57263294422799</v>
      </c>
      <c r="D339" s="186">
        <v>337</v>
      </c>
    </row>
    <row r="340" spans="1:4" ht="12.75" customHeight="1">
      <c r="A340" s="186">
        <v>54</v>
      </c>
      <c r="B340" s="186">
        <v>0.8</v>
      </c>
      <c r="C340" s="187">
        <v>171.50715071507199</v>
      </c>
      <c r="D340" s="186">
        <v>338</v>
      </c>
    </row>
    <row r="341" spans="1:4" ht="12.75" customHeight="1">
      <c r="A341" s="186">
        <v>56</v>
      </c>
      <c r="B341" s="186">
        <v>1</v>
      </c>
      <c r="C341" s="187">
        <v>170.75198843094699</v>
      </c>
      <c r="D341" s="186">
        <v>339</v>
      </c>
    </row>
    <row r="342" spans="1:4" ht="12.75" customHeight="1">
      <c r="A342" s="186">
        <v>3</v>
      </c>
      <c r="B342" s="186">
        <v>1</v>
      </c>
      <c r="C342" s="187">
        <v>170.416666666667</v>
      </c>
      <c r="D342" s="186">
        <v>340</v>
      </c>
    </row>
    <row r="343" spans="1:4" ht="12.75" customHeight="1">
      <c r="A343" s="186">
        <v>37</v>
      </c>
      <c r="B343" s="186">
        <v>1</v>
      </c>
      <c r="C343" s="187">
        <v>170.33986928104599</v>
      </c>
      <c r="D343" s="186">
        <v>341</v>
      </c>
    </row>
    <row r="344" spans="1:4" ht="12.75" customHeight="1">
      <c r="A344" s="186">
        <v>23</v>
      </c>
      <c r="B344" s="186">
        <v>1</v>
      </c>
      <c r="C344" s="187">
        <v>169.557399723375</v>
      </c>
      <c r="D344" s="186">
        <v>342</v>
      </c>
    </row>
    <row r="345" spans="1:4" ht="12.75" customHeight="1">
      <c r="A345" s="186">
        <v>100</v>
      </c>
      <c r="B345" s="186">
        <v>0.2</v>
      </c>
      <c r="C345" s="187">
        <v>169.30712365591401</v>
      </c>
      <c r="D345" s="186">
        <v>343</v>
      </c>
    </row>
    <row r="346" spans="1:4" ht="12.75" customHeight="1">
      <c r="A346" s="186">
        <v>31</v>
      </c>
      <c r="B346" s="186">
        <v>0.2</v>
      </c>
      <c r="C346" s="187">
        <v>168.77961700746499</v>
      </c>
      <c r="D346" s="186">
        <v>344</v>
      </c>
    </row>
    <row r="347" spans="1:4" ht="12.75" customHeight="1">
      <c r="A347" s="186">
        <v>54</v>
      </c>
      <c r="B347" s="186" t="s">
        <v>160</v>
      </c>
      <c r="C347" s="187">
        <v>168.69778869778901</v>
      </c>
      <c r="D347" s="186">
        <v>345</v>
      </c>
    </row>
    <row r="348" spans="1:4" ht="12.75" customHeight="1">
      <c r="A348" s="186">
        <v>78</v>
      </c>
      <c r="B348" s="186">
        <v>1</v>
      </c>
      <c r="C348" s="187">
        <v>168.169062286105</v>
      </c>
      <c r="D348" s="186">
        <v>346</v>
      </c>
    </row>
    <row r="349" spans="1:4" ht="12.75" customHeight="1">
      <c r="A349" s="186">
        <v>65</v>
      </c>
      <c r="B349" s="186">
        <v>0.2</v>
      </c>
      <c r="C349" s="187">
        <v>167.311526479751</v>
      </c>
      <c r="D349" s="186">
        <v>347</v>
      </c>
    </row>
    <row r="350" spans="1:4" ht="12.75" customHeight="1">
      <c r="A350" s="186">
        <v>94</v>
      </c>
      <c r="B350" s="186">
        <v>0.8</v>
      </c>
      <c r="C350" s="187">
        <v>167.23979825768001</v>
      </c>
      <c r="D350" s="186">
        <v>348</v>
      </c>
    </row>
    <row r="351" spans="1:4" ht="12.75" customHeight="1">
      <c r="A351" s="186">
        <v>68</v>
      </c>
      <c r="B351" s="186">
        <v>1</v>
      </c>
      <c r="C351" s="187">
        <v>167.16335540838799</v>
      </c>
      <c r="D351" s="186">
        <v>349</v>
      </c>
    </row>
    <row r="352" spans="1:4" ht="12.75" customHeight="1">
      <c r="A352" s="186">
        <v>96</v>
      </c>
      <c r="B352" s="186">
        <v>0.4</v>
      </c>
      <c r="C352" s="187">
        <v>165.527638190955</v>
      </c>
      <c r="D352" s="186">
        <v>350</v>
      </c>
    </row>
    <row r="353" spans="1:4" ht="12.75" customHeight="1">
      <c r="A353" s="186">
        <v>10</v>
      </c>
      <c r="B353" s="186" t="s">
        <v>160</v>
      </c>
      <c r="C353" s="187">
        <v>165.02314814814801</v>
      </c>
      <c r="D353" s="186">
        <v>351</v>
      </c>
    </row>
    <row r="354" spans="1:4" ht="12.75" customHeight="1">
      <c r="A354" s="186">
        <v>8</v>
      </c>
      <c r="B354" s="186">
        <v>0.6</v>
      </c>
      <c r="C354" s="187">
        <v>163.98065476190499</v>
      </c>
      <c r="D354" s="186">
        <v>352</v>
      </c>
    </row>
    <row r="355" spans="1:4" ht="12.75" customHeight="1">
      <c r="A355" s="186">
        <v>15</v>
      </c>
      <c r="B355" s="186">
        <v>1</v>
      </c>
      <c r="C355" s="187">
        <v>163.91696043869999</v>
      </c>
      <c r="D355" s="186">
        <v>353</v>
      </c>
    </row>
    <row r="356" spans="1:4" ht="12.75" customHeight="1">
      <c r="A356" s="186">
        <v>25</v>
      </c>
      <c r="B356" s="186">
        <v>0.4</v>
      </c>
      <c r="C356" s="187">
        <v>162.842881944444</v>
      </c>
      <c r="D356" s="186">
        <v>354</v>
      </c>
    </row>
    <row r="357" spans="1:4" ht="12.75" customHeight="1">
      <c r="A357" s="186">
        <v>72</v>
      </c>
      <c r="B357" s="186">
        <v>0.4</v>
      </c>
      <c r="C357" s="187">
        <v>162.504002561639</v>
      </c>
      <c r="D357" s="186">
        <v>355</v>
      </c>
    </row>
    <row r="358" spans="1:4" ht="12.75" customHeight="1">
      <c r="A358" s="186">
        <v>23</v>
      </c>
      <c r="B358" s="186">
        <v>0.4</v>
      </c>
      <c r="C358" s="187">
        <v>160.600255427842</v>
      </c>
      <c r="D358" s="186">
        <v>356</v>
      </c>
    </row>
    <row r="359" spans="1:4" ht="12.75" customHeight="1">
      <c r="A359" s="186">
        <v>74</v>
      </c>
      <c r="B359" s="186">
        <v>0.2</v>
      </c>
      <c r="C359" s="187">
        <v>159.85875706214699</v>
      </c>
      <c r="D359" s="186">
        <v>357</v>
      </c>
    </row>
    <row r="360" spans="1:4" ht="12.75" customHeight="1">
      <c r="A360" s="186">
        <v>4</v>
      </c>
      <c r="B360" s="186" t="s">
        <v>160</v>
      </c>
      <c r="C360" s="187">
        <v>159.60931005818799</v>
      </c>
      <c r="D360" s="186">
        <v>358</v>
      </c>
    </row>
    <row r="361" spans="1:4" ht="12.75" customHeight="1">
      <c r="A361" s="186">
        <v>100</v>
      </c>
      <c r="B361" s="186">
        <v>0.8</v>
      </c>
      <c r="C361" s="187">
        <v>159.47624392068801</v>
      </c>
      <c r="D361" s="186">
        <v>359</v>
      </c>
    </row>
    <row r="362" spans="1:4" ht="12.75" customHeight="1">
      <c r="A362" s="186">
        <v>90</v>
      </c>
      <c r="B362" s="186">
        <v>0.8</v>
      </c>
      <c r="C362" s="187">
        <v>159.24378109452701</v>
      </c>
      <c r="D362" s="186">
        <v>360</v>
      </c>
    </row>
    <row r="363" spans="1:4" ht="12.75" customHeight="1">
      <c r="A363" s="186">
        <v>74</v>
      </c>
      <c r="B363" s="186">
        <v>0.6</v>
      </c>
      <c r="C363" s="187">
        <v>158.95461309523799</v>
      </c>
      <c r="D363" s="186">
        <v>361</v>
      </c>
    </row>
    <row r="364" spans="1:4" ht="12.75" customHeight="1">
      <c r="A364" s="186">
        <v>9</v>
      </c>
      <c r="B364" s="186">
        <v>0.8</v>
      </c>
      <c r="C364" s="187">
        <v>158.530510585305</v>
      </c>
      <c r="D364" s="186">
        <v>362</v>
      </c>
    </row>
    <row r="365" spans="1:4" ht="12.75" customHeight="1">
      <c r="A365" s="186">
        <v>29</v>
      </c>
      <c r="B365" s="186">
        <v>0.4</v>
      </c>
      <c r="C365" s="187">
        <v>158.29812206572799</v>
      </c>
      <c r="D365" s="186">
        <v>363</v>
      </c>
    </row>
    <row r="366" spans="1:4" ht="12.75" customHeight="1">
      <c r="A366" s="186">
        <v>51</v>
      </c>
      <c r="B366" s="186">
        <v>1</v>
      </c>
      <c r="C366" s="187">
        <v>157.423638778221</v>
      </c>
      <c r="D366" s="186">
        <v>364</v>
      </c>
    </row>
    <row r="367" spans="1:4" ht="12.75" customHeight="1">
      <c r="A367" s="186">
        <v>7</v>
      </c>
      <c r="B367" s="186" t="s">
        <v>160</v>
      </c>
      <c r="C367" s="187">
        <v>157.23369785338201</v>
      </c>
      <c r="D367" s="186">
        <v>365</v>
      </c>
    </row>
    <row r="368" spans="1:4" ht="12.75" customHeight="1">
      <c r="A368" s="186">
        <v>50</v>
      </c>
      <c r="B368" s="186">
        <v>0.8</v>
      </c>
      <c r="C368" s="187">
        <v>157.20969945355199</v>
      </c>
      <c r="D368" s="186">
        <v>366</v>
      </c>
    </row>
    <row r="369" spans="1:4" ht="12.75" customHeight="1">
      <c r="A369" s="186">
        <v>40</v>
      </c>
      <c r="B369" s="186">
        <v>0.4</v>
      </c>
      <c r="C369" s="187">
        <v>157.09888670595899</v>
      </c>
      <c r="D369" s="186">
        <v>367</v>
      </c>
    </row>
    <row r="370" spans="1:4" ht="12.75" customHeight="1">
      <c r="A370" s="186">
        <v>63</v>
      </c>
      <c r="B370" s="186">
        <v>0.6</v>
      </c>
      <c r="C370" s="187">
        <v>157.07255747126399</v>
      </c>
      <c r="D370" s="186">
        <v>368</v>
      </c>
    </row>
    <row r="371" spans="1:4" ht="12.75" customHeight="1">
      <c r="A371" s="186">
        <v>70</v>
      </c>
      <c r="B371" s="186">
        <v>0.2</v>
      </c>
      <c r="C371" s="187">
        <v>156.20644312952001</v>
      </c>
      <c r="D371" s="186">
        <v>369</v>
      </c>
    </row>
    <row r="372" spans="1:4" ht="12.75" customHeight="1">
      <c r="A372" s="186">
        <v>83</v>
      </c>
      <c r="B372" s="186">
        <v>0.6</v>
      </c>
      <c r="C372" s="187">
        <v>156.14624505928899</v>
      </c>
      <c r="D372" s="186">
        <v>370</v>
      </c>
    </row>
    <row r="373" spans="1:4" ht="12.75" customHeight="1">
      <c r="A373" s="186">
        <v>78</v>
      </c>
      <c r="B373" s="186">
        <v>0.2</v>
      </c>
      <c r="C373" s="187">
        <v>155.24557956778</v>
      </c>
      <c r="D373" s="186">
        <v>371</v>
      </c>
    </row>
    <row r="374" spans="1:4" ht="12.75" customHeight="1">
      <c r="A374" s="186">
        <v>73</v>
      </c>
      <c r="B374" s="186">
        <v>1</v>
      </c>
      <c r="C374" s="187">
        <v>155.001829491401</v>
      </c>
      <c r="D374" s="186">
        <v>372</v>
      </c>
    </row>
    <row r="375" spans="1:4" ht="12.75" customHeight="1">
      <c r="A375" s="186">
        <v>50</v>
      </c>
      <c r="B375" s="186">
        <v>0.4</v>
      </c>
      <c r="C375" s="187">
        <v>154.978180597516</v>
      </c>
      <c r="D375" s="186">
        <v>373</v>
      </c>
    </row>
    <row r="376" spans="1:4" ht="12.75" customHeight="1">
      <c r="A376" s="186">
        <v>56</v>
      </c>
      <c r="B376" s="186">
        <v>0.8</v>
      </c>
      <c r="C376" s="187">
        <v>154.731182795699</v>
      </c>
      <c r="D376" s="186">
        <v>374</v>
      </c>
    </row>
    <row r="377" spans="1:4" ht="12.75" customHeight="1">
      <c r="A377" s="186">
        <v>27</v>
      </c>
      <c r="B377" s="186">
        <v>0.4</v>
      </c>
      <c r="C377" s="187">
        <v>154.54062262718301</v>
      </c>
      <c r="D377" s="186">
        <v>375</v>
      </c>
    </row>
    <row r="378" spans="1:4" ht="12.75" customHeight="1">
      <c r="A378" s="186">
        <v>83</v>
      </c>
      <c r="B378" s="186">
        <v>0.4</v>
      </c>
      <c r="C378" s="187">
        <v>154.47329155476001</v>
      </c>
      <c r="D378" s="186">
        <v>376</v>
      </c>
    </row>
    <row r="379" spans="1:4" ht="12.75" customHeight="1">
      <c r="A379" s="186">
        <v>52</v>
      </c>
      <c r="B379" s="186">
        <v>0.8</v>
      </c>
      <c r="C379" s="187">
        <v>154.271973466003</v>
      </c>
      <c r="D379" s="186">
        <v>377</v>
      </c>
    </row>
    <row r="380" spans="1:4" ht="12.75" customHeight="1">
      <c r="A380" s="186">
        <v>92</v>
      </c>
      <c r="B380" s="186">
        <v>0.4</v>
      </c>
      <c r="C380" s="187">
        <v>154.21671433110899</v>
      </c>
      <c r="D380" s="186">
        <v>378</v>
      </c>
    </row>
    <row r="381" spans="1:4" ht="12.75" customHeight="1">
      <c r="A381" s="186">
        <v>77</v>
      </c>
      <c r="B381" s="186">
        <v>1</v>
      </c>
      <c r="C381" s="187">
        <v>153.80324543610499</v>
      </c>
      <c r="D381" s="186">
        <v>379</v>
      </c>
    </row>
    <row r="382" spans="1:4" ht="12.75" customHeight="1">
      <c r="A382" s="186">
        <v>8</v>
      </c>
      <c r="B382" s="186">
        <v>1</v>
      </c>
      <c r="C382" s="187">
        <v>153.58699960364601</v>
      </c>
      <c r="D382" s="186">
        <v>380</v>
      </c>
    </row>
    <row r="383" spans="1:4" ht="12.75" customHeight="1">
      <c r="A383" s="186">
        <v>69</v>
      </c>
      <c r="B383" s="186">
        <v>0.6</v>
      </c>
      <c r="C383" s="187">
        <v>152.933333333333</v>
      </c>
      <c r="D383" s="186">
        <v>381</v>
      </c>
    </row>
    <row r="384" spans="1:4" ht="12.75" customHeight="1">
      <c r="A384" s="186">
        <v>60</v>
      </c>
      <c r="B384" s="186">
        <v>0.2</v>
      </c>
      <c r="C384" s="187">
        <v>152.891487979207</v>
      </c>
      <c r="D384" s="186">
        <v>382</v>
      </c>
    </row>
    <row r="385" spans="1:4" ht="12.75" customHeight="1">
      <c r="A385" s="186">
        <v>86</v>
      </c>
      <c r="B385" s="186">
        <v>0.4</v>
      </c>
      <c r="C385" s="187">
        <v>152.502482621648</v>
      </c>
      <c r="D385" s="186">
        <v>383</v>
      </c>
    </row>
    <row r="386" spans="1:4" ht="12.75" customHeight="1">
      <c r="A386" s="186">
        <v>63</v>
      </c>
      <c r="B386" s="186">
        <v>0.4</v>
      </c>
      <c r="C386" s="187">
        <v>152.40553306342801</v>
      </c>
      <c r="D386" s="186">
        <v>384</v>
      </c>
    </row>
    <row r="387" spans="1:4" ht="12.75" customHeight="1">
      <c r="A387" s="186">
        <v>2</v>
      </c>
      <c r="B387" s="186">
        <v>0.6</v>
      </c>
      <c r="C387" s="187">
        <v>151.867873910127</v>
      </c>
      <c r="D387" s="186">
        <v>385</v>
      </c>
    </row>
    <row r="388" spans="1:4" ht="12.75" customHeight="1">
      <c r="A388" s="186">
        <v>48</v>
      </c>
      <c r="B388" s="186">
        <v>0.2</v>
      </c>
      <c r="C388" s="187">
        <v>151.643745907007</v>
      </c>
      <c r="D388" s="186">
        <v>386</v>
      </c>
    </row>
    <row r="389" spans="1:4" ht="12.75" customHeight="1">
      <c r="A389" s="186">
        <v>1</v>
      </c>
      <c r="B389" s="186">
        <v>0.2</v>
      </c>
      <c r="C389" s="187">
        <v>150.86206896551701</v>
      </c>
      <c r="D389" s="186">
        <v>387</v>
      </c>
    </row>
    <row r="390" spans="1:4" ht="12.75" customHeight="1">
      <c r="A390" s="186">
        <v>67</v>
      </c>
      <c r="B390" s="186">
        <v>0.2</v>
      </c>
      <c r="C390" s="187">
        <v>150.62626262626301</v>
      </c>
      <c r="D390" s="186">
        <v>388</v>
      </c>
    </row>
    <row r="391" spans="1:4" ht="12.75" customHeight="1">
      <c r="A391" s="186">
        <v>32</v>
      </c>
      <c r="B391" s="186">
        <v>0.2</v>
      </c>
      <c r="C391" s="187">
        <v>150.55140519388101</v>
      </c>
      <c r="D391" s="186">
        <v>389</v>
      </c>
    </row>
    <row r="392" spans="1:4" ht="12.75" customHeight="1">
      <c r="A392" s="186">
        <v>42</v>
      </c>
      <c r="B392" s="186">
        <v>1</v>
      </c>
      <c r="C392" s="187">
        <v>150.47525401507701</v>
      </c>
      <c r="D392" s="186">
        <v>390</v>
      </c>
    </row>
    <row r="393" spans="1:4" ht="12.75" customHeight="1">
      <c r="A393" s="186">
        <v>2</v>
      </c>
      <c r="B393" s="186">
        <v>1</v>
      </c>
      <c r="C393" s="187">
        <v>150.11594202898499</v>
      </c>
      <c r="D393" s="186">
        <v>391</v>
      </c>
    </row>
    <row r="394" spans="1:4" ht="12.75" customHeight="1">
      <c r="A394" s="186">
        <v>70</v>
      </c>
      <c r="B394" s="186">
        <v>0.4</v>
      </c>
      <c r="C394" s="187">
        <v>149.659863945578</v>
      </c>
      <c r="D394" s="186">
        <v>392</v>
      </c>
    </row>
    <row r="395" spans="1:4" ht="12.75" customHeight="1">
      <c r="A395" s="186">
        <v>25</v>
      </c>
      <c r="B395" s="186">
        <v>0.6</v>
      </c>
      <c r="C395" s="187">
        <v>149.53860640301301</v>
      </c>
      <c r="D395" s="186">
        <v>393</v>
      </c>
    </row>
    <row r="396" spans="1:4" ht="12.75" customHeight="1">
      <c r="A396" s="186">
        <v>41</v>
      </c>
      <c r="B396" s="186">
        <v>0.8</v>
      </c>
      <c r="C396" s="187">
        <v>149.072164948454</v>
      </c>
      <c r="D396" s="186">
        <v>394</v>
      </c>
    </row>
    <row r="397" spans="1:4" ht="12.75" customHeight="1">
      <c r="A397" s="186">
        <v>39</v>
      </c>
      <c r="B397" s="186">
        <v>0.4</v>
      </c>
      <c r="C397" s="187">
        <v>148.897903989182</v>
      </c>
      <c r="D397" s="186">
        <v>395</v>
      </c>
    </row>
    <row r="398" spans="1:4" ht="12.75" customHeight="1">
      <c r="A398" s="186">
        <v>88</v>
      </c>
      <c r="B398" s="186">
        <v>0.6</v>
      </c>
      <c r="C398" s="187">
        <v>148.38578680203</v>
      </c>
      <c r="D398" s="186">
        <v>396</v>
      </c>
    </row>
    <row r="399" spans="1:4" ht="12.75" customHeight="1">
      <c r="A399" s="186">
        <v>69</v>
      </c>
      <c r="B399" s="186">
        <v>1</v>
      </c>
      <c r="C399" s="187">
        <v>148.175158175158</v>
      </c>
      <c r="D399" s="186">
        <v>397</v>
      </c>
    </row>
    <row r="400" spans="1:4" ht="12.75" customHeight="1">
      <c r="A400" s="186">
        <v>23</v>
      </c>
      <c r="B400" s="186">
        <v>0.2</v>
      </c>
      <c r="C400" s="187">
        <v>148.13358900607199</v>
      </c>
      <c r="D400" s="186">
        <v>398</v>
      </c>
    </row>
    <row r="401" spans="1:4" ht="12.75" customHeight="1">
      <c r="A401" s="186">
        <v>43</v>
      </c>
      <c r="B401" s="186">
        <v>1</v>
      </c>
      <c r="C401" s="187">
        <v>148.07804522246499</v>
      </c>
      <c r="D401" s="186">
        <v>399</v>
      </c>
    </row>
    <row r="402" spans="1:4" ht="12.75" customHeight="1">
      <c r="A402" s="186">
        <v>44</v>
      </c>
      <c r="B402" s="186">
        <v>1</v>
      </c>
      <c r="C402" s="187">
        <v>147.45925215723901</v>
      </c>
      <c r="D402" s="186">
        <v>400</v>
      </c>
    </row>
    <row r="403" spans="1:4" ht="12.75" customHeight="1">
      <c r="A403" s="186">
        <v>67</v>
      </c>
      <c r="B403" s="186">
        <v>0.4</v>
      </c>
      <c r="C403" s="187">
        <v>147.38188976378001</v>
      </c>
      <c r="D403" s="186">
        <v>401</v>
      </c>
    </row>
    <row r="404" spans="1:4" ht="12.75" customHeight="1">
      <c r="A404" s="186">
        <v>17</v>
      </c>
      <c r="B404" s="186">
        <v>0.2</v>
      </c>
      <c r="C404" s="187">
        <v>147.175978715317</v>
      </c>
      <c r="D404" s="186">
        <v>402</v>
      </c>
    </row>
    <row r="405" spans="1:4" ht="12.75" customHeight="1">
      <c r="A405" s="186">
        <v>75</v>
      </c>
      <c r="B405" s="186">
        <v>0.2</v>
      </c>
      <c r="C405" s="187">
        <v>147.07426597582</v>
      </c>
      <c r="D405" s="186">
        <v>403</v>
      </c>
    </row>
    <row r="406" spans="1:4" ht="12.75" customHeight="1">
      <c r="A406" s="186">
        <v>38</v>
      </c>
      <c r="B406" s="186">
        <v>1</v>
      </c>
      <c r="C406" s="187">
        <v>146.96119196119199</v>
      </c>
      <c r="D406" s="186">
        <v>404</v>
      </c>
    </row>
    <row r="407" spans="1:4" ht="12.75" customHeight="1">
      <c r="A407" s="186">
        <v>30</v>
      </c>
      <c r="B407" s="186">
        <v>0.2</v>
      </c>
      <c r="C407" s="187">
        <v>146.494845360825</v>
      </c>
      <c r="D407" s="186">
        <v>405</v>
      </c>
    </row>
    <row r="408" spans="1:4" ht="12.75" customHeight="1">
      <c r="A408" s="186">
        <v>43</v>
      </c>
      <c r="B408" s="186">
        <v>0.8</v>
      </c>
      <c r="C408" s="187">
        <v>146.40495867768601</v>
      </c>
      <c r="D408" s="186">
        <v>406</v>
      </c>
    </row>
    <row r="409" spans="1:4" ht="12.75" customHeight="1">
      <c r="A409" s="186">
        <v>97</v>
      </c>
      <c r="B409" s="186">
        <v>0.4</v>
      </c>
      <c r="C409" s="187">
        <v>146.38690476190499</v>
      </c>
      <c r="D409" s="186">
        <v>407</v>
      </c>
    </row>
    <row r="410" spans="1:4" ht="12.75" customHeight="1">
      <c r="A410" s="186">
        <v>42</v>
      </c>
      <c r="B410" s="186">
        <v>0.6</v>
      </c>
      <c r="C410" s="187">
        <v>146.103183315038</v>
      </c>
      <c r="D410" s="186">
        <v>408</v>
      </c>
    </row>
    <row r="411" spans="1:4" ht="12.75" customHeight="1">
      <c r="A411" s="186">
        <v>18</v>
      </c>
      <c r="B411" s="186">
        <v>0.8</v>
      </c>
      <c r="C411" s="187">
        <v>145.84934383202099</v>
      </c>
      <c r="D411" s="186">
        <v>409</v>
      </c>
    </row>
    <row r="412" spans="1:4" ht="12.75" customHeight="1">
      <c r="A412" s="186">
        <v>3</v>
      </c>
      <c r="B412" s="186">
        <v>0.6</v>
      </c>
      <c r="C412" s="187">
        <v>145.17533252720699</v>
      </c>
      <c r="D412" s="186">
        <v>410</v>
      </c>
    </row>
    <row r="413" spans="1:4" ht="12.75" customHeight="1">
      <c r="A413" s="186">
        <v>31</v>
      </c>
      <c r="B413" s="186">
        <v>0.4</v>
      </c>
      <c r="C413" s="187">
        <v>144.47359569458499</v>
      </c>
      <c r="D413" s="186">
        <v>411</v>
      </c>
    </row>
    <row r="414" spans="1:4" ht="12.75" customHeight="1">
      <c r="A414" s="186">
        <v>6</v>
      </c>
      <c r="B414" s="186" t="s">
        <v>160</v>
      </c>
      <c r="C414" s="187">
        <v>141.91211401425201</v>
      </c>
      <c r="D414" s="186">
        <v>412</v>
      </c>
    </row>
    <row r="415" spans="1:4" ht="12.75" customHeight="1">
      <c r="A415" s="186">
        <v>65</v>
      </c>
      <c r="B415" s="186">
        <v>0.6</v>
      </c>
      <c r="C415" s="187">
        <v>141.76290864650201</v>
      </c>
      <c r="D415" s="186">
        <v>413</v>
      </c>
    </row>
    <row r="416" spans="1:4" ht="12.75" customHeight="1">
      <c r="A416" s="186">
        <v>4</v>
      </c>
      <c r="B416" s="186">
        <v>0.8</v>
      </c>
      <c r="C416" s="187">
        <v>141.19047619047601</v>
      </c>
      <c r="D416" s="186">
        <v>414</v>
      </c>
    </row>
    <row r="417" spans="1:4" ht="12.75" customHeight="1">
      <c r="A417" s="186">
        <v>99</v>
      </c>
      <c r="B417" s="186">
        <v>0.4</v>
      </c>
      <c r="C417" s="187">
        <v>140.83712121212099</v>
      </c>
      <c r="D417" s="186">
        <v>415</v>
      </c>
    </row>
    <row r="418" spans="1:4" ht="12.75" customHeight="1">
      <c r="A418" s="186">
        <v>98</v>
      </c>
      <c r="B418" s="186">
        <v>1</v>
      </c>
      <c r="C418" s="187">
        <v>140.81292517006801</v>
      </c>
      <c r="D418" s="186">
        <v>416</v>
      </c>
    </row>
    <row r="419" spans="1:4" ht="12.75" customHeight="1">
      <c r="A419" s="186">
        <v>21</v>
      </c>
      <c r="B419" s="186">
        <v>0.4</v>
      </c>
      <c r="C419" s="187">
        <v>140.22427035330301</v>
      </c>
      <c r="D419" s="186">
        <v>417</v>
      </c>
    </row>
    <row r="420" spans="1:4" ht="12.75" customHeight="1">
      <c r="A420" s="186">
        <v>69</v>
      </c>
      <c r="B420" s="186">
        <v>0.2</v>
      </c>
      <c r="C420" s="187">
        <v>140.12121212121201</v>
      </c>
      <c r="D420" s="186">
        <v>418</v>
      </c>
    </row>
    <row r="421" spans="1:4" ht="12.75" customHeight="1">
      <c r="A421" s="186">
        <v>12</v>
      </c>
      <c r="B421" s="186">
        <v>1</v>
      </c>
      <c r="C421" s="187">
        <v>139.53506698187499</v>
      </c>
      <c r="D421" s="186">
        <v>419</v>
      </c>
    </row>
    <row r="422" spans="1:4" ht="12.75" customHeight="1">
      <c r="A422" s="186">
        <v>7</v>
      </c>
      <c r="B422" s="186">
        <v>0.8</v>
      </c>
      <c r="C422" s="187">
        <v>139.331683168317</v>
      </c>
      <c r="D422" s="186">
        <v>420</v>
      </c>
    </row>
    <row r="423" spans="1:4" ht="12.75" customHeight="1">
      <c r="A423" s="186">
        <v>75</v>
      </c>
      <c r="B423" s="186">
        <v>0.4</v>
      </c>
      <c r="C423" s="187">
        <v>138.511966701353</v>
      </c>
      <c r="D423" s="186">
        <v>421</v>
      </c>
    </row>
    <row r="424" spans="1:4" ht="12.75" customHeight="1">
      <c r="A424" s="186">
        <v>95</v>
      </c>
      <c r="B424" s="186">
        <v>1</v>
      </c>
      <c r="C424" s="187">
        <v>137.60327972248501</v>
      </c>
      <c r="D424" s="186">
        <v>422</v>
      </c>
    </row>
    <row r="425" spans="1:4" ht="12.75" customHeight="1">
      <c r="A425" s="186">
        <v>87</v>
      </c>
      <c r="B425" s="186">
        <v>0.6</v>
      </c>
      <c r="C425" s="187">
        <v>137.44208494208499</v>
      </c>
      <c r="D425" s="186">
        <v>423</v>
      </c>
    </row>
    <row r="426" spans="1:4" ht="12.75" customHeight="1">
      <c r="A426" s="186">
        <v>54</v>
      </c>
      <c r="B426" s="186">
        <v>1</v>
      </c>
      <c r="C426" s="187">
        <v>137.266595669152</v>
      </c>
      <c r="D426" s="186">
        <v>424</v>
      </c>
    </row>
    <row r="427" spans="1:4" ht="12.75" customHeight="1">
      <c r="A427" s="186">
        <v>3</v>
      </c>
      <c r="B427" s="186">
        <v>0.2</v>
      </c>
      <c r="C427" s="187">
        <v>137.19554627696601</v>
      </c>
      <c r="D427" s="186">
        <v>425</v>
      </c>
    </row>
    <row r="428" spans="1:4" ht="12.75" customHeight="1">
      <c r="A428" s="186">
        <v>51</v>
      </c>
      <c r="B428" s="186">
        <v>0.6</v>
      </c>
      <c r="C428" s="187">
        <v>135.75696542463899</v>
      </c>
      <c r="D428" s="186">
        <v>426</v>
      </c>
    </row>
    <row r="429" spans="1:4" ht="12.75" customHeight="1">
      <c r="A429" s="186">
        <v>22</v>
      </c>
      <c r="B429" s="186">
        <v>0.4</v>
      </c>
      <c r="C429" s="187">
        <v>135.530303030303</v>
      </c>
      <c r="D429" s="186">
        <v>427</v>
      </c>
    </row>
    <row r="430" spans="1:4" ht="12.75" customHeight="1">
      <c r="A430" s="186">
        <v>37</v>
      </c>
      <c r="B430" s="186">
        <v>0.2</v>
      </c>
      <c r="C430" s="187">
        <v>135.27184466019401</v>
      </c>
      <c r="D430" s="186">
        <v>428</v>
      </c>
    </row>
    <row r="431" spans="1:4" ht="12.75" customHeight="1">
      <c r="A431" s="186">
        <v>87</v>
      </c>
      <c r="B431" s="186">
        <v>0.2</v>
      </c>
      <c r="C431" s="187">
        <v>134.86417385746199</v>
      </c>
      <c r="D431" s="186">
        <v>429</v>
      </c>
    </row>
    <row r="432" spans="1:4" ht="12.75" customHeight="1">
      <c r="A432" s="186">
        <v>53</v>
      </c>
      <c r="B432" s="186">
        <v>0.4</v>
      </c>
      <c r="C432" s="187">
        <v>134.31969552806899</v>
      </c>
      <c r="D432" s="186">
        <v>430</v>
      </c>
    </row>
    <row r="433" spans="1:4" ht="12.75" customHeight="1">
      <c r="A433" s="186">
        <v>1</v>
      </c>
      <c r="B433" s="186">
        <v>0.6</v>
      </c>
      <c r="C433" s="187">
        <v>133.18840579710101</v>
      </c>
      <c r="D433" s="186">
        <v>431</v>
      </c>
    </row>
    <row r="434" spans="1:4" ht="12.75" customHeight="1">
      <c r="A434" s="186">
        <v>47</v>
      </c>
      <c r="B434" s="186">
        <v>0.4</v>
      </c>
      <c r="C434" s="187">
        <v>133.12962962962999</v>
      </c>
      <c r="D434" s="186">
        <v>432</v>
      </c>
    </row>
    <row r="435" spans="1:4" ht="12.75" customHeight="1">
      <c r="A435" s="186">
        <v>94</v>
      </c>
      <c r="B435" s="186">
        <v>0.4</v>
      </c>
      <c r="C435" s="187">
        <v>132.386747802569</v>
      </c>
      <c r="D435" s="186">
        <v>433</v>
      </c>
    </row>
    <row r="436" spans="1:4" ht="12.75" customHeight="1">
      <c r="A436" s="186">
        <v>71</v>
      </c>
      <c r="B436" s="186">
        <v>0.2</v>
      </c>
      <c r="C436" s="187">
        <v>132.332997650218</v>
      </c>
      <c r="D436" s="186">
        <v>434</v>
      </c>
    </row>
    <row r="437" spans="1:4" ht="12.75" customHeight="1">
      <c r="A437" s="186">
        <v>14</v>
      </c>
      <c r="B437" s="186">
        <v>0.8</v>
      </c>
      <c r="C437" s="187">
        <v>132.17438105489799</v>
      </c>
      <c r="D437" s="186">
        <v>435</v>
      </c>
    </row>
    <row r="438" spans="1:4" ht="12.75" customHeight="1">
      <c r="A438" s="186">
        <v>30</v>
      </c>
      <c r="B438" s="186">
        <v>0.4</v>
      </c>
      <c r="C438" s="187">
        <v>131.63069544364501</v>
      </c>
      <c r="D438" s="186">
        <v>436</v>
      </c>
    </row>
    <row r="439" spans="1:4" ht="12.75" customHeight="1">
      <c r="A439" s="186">
        <v>99</v>
      </c>
      <c r="B439" s="186">
        <v>0.6</v>
      </c>
      <c r="C439" s="187">
        <v>130.99402092675601</v>
      </c>
      <c r="D439" s="186">
        <v>437</v>
      </c>
    </row>
    <row r="440" spans="1:4" ht="12.75" customHeight="1">
      <c r="A440" s="186">
        <v>44</v>
      </c>
      <c r="B440" s="186">
        <v>0.2</v>
      </c>
      <c r="C440" s="187">
        <v>129.97614178595799</v>
      </c>
      <c r="D440" s="186">
        <v>438</v>
      </c>
    </row>
    <row r="441" spans="1:4" ht="12.75" customHeight="1">
      <c r="A441" s="186">
        <v>90</v>
      </c>
      <c r="B441" s="186">
        <v>1</v>
      </c>
      <c r="C441" s="187">
        <v>129.66887417218501</v>
      </c>
      <c r="D441" s="186">
        <v>439</v>
      </c>
    </row>
    <row r="442" spans="1:4" ht="12.75" customHeight="1">
      <c r="A442" s="186">
        <v>97</v>
      </c>
      <c r="B442" s="186">
        <v>0.2</v>
      </c>
      <c r="C442" s="187">
        <v>129.5625</v>
      </c>
      <c r="D442" s="186">
        <v>440</v>
      </c>
    </row>
    <row r="443" spans="1:4" ht="12.75" customHeight="1">
      <c r="A443" s="186">
        <v>13</v>
      </c>
      <c r="B443" s="186">
        <v>0.6</v>
      </c>
      <c r="C443" s="187">
        <v>129.34596804162001</v>
      </c>
      <c r="D443" s="186">
        <v>441</v>
      </c>
    </row>
    <row r="444" spans="1:4" ht="12.75" customHeight="1">
      <c r="A444" s="186">
        <v>11</v>
      </c>
      <c r="B444" s="186" t="s">
        <v>160</v>
      </c>
      <c r="C444" s="187">
        <v>127.99319727891201</v>
      </c>
      <c r="D444" s="186">
        <v>442</v>
      </c>
    </row>
    <row r="445" spans="1:4" ht="12.75" customHeight="1">
      <c r="A445" s="186">
        <v>66</v>
      </c>
      <c r="B445" s="186">
        <v>0.8</v>
      </c>
      <c r="C445" s="187">
        <v>127.920075223319</v>
      </c>
      <c r="D445" s="186">
        <v>443</v>
      </c>
    </row>
    <row r="446" spans="1:4" ht="12.75" customHeight="1">
      <c r="A446" s="186">
        <v>65</v>
      </c>
      <c r="B446" s="186">
        <v>0.4</v>
      </c>
      <c r="C446" s="187">
        <v>127.474560592044</v>
      </c>
      <c r="D446" s="186">
        <v>444</v>
      </c>
    </row>
    <row r="447" spans="1:4" ht="12.75" customHeight="1">
      <c r="A447" s="186">
        <v>20</v>
      </c>
      <c r="B447" s="186">
        <v>0.2</v>
      </c>
      <c r="C447" s="187">
        <v>127.10467706013399</v>
      </c>
      <c r="D447" s="186">
        <v>445</v>
      </c>
    </row>
    <row r="448" spans="1:4" ht="12.75" customHeight="1">
      <c r="A448" s="186">
        <v>9</v>
      </c>
      <c r="B448" s="186">
        <v>0.2</v>
      </c>
      <c r="C448" s="187">
        <v>126.949093444909</v>
      </c>
      <c r="D448" s="186">
        <v>446</v>
      </c>
    </row>
    <row r="449" spans="1:4" ht="12.75" customHeight="1">
      <c r="A449" s="186">
        <v>71</v>
      </c>
      <c r="B449" s="186">
        <v>0.4</v>
      </c>
      <c r="C449" s="187">
        <v>126.899548140424</v>
      </c>
      <c r="D449" s="186">
        <v>447</v>
      </c>
    </row>
    <row r="450" spans="1:4" ht="12.75" customHeight="1">
      <c r="A450" s="186">
        <v>77</v>
      </c>
      <c r="B450" s="186">
        <v>0.2</v>
      </c>
      <c r="C450" s="187">
        <v>126.759930915371</v>
      </c>
      <c r="D450" s="186">
        <v>448</v>
      </c>
    </row>
    <row r="451" spans="1:4" ht="12.75" customHeight="1">
      <c r="A451" s="186">
        <v>78</v>
      </c>
      <c r="B451" s="186">
        <v>0.8</v>
      </c>
      <c r="C451" s="187">
        <v>126.188235294118</v>
      </c>
      <c r="D451" s="186">
        <v>449</v>
      </c>
    </row>
    <row r="452" spans="1:4" ht="12.75" customHeight="1">
      <c r="A452" s="186">
        <v>56</v>
      </c>
      <c r="B452" s="186">
        <v>0.6</v>
      </c>
      <c r="C452" s="187">
        <v>125.84371460928701</v>
      </c>
      <c r="D452" s="186">
        <v>450</v>
      </c>
    </row>
    <row r="453" spans="1:4" ht="12.75" customHeight="1">
      <c r="A453" s="186">
        <v>50</v>
      </c>
      <c r="B453" s="186">
        <v>0.6</v>
      </c>
      <c r="C453" s="187">
        <v>125.497138769671</v>
      </c>
      <c r="D453" s="186">
        <v>451</v>
      </c>
    </row>
    <row r="454" spans="1:4" ht="12.75" customHeight="1">
      <c r="A454" s="186">
        <v>20</v>
      </c>
      <c r="B454" s="186">
        <v>0.4</v>
      </c>
      <c r="C454" s="187">
        <v>124.56075533661701</v>
      </c>
      <c r="D454" s="186">
        <v>452</v>
      </c>
    </row>
    <row r="455" spans="1:4" ht="12.75" customHeight="1">
      <c r="A455" s="186">
        <v>10</v>
      </c>
      <c r="B455" s="186">
        <v>0.8</v>
      </c>
      <c r="C455" s="187">
        <v>124.503451676529</v>
      </c>
      <c r="D455" s="186">
        <v>453</v>
      </c>
    </row>
    <row r="456" spans="1:4" ht="12.75" customHeight="1">
      <c r="A456" s="186">
        <v>98</v>
      </c>
      <c r="B456" s="186">
        <v>0.6</v>
      </c>
      <c r="C456" s="187">
        <v>124.436596030945</v>
      </c>
      <c r="D456" s="186">
        <v>454</v>
      </c>
    </row>
    <row r="457" spans="1:4" ht="12.75" customHeight="1">
      <c r="A457" s="186">
        <v>15</v>
      </c>
      <c r="B457" s="186">
        <v>0.6</v>
      </c>
      <c r="C457" s="187">
        <v>124.229949003245</v>
      </c>
      <c r="D457" s="186">
        <v>455</v>
      </c>
    </row>
    <row r="458" spans="1:4" ht="12.75" customHeight="1">
      <c r="A458" s="186">
        <v>58</v>
      </c>
      <c r="B458" s="186">
        <v>0.4</v>
      </c>
      <c r="C458" s="187">
        <v>124.219858156028</v>
      </c>
      <c r="D458" s="186">
        <v>456</v>
      </c>
    </row>
    <row r="459" spans="1:4" ht="12.75" customHeight="1">
      <c r="A459" s="186">
        <v>48</v>
      </c>
      <c r="B459" s="186">
        <v>0.4</v>
      </c>
      <c r="C459" s="187">
        <v>124.130019120459</v>
      </c>
      <c r="D459" s="186">
        <v>457</v>
      </c>
    </row>
    <row r="460" spans="1:4" ht="12.75" customHeight="1">
      <c r="A460" s="186">
        <v>32</v>
      </c>
      <c r="B460" s="186">
        <v>0.4</v>
      </c>
      <c r="C460" s="187">
        <v>122.562761506276</v>
      </c>
      <c r="D460" s="186">
        <v>458</v>
      </c>
    </row>
    <row r="461" spans="1:4" ht="12.75" customHeight="1">
      <c r="A461" s="186">
        <v>59</v>
      </c>
      <c r="B461" s="186">
        <v>0.6</v>
      </c>
      <c r="C461" s="187">
        <v>122.560283687943</v>
      </c>
      <c r="D461" s="186">
        <v>459</v>
      </c>
    </row>
    <row r="462" spans="1:4" ht="12.75" customHeight="1">
      <c r="A462" s="186">
        <v>68</v>
      </c>
      <c r="B462" s="186">
        <v>0.6</v>
      </c>
      <c r="C462" s="187">
        <v>122.36225895316799</v>
      </c>
      <c r="D462" s="186">
        <v>460</v>
      </c>
    </row>
    <row r="463" spans="1:4" ht="12.75" customHeight="1">
      <c r="A463" s="186">
        <v>76</v>
      </c>
      <c r="B463" s="186">
        <v>0.4</v>
      </c>
      <c r="C463" s="187">
        <v>122.277511961722</v>
      </c>
      <c r="D463" s="186">
        <v>461</v>
      </c>
    </row>
    <row r="464" spans="1:4" ht="12.75" customHeight="1">
      <c r="A464" s="186">
        <v>2</v>
      </c>
      <c r="B464" s="186">
        <v>0.2</v>
      </c>
      <c r="C464" s="187">
        <v>122.22104519774</v>
      </c>
      <c r="D464" s="186">
        <v>462</v>
      </c>
    </row>
    <row r="465" spans="1:4" ht="12.75" customHeight="1">
      <c r="A465" s="186">
        <v>43</v>
      </c>
      <c r="B465" s="186">
        <v>0.2</v>
      </c>
      <c r="C465" s="187">
        <v>122.217543859649</v>
      </c>
      <c r="D465" s="186">
        <v>463</v>
      </c>
    </row>
    <row r="466" spans="1:4" ht="12.75" customHeight="1">
      <c r="A466" s="186">
        <v>84</v>
      </c>
      <c r="B466" s="186">
        <v>0.4</v>
      </c>
      <c r="C466" s="187">
        <v>121.968810916179</v>
      </c>
      <c r="D466" s="186">
        <v>464</v>
      </c>
    </row>
    <row r="467" spans="1:4" ht="12.75" customHeight="1">
      <c r="A467" s="186">
        <v>98</v>
      </c>
      <c r="B467" s="186">
        <v>0.2</v>
      </c>
      <c r="C467" s="187">
        <v>121.890286512928</v>
      </c>
      <c r="D467" s="186">
        <v>465</v>
      </c>
    </row>
    <row r="468" spans="1:4" ht="12.75" customHeight="1">
      <c r="A468" s="186">
        <v>6</v>
      </c>
      <c r="B468" s="186">
        <v>1</v>
      </c>
      <c r="C468" s="187">
        <v>121.852654387866</v>
      </c>
      <c r="D468" s="186">
        <v>466</v>
      </c>
    </row>
    <row r="469" spans="1:4" ht="12.75" customHeight="1">
      <c r="A469" s="186">
        <v>43</v>
      </c>
      <c r="B469" s="186">
        <v>0.6</v>
      </c>
      <c r="C469" s="187">
        <v>121.380583241048</v>
      </c>
      <c r="D469" s="186">
        <v>467</v>
      </c>
    </row>
    <row r="470" spans="1:4" ht="12.75" customHeight="1">
      <c r="A470" s="186">
        <v>34</v>
      </c>
      <c r="B470" s="186">
        <v>0.2</v>
      </c>
      <c r="C470" s="187">
        <v>121.200951248514</v>
      </c>
      <c r="D470" s="186">
        <v>468</v>
      </c>
    </row>
    <row r="471" spans="1:4" ht="12.75" customHeight="1">
      <c r="A471" s="186">
        <v>12</v>
      </c>
      <c r="B471" s="186">
        <v>0.6</v>
      </c>
      <c r="C471" s="187">
        <v>120.597677595628</v>
      </c>
      <c r="D471" s="186">
        <v>469</v>
      </c>
    </row>
    <row r="472" spans="1:4" ht="12.75" customHeight="1">
      <c r="A472" s="186">
        <v>88</v>
      </c>
      <c r="B472" s="186">
        <v>0.2</v>
      </c>
      <c r="C472" s="187">
        <v>120.35036018336601</v>
      </c>
      <c r="D472" s="186">
        <v>470</v>
      </c>
    </row>
    <row r="473" spans="1:4" ht="12.75" customHeight="1">
      <c r="A473" s="186">
        <v>59</v>
      </c>
      <c r="B473" s="186">
        <v>0.2</v>
      </c>
      <c r="C473" s="187">
        <v>120.316983650317</v>
      </c>
      <c r="D473" s="186">
        <v>471</v>
      </c>
    </row>
    <row r="474" spans="1:4" ht="12.75" customHeight="1">
      <c r="A474" s="186">
        <v>73</v>
      </c>
      <c r="B474" s="186">
        <v>0.6</v>
      </c>
      <c r="C474" s="187">
        <v>119.196337741607</v>
      </c>
      <c r="D474" s="186">
        <v>472</v>
      </c>
    </row>
    <row r="475" spans="1:4" ht="12.75" customHeight="1">
      <c r="A475" s="186">
        <v>12</v>
      </c>
      <c r="B475" s="186">
        <v>0.2</v>
      </c>
      <c r="C475" s="187">
        <v>119.142428142428</v>
      </c>
      <c r="D475" s="186">
        <v>473</v>
      </c>
    </row>
    <row r="476" spans="1:4" ht="12.75" customHeight="1">
      <c r="A476" s="186">
        <v>32</v>
      </c>
      <c r="B476" s="186">
        <v>0.6</v>
      </c>
      <c r="C476" s="187">
        <v>118.66413822166</v>
      </c>
      <c r="D476" s="186">
        <v>474</v>
      </c>
    </row>
    <row r="477" spans="1:4" ht="12.75" customHeight="1">
      <c r="A477" s="186">
        <v>38</v>
      </c>
      <c r="B477" s="186">
        <v>0.6</v>
      </c>
      <c r="C477" s="187">
        <v>118.586572438163</v>
      </c>
      <c r="D477" s="186">
        <v>475</v>
      </c>
    </row>
    <row r="478" spans="1:4" ht="12.75" customHeight="1">
      <c r="A478" s="186">
        <v>22</v>
      </c>
      <c r="B478" s="186">
        <v>0.6</v>
      </c>
      <c r="C478" s="187">
        <v>118.574308485701</v>
      </c>
      <c r="D478" s="186">
        <v>476</v>
      </c>
    </row>
    <row r="479" spans="1:4" ht="12.75" customHeight="1">
      <c r="A479" s="186">
        <v>49</v>
      </c>
      <c r="B479" s="186">
        <v>0.4</v>
      </c>
      <c r="C479" s="187">
        <v>116.48129423660301</v>
      </c>
      <c r="D479" s="186">
        <v>477</v>
      </c>
    </row>
    <row r="480" spans="1:4" ht="12.75" customHeight="1">
      <c r="A480" s="186">
        <v>76</v>
      </c>
      <c r="B480" s="186">
        <v>0.2</v>
      </c>
      <c r="C480" s="187">
        <v>116.168652612282</v>
      </c>
      <c r="D480" s="186">
        <v>478</v>
      </c>
    </row>
    <row r="481" spans="1:4" ht="12.75" customHeight="1">
      <c r="A481" s="186">
        <v>94</v>
      </c>
      <c r="B481" s="186">
        <v>0.6</v>
      </c>
      <c r="C481" s="187">
        <v>115.633333333333</v>
      </c>
      <c r="D481" s="186">
        <v>479</v>
      </c>
    </row>
    <row r="482" spans="1:4" ht="12.75" customHeight="1">
      <c r="A482" s="186">
        <v>98</v>
      </c>
      <c r="B482" s="186">
        <v>0.8</v>
      </c>
      <c r="C482" s="187">
        <v>115.53797468354399</v>
      </c>
      <c r="D482" s="186">
        <v>480</v>
      </c>
    </row>
    <row r="483" spans="1:4" ht="12.75" customHeight="1">
      <c r="A483" s="186">
        <v>13</v>
      </c>
      <c r="B483" s="186" t="s">
        <v>160</v>
      </c>
      <c r="C483" s="187">
        <v>113.938005390836</v>
      </c>
      <c r="D483" s="186">
        <v>481</v>
      </c>
    </row>
    <row r="484" spans="1:4" ht="12.75" customHeight="1">
      <c r="A484" s="186">
        <v>17</v>
      </c>
      <c r="B484" s="186">
        <v>0.4</v>
      </c>
      <c r="C484" s="187">
        <v>113.495624502784</v>
      </c>
      <c r="D484" s="186">
        <v>482</v>
      </c>
    </row>
    <row r="485" spans="1:4" ht="12.75" customHeight="1">
      <c r="A485" s="186">
        <v>1</v>
      </c>
      <c r="B485" s="186">
        <v>0.4</v>
      </c>
      <c r="C485" s="187">
        <v>113.26410522672199</v>
      </c>
      <c r="D485" s="186">
        <v>483</v>
      </c>
    </row>
    <row r="486" spans="1:4" ht="12.75" customHeight="1">
      <c r="A486" s="186">
        <v>44</v>
      </c>
      <c r="B486" s="186">
        <v>0.6</v>
      </c>
      <c r="C486" s="187">
        <v>113.104924242424</v>
      </c>
      <c r="D486" s="186">
        <v>484</v>
      </c>
    </row>
    <row r="487" spans="1:4" ht="12.75" customHeight="1">
      <c r="A487" s="186">
        <v>7</v>
      </c>
      <c r="B487" s="186">
        <v>0.6</v>
      </c>
      <c r="C487" s="187">
        <v>112.79867256637201</v>
      </c>
      <c r="D487" s="186">
        <v>485</v>
      </c>
    </row>
    <row r="488" spans="1:4" ht="12.75" customHeight="1">
      <c r="A488" s="186">
        <v>60</v>
      </c>
      <c r="B488" s="186">
        <v>0.4</v>
      </c>
      <c r="C488" s="187">
        <v>112.315162907268</v>
      </c>
      <c r="D488" s="186">
        <v>486</v>
      </c>
    </row>
    <row r="489" spans="1:4" ht="12.75" customHeight="1">
      <c r="A489" s="186">
        <v>89</v>
      </c>
      <c r="B489" s="186">
        <v>0.6</v>
      </c>
      <c r="C489" s="187">
        <v>112.259854573287</v>
      </c>
      <c r="D489" s="186">
        <v>487</v>
      </c>
    </row>
    <row r="490" spans="1:4" ht="12.75" customHeight="1">
      <c r="A490" s="186">
        <v>42</v>
      </c>
      <c r="B490" s="186">
        <v>0.2</v>
      </c>
      <c r="C490" s="187">
        <v>112.16179926149699</v>
      </c>
      <c r="D490" s="186">
        <v>488</v>
      </c>
    </row>
    <row r="491" spans="1:4" ht="12.75" customHeight="1">
      <c r="A491" s="186">
        <v>77</v>
      </c>
      <c r="B491" s="186">
        <v>0.6</v>
      </c>
      <c r="C491" s="187">
        <v>112.049689440994</v>
      </c>
      <c r="D491" s="186">
        <v>489</v>
      </c>
    </row>
    <row r="492" spans="1:4" ht="12.75" customHeight="1">
      <c r="A492" s="186">
        <v>33</v>
      </c>
      <c r="B492" s="186">
        <v>0.4</v>
      </c>
      <c r="C492" s="187">
        <v>111.902806297057</v>
      </c>
      <c r="D492" s="186">
        <v>490</v>
      </c>
    </row>
    <row r="493" spans="1:4" ht="12.75" customHeight="1">
      <c r="A493" s="186">
        <v>69</v>
      </c>
      <c r="B493" s="186">
        <v>0.4</v>
      </c>
      <c r="C493" s="187">
        <v>111.52922590837299</v>
      </c>
      <c r="D493" s="186">
        <v>491</v>
      </c>
    </row>
    <row r="494" spans="1:4" ht="12.75" customHeight="1">
      <c r="A494" s="186">
        <v>37</v>
      </c>
      <c r="B494" s="186">
        <v>0.4</v>
      </c>
      <c r="C494" s="187">
        <v>110.73080481036099</v>
      </c>
      <c r="D494" s="186">
        <v>492</v>
      </c>
    </row>
    <row r="495" spans="1:4" ht="12.75" customHeight="1">
      <c r="A495" s="186">
        <v>18</v>
      </c>
      <c r="B495" s="186">
        <v>0.6</v>
      </c>
      <c r="C495" s="187">
        <v>110.545303408146</v>
      </c>
      <c r="D495" s="186">
        <v>493</v>
      </c>
    </row>
    <row r="496" spans="1:4" ht="12.75" customHeight="1">
      <c r="A496" s="186">
        <v>51</v>
      </c>
      <c r="B496" s="186">
        <v>0.2</v>
      </c>
      <c r="C496" s="187">
        <v>110.33830845771099</v>
      </c>
      <c r="D496" s="186">
        <v>494</v>
      </c>
    </row>
    <row r="497" spans="1:4" ht="12.75" customHeight="1">
      <c r="A497" s="186">
        <v>74</v>
      </c>
      <c r="B497" s="186">
        <v>0.4</v>
      </c>
      <c r="C497" s="187">
        <v>109.186128803963</v>
      </c>
      <c r="D497" s="186">
        <v>495</v>
      </c>
    </row>
    <row r="498" spans="1:4" ht="12.75" customHeight="1">
      <c r="A498" s="186">
        <v>8</v>
      </c>
      <c r="B498" s="186">
        <v>0.2</v>
      </c>
      <c r="C498" s="187">
        <v>108.97385620915</v>
      </c>
      <c r="D498" s="186">
        <v>496</v>
      </c>
    </row>
    <row r="499" spans="1:4" ht="12.75" customHeight="1">
      <c r="A499" s="186">
        <v>15</v>
      </c>
      <c r="B499" s="186">
        <v>0.4</v>
      </c>
      <c r="C499" s="187">
        <v>108.479746835443</v>
      </c>
      <c r="D499" s="186">
        <v>497</v>
      </c>
    </row>
    <row r="500" spans="1:4" ht="12.75" customHeight="1">
      <c r="A500" s="186">
        <v>84</v>
      </c>
      <c r="B500" s="186">
        <v>0.6</v>
      </c>
      <c r="C500" s="187">
        <v>108.462540716612</v>
      </c>
      <c r="D500" s="186">
        <v>498</v>
      </c>
    </row>
    <row r="501" spans="1:4" ht="12.75" customHeight="1">
      <c r="A501" s="186">
        <v>54</v>
      </c>
      <c r="B501" s="186">
        <v>0.6</v>
      </c>
      <c r="C501" s="187">
        <v>107.797685185185</v>
      </c>
      <c r="D501" s="186">
        <v>499</v>
      </c>
    </row>
    <row r="502" spans="1:4" ht="12.75" customHeight="1">
      <c r="A502" s="186">
        <v>88</v>
      </c>
      <c r="B502" s="186">
        <v>0.4</v>
      </c>
      <c r="C502" s="187">
        <v>106.24710934919101</v>
      </c>
      <c r="D502" s="186">
        <v>500</v>
      </c>
    </row>
    <row r="503" spans="1:4" ht="12.75" customHeight="1">
      <c r="A503" s="186">
        <v>6</v>
      </c>
      <c r="B503" s="186">
        <v>0.4</v>
      </c>
      <c r="C503" s="187">
        <v>106.22947894361199</v>
      </c>
      <c r="D503" s="186">
        <v>501</v>
      </c>
    </row>
    <row r="504" spans="1:4" ht="12.75" customHeight="1">
      <c r="A504" s="186">
        <v>3</v>
      </c>
      <c r="B504" s="186">
        <v>0.4</v>
      </c>
      <c r="C504" s="187">
        <v>104.956505847953</v>
      </c>
      <c r="D504" s="186">
        <v>502</v>
      </c>
    </row>
    <row r="505" spans="1:4" ht="12.75" customHeight="1">
      <c r="A505" s="186">
        <v>90</v>
      </c>
      <c r="B505" s="186">
        <v>0.2</v>
      </c>
      <c r="C505" s="187">
        <v>104.174174174174</v>
      </c>
      <c r="D505" s="186">
        <v>503</v>
      </c>
    </row>
    <row r="506" spans="1:4" ht="12.75" customHeight="1">
      <c r="A506" s="186">
        <v>49</v>
      </c>
      <c r="B506" s="186">
        <v>0.2</v>
      </c>
      <c r="C506" s="187">
        <v>104.078393262067</v>
      </c>
      <c r="D506" s="186">
        <v>504</v>
      </c>
    </row>
    <row r="507" spans="1:4" ht="12.75" customHeight="1">
      <c r="A507" s="186">
        <v>100</v>
      </c>
      <c r="B507" s="186">
        <v>0.6</v>
      </c>
      <c r="C507" s="187">
        <v>104.06729758149299</v>
      </c>
      <c r="D507" s="186">
        <v>505</v>
      </c>
    </row>
    <row r="508" spans="1:4" ht="12.75" customHeight="1">
      <c r="A508" s="186">
        <v>64</v>
      </c>
      <c r="B508" s="186">
        <v>0.6</v>
      </c>
      <c r="C508" s="187">
        <v>103.812231759657</v>
      </c>
      <c r="D508" s="186">
        <v>506</v>
      </c>
    </row>
    <row r="509" spans="1:4" ht="12.75" customHeight="1">
      <c r="A509" s="186">
        <v>57</v>
      </c>
      <c r="B509" s="186">
        <v>0.2</v>
      </c>
      <c r="C509" s="187">
        <v>101.815213842638</v>
      </c>
      <c r="D509" s="186">
        <v>507</v>
      </c>
    </row>
    <row r="510" spans="1:4" ht="12.75" customHeight="1">
      <c r="A510" s="186">
        <v>52</v>
      </c>
      <c r="B510" s="186">
        <v>0.6</v>
      </c>
      <c r="C510" s="187">
        <v>101.67507568113</v>
      </c>
      <c r="D510" s="186">
        <v>508</v>
      </c>
    </row>
    <row r="511" spans="1:4" ht="12.75" customHeight="1">
      <c r="A511" s="186">
        <v>56</v>
      </c>
      <c r="B511" s="186">
        <v>0.2</v>
      </c>
      <c r="C511" s="187">
        <v>101.601481481482</v>
      </c>
      <c r="D511" s="186">
        <v>509</v>
      </c>
    </row>
    <row r="512" spans="1:4" ht="12.75" customHeight="1">
      <c r="A512" s="186">
        <v>13</v>
      </c>
      <c r="B512" s="186">
        <v>1</v>
      </c>
      <c r="C512" s="187">
        <v>101.01469353484499</v>
      </c>
      <c r="D512" s="186">
        <v>510</v>
      </c>
    </row>
    <row r="513" spans="1:4" ht="12.75" customHeight="1">
      <c r="A513" s="186">
        <v>51</v>
      </c>
      <c r="B513" s="186">
        <v>0.4</v>
      </c>
      <c r="C513" s="187">
        <v>100.882192713653</v>
      </c>
      <c r="D513" s="186">
        <v>511</v>
      </c>
    </row>
    <row r="514" spans="1:4" ht="12.75" customHeight="1">
      <c r="A514" s="186">
        <v>91</v>
      </c>
      <c r="B514" s="186" t="s">
        <v>160</v>
      </c>
      <c r="C514" s="187">
        <v>100.747450980392</v>
      </c>
      <c r="D514" s="186">
        <v>512</v>
      </c>
    </row>
    <row r="515" spans="1:4" ht="12.75" customHeight="1">
      <c r="A515" s="186">
        <v>15</v>
      </c>
      <c r="B515" s="186">
        <v>0.2</v>
      </c>
      <c r="C515" s="187">
        <v>100.239549254816</v>
      </c>
      <c r="D515" s="186">
        <v>513</v>
      </c>
    </row>
    <row r="516" spans="1:4" ht="12.75" customHeight="1">
      <c r="A516" s="186">
        <v>90</v>
      </c>
      <c r="B516" s="186">
        <v>0.6</v>
      </c>
      <c r="C516" s="187">
        <v>99.634949132256097</v>
      </c>
      <c r="D516" s="186">
        <v>514</v>
      </c>
    </row>
    <row r="517" spans="1:4" ht="12.75" customHeight="1">
      <c r="A517" s="186">
        <v>64</v>
      </c>
      <c r="B517" s="186">
        <v>0.2</v>
      </c>
      <c r="C517" s="187">
        <v>99.492031872509997</v>
      </c>
      <c r="D517" s="186">
        <v>515</v>
      </c>
    </row>
    <row r="518" spans="1:4" ht="12.75" customHeight="1">
      <c r="A518" s="186">
        <v>57</v>
      </c>
      <c r="B518" s="186">
        <v>0.4</v>
      </c>
      <c r="C518" s="187">
        <v>99.151219512195198</v>
      </c>
      <c r="D518" s="186">
        <v>516</v>
      </c>
    </row>
    <row r="519" spans="1:4" ht="12.75" customHeight="1">
      <c r="A519" s="186">
        <v>53</v>
      </c>
      <c r="B519" s="186">
        <v>0.2</v>
      </c>
      <c r="C519" s="187">
        <v>98.6802853437095</v>
      </c>
      <c r="D519" s="186">
        <v>517</v>
      </c>
    </row>
    <row r="520" spans="1:4" ht="12.75" customHeight="1">
      <c r="A520" s="186">
        <v>9</v>
      </c>
      <c r="B520" s="186">
        <v>0.4</v>
      </c>
      <c r="C520" s="187">
        <v>98.565400843881903</v>
      </c>
      <c r="D520" s="186">
        <v>518</v>
      </c>
    </row>
    <row r="521" spans="1:4" ht="12.75" customHeight="1">
      <c r="A521" s="186">
        <v>56</v>
      </c>
      <c r="B521" s="186">
        <v>0.4</v>
      </c>
      <c r="C521" s="187">
        <v>97.680662983425407</v>
      </c>
      <c r="D521" s="186">
        <v>519</v>
      </c>
    </row>
    <row r="522" spans="1:4" ht="12.75" customHeight="1">
      <c r="A522" s="186">
        <v>38</v>
      </c>
      <c r="B522" s="186">
        <v>0.2</v>
      </c>
      <c r="C522" s="187">
        <v>97.433671552048096</v>
      </c>
      <c r="D522" s="186">
        <v>520</v>
      </c>
    </row>
    <row r="523" spans="1:4" ht="12.75" customHeight="1">
      <c r="A523" s="186">
        <v>18</v>
      </c>
      <c r="B523" s="186">
        <v>1</v>
      </c>
      <c r="C523" s="187">
        <v>97.316258351893097</v>
      </c>
      <c r="D523" s="186">
        <v>521</v>
      </c>
    </row>
    <row r="524" spans="1:4" ht="12.75" customHeight="1">
      <c r="A524" s="186">
        <v>78</v>
      </c>
      <c r="B524" s="186">
        <v>0.4</v>
      </c>
      <c r="C524" s="187">
        <v>97.190143190143203</v>
      </c>
      <c r="D524" s="186">
        <v>522</v>
      </c>
    </row>
    <row r="525" spans="1:4" ht="12.75" customHeight="1">
      <c r="A525" s="186">
        <v>8</v>
      </c>
      <c r="B525" s="186">
        <v>0.4</v>
      </c>
      <c r="C525" s="187">
        <v>96.979368149580907</v>
      </c>
      <c r="D525" s="186">
        <v>523</v>
      </c>
    </row>
    <row r="526" spans="1:4" ht="12.75" customHeight="1">
      <c r="A526" s="186">
        <v>11</v>
      </c>
      <c r="B526" s="186">
        <v>0.8</v>
      </c>
      <c r="C526" s="187">
        <v>96.920515574650906</v>
      </c>
      <c r="D526" s="186">
        <v>524</v>
      </c>
    </row>
    <row r="527" spans="1:4" ht="12.75" customHeight="1">
      <c r="A527" s="186">
        <v>12</v>
      </c>
      <c r="B527" s="186">
        <v>0.4</v>
      </c>
      <c r="C527" s="187">
        <v>96.1150234741784</v>
      </c>
      <c r="D527" s="186">
        <v>525</v>
      </c>
    </row>
    <row r="528" spans="1:4" ht="12.75" customHeight="1">
      <c r="A528" s="186">
        <v>77</v>
      </c>
      <c r="B528" s="186">
        <v>0.4</v>
      </c>
      <c r="C528" s="187">
        <v>95.300396462336096</v>
      </c>
      <c r="D528" s="186">
        <v>526</v>
      </c>
    </row>
    <row r="529" spans="1:4" ht="12.75" customHeight="1">
      <c r="A529" s="186">
        <v>91</v>
      </c>
      <c r="B529" s="186">
        <v>0.6</v>
      </c>
      <c r="C529" s="187">
        <v>94.712389380530993</v>
      </c>
      <c r="D529" s="186">
        <v>527</v>
      </c>
    </row>
    <row r="530" spans="1:4" ht="12.75" customHeight="1">
      <c r="A530" s="186">
        <v>78</v>
      </c>
      <c r="B530" s="186">
        <v>0.6</v>
      </c>
      <c r="C530" s="187">
        <v>94.651965811965795</v>
      </c>
      <c r="D530" s="186">
        <v>528</v>
      </c>
    </row>
    <row r="531" spans="1:4" ht="12.75" customHeight="1">
      <c r="A531" s="186">
        <v>2</v>
      </c>
      <c r="B531" s="186">
        <v>0.4</v>
      </c>
      <c r="C531" s="187">
        <v>93.979954736501796</v>
      </c>
      <c r="D531" s="186">
        <v>529</v>
      </c>
    </row>
    <row r="532" spans="1:4" ht="12.75" customHeight="1">
      <c r="A532" s="186">
        <v>90</v>
      </c>
      <c r="B532" s="186">
        <v>0.4</v>
      </c>
      <c r="C532" s="187">
        <v>93.862079798931802</v>
      </c>
      <c r="D532" s="186">
        <v>530</v>
      </c>
    </row>
    <row r="533" spans="1:4" ht="12.75" customHeight="1">
      <c r="A533" s="186">
        <v>41</v>
      </c>
      <c r="B533" s="186">
        <v>1</v>
      </c>
      <c r="C533" s="187">
        <v>93.087207535703399</v>
      </c>
      <c r="D533" s="186">
        <v>531</v>
      </c>
    </row>
    <row r="534" spans="1:4" ht="12.75" customHeight="1">
      <c r="A534" s="186">
        <v>14</v>
      </c>
      <c r="B534" s="186">
        <v>1</v>
      </c>
      <c r="C534" s="187">
        <v>93.039106145251395</v>
      </c>
      <c r="D534" s="186">
        <v>532</v>
      </c>
    </row>
    <row r="535" spans="1:4" ht="12.75" customHeight="1">
      <c r="A535" s="186">
        <v>95</v>
      </c>
      <c r="B535" s="186">
        <v>0.4</v>
      </c>
      <c r="C535" s="187">
        <v>92.970958373668907</v>
      </c>
      <c r="D535" s="186">
        <v>533</v>
      </c>
    </row>
    <row r="536" spans="1:4" ht="12.75" customHeight="1">
      <c r="A536" s="186">
        <v>59</v>
      </c>
      <c r="B536" s="186">
        <v>0.4</v>
      </c>
      <c r="C536" s="187">
        <v>92.747623729924598</v>
      </c>
      <c r="D536" s="186">
        <v>534</v>
      </c>
    </row>
    <row r="537" spans="1:4" ht="12.75" customHeight="1">
      <c r="A537" s="186">
        <v>13</v>
      </c>
      <c r="B537" s="186">
        <v>0.2</v>
      </c>
      <c r="C537" s="187">
        <v>92.732532751091696</v>
      </c>
      <c r="D537" s="186">
        <v>535</v>
      </c>
    </row>
    <row r="538" spans="1:4" ht="12.75" customHeight="1">
      <c r="A538" s="186">
        <v>14</v>
      </c>
      <c r="B538" s="186">
        <v>0.6</v>
      </c>
      <c r="C538" s="187">
        <v>92.234594594594597</v>
      </c>
      <c r="D538" s="186">
        <v>536</v>
      </c>
    </row>
    <row r="539" spans="1:4" ht="12.75" customHeight="1">
      <c r="A539" s="186">
        <v>98</v>
      </c>
      <c r="B539" s="186">
        <v>0.4</v>
      </c>
      <c r="C539" s="187">
        <v>91.696999347684297</v>
      </c>
      <c r="D539" s="186">
        <v>537</v>
      </c>
    </row>
    <row r="540" spans="1:4" ht="12.75" customHeight="1">
      <c r="A540" s="186">
        <v>73</v>
      </c>
      <c r="B540" s="186">
        <v>0.2</v>
      </c>
      <c r="C540" s="187">
        <v>91.482850482850495</v>
      </c>
      <c r="D540" s="186">
        <v>538</v>
      </c>
    </row>
    <row r="541" spans="1:4" ht="12.75" customHeight="1">
      <c r="A541" s="186">
        <v>61</v>
      </c>
      <c r="B541" s="186">
        <v>0.8</v>
      </c>
      <c r="C541" s="187">
        <v>89.800748362956</v>
      </c>
      <c r="D541" s="186">
        <v>539</v>
      </c>
    </row>
    <row r="542" spans="1:4" ht="12.75" customHeight="1">
      <c r="A542" s="186">
        <v>9</v>
      </c>
      <c r="B542" s="186">
        <v>0.6</v>
      </c>
      <c r="C542" s="187">
        <v>89.187978142076503</v>
      </c>
      <c r="D542" s="186">
        <v>540</v>
      </c>
    </row>
    <row r="543" spans="1:4" ht="12.75" customHeight="1">
      <c r="A543" s="186">
        <v>89</v>
      </c>
      <c r="B543" s="186">
        <v>0.4</v>
      </c>
      <c r="C543" s="187">
        <v>88.854718981972397</v>
      </c>
      <c r="D543" s="186">
        <v>541</v>
      </c>
    </row>
    <row r="544" spans="1:4" ht="12.75" customHeight="1">
      <c r="A544" s="186">
        <v>10</v>
      </c>
      <c r="B544" s="186">
        <v>1</v>
      </c>
      <c r="C544" s="187">
        <v>88.704506802721099</v>
      </c>
      <c r="D544" s="186">
        <v>542</v>
      </c>
    </row>
    <row r="545" spans="1:4" ht="12.75" customHeight="1">
      <c r="A545" s="186">
        <v>89</v>
      </c>
      <c r="B545" s="186">
        <v>0.2</v>
      </c>
      <c r="C545" s="187">
        <v>88.216330858960802</v>
      </c>
      <c r="D545" s="186">
        <v>543</v>
      </c>
    </row>
    <row r="546" spans="1:4" ht="12.75" customHeight="1">
      <c r="A546" s="186">
        <v>44</v>
      </c>
      <c r="B546" s="186">
        <v>0.4</v>
      </c>
      <c r="C546" s="187">
        <v>87.838272960117095</v>
      </c>
      <c r="D546" s="186">
        <v>544</v>
      </c>
    </row>
    <row r="547" spans="1:4" ht="12.75" customHeight="1">
      <c r="A547" s="186">
        <v>52</v>
      </c>
      <c r="B547" s="186">
        <v>0.2</v>
      </c>
      <c r="C547" s="187">
        <v>87.666308628714603</v>
      </c>
      <c r="D547" s="186">
        <v>545</v>
      </c>
    </row>
    <row r="548" spans="1:4" ht="12.75" customHeight="1">
      <c r="A548" s="186">
        <v>95</v>
      </c>
      <c r="B548" s="186">
        <v>0.2</v>
      </c>
      <c r="C548" s="187">
        <v>86.971603743143007</v>
      </c>
      <c r="D548" s="186">
        <v>546</v>
      </c>
    </row>
    <row r="549" spans="1:4" ht="12.75" customHeight="1">
      <c r="A549" s="186">
        <v>18</v>
      </c>
      <c r="B549" s="186">
        <v>0.2</v>
      </c>
      <c r="C549" s="187">
        <v>86.341388569236699</v>
      </c>
      <c r="D549" s="186">
        <v>547</v>
      </c>
    </row>
    <row r="550" spans="1:4" ht="12.75" customHeight="1">
      <c r="A550" s="186">
        <v>42</v>
      </c>
      <c r="B550" s="186">
        <v>0.4</v>
      </c>
      <c r="C550" s="187">
        <v>85.983164983164997</v>
      </c>
      <c r="D550" s="186">
        <v>548</v>
      </c>
    </row>
    <row r="551" spans="1:4" ht="12.75" customHeight="1">
      <c r="A551" s="186">
        <v>87</v>
      </c>
      <c r="B551" s="186">
        <v>0.4</v>
      </c>
      <c r="C551" s="187">
        <v>85.9073891625616</v>
      </c>
      <c r="D551" s="186">
        <v>549</v>
      </c>
    </row>
    <row r="552" spans="1:4" ht="12.75" customHeight="1">
      <c r="A552" s="186">
        <v>34</v>
      </c>
      <c r="B552" s="186">
        <v>0.6</v>
      </c>
      <c r="C552" s="187">
        <v>85.664866810655099</v>
      </c>
      <c r="D552" s="186">
        <v>550</v>
      </c>
    </row>
    <row r="553" spans="1:4" ht="12.75" customHeight="1">
      <c r="A553" s="186">
        <v>35</v>
      </c>
      <c r="B553" s="186">
        <v>1</v>
      </c>
      <c r="C553" s="187">
        <v>85.026246719160099</v>
      </c>
      <c r="D553" s="186">
        <v>551</v>
      </c>
    </row>
    <row r="554" spans="1:4" ht="12.75" customHeight="1">
      <c r="A554" s="186">
        <v>54</v>
      </c>
      <c r="B554" s="186">
        <v>0.2</v>
      </c>
      <c r="C554" s="187">
        <v>84.572402727637396</v>
      </c>
      <c r="D554" s="186">
        <v>552</v>
      </c>
    </row>
    <row r="555" spans="1:4" ht="12.75" customHeight="1">
      <c r="A555" s="186">
        <v>52</v>
      </c>
      <c r="B555" s="186">
        <v>0.4</v>
      </c>
      <c r="C555" s="187">
        <v>83.445932028836296</v>
      </c>
      <c r="D555" s="186">
        <v>553</v>
      </c>
    </row>
    <row r="556" spans="1:4" ht="12.75" customHeight="1">
      <c r="A556" s="186">
        <v>7</v>
      </c>
      <c r="B556" s="186">
        <v>1</v>
      </c>
      <c r="C556" s="187">
        <v>83.165871121718396</v>
      </c>
      <c r="D556" s="186">
        <v>554</v>
      </c>
    </row>
    <row r="557" spans="1:4" ht="12.75" customHeight="1">
      <c r="A557" s="186">
        <v>6</v>
      </c>
      <c r="B557" s="186">
        <v>0.2</v>
      </c>
      <c r="C557" s="187">
        <v>82.732130928523702</v>
      </c>
      <c r="D557" s="186">
        <v>555</v>
      </c>
    </row>
    <row r="558" spans="1:4" ht="12.75" customHeight="1">
      <c r="A558" s="186">
        <v>10</v>
      </c>
      <c r="B558" s="186">
        <v>0.2</v>
      </c>
      <c r="C558" s="187">
        <v>81.631921824104197</v>
      </c>
      <c r="D558" s="186">
        <v>556</v>
      </c>
    </row>
    <row r="559" spans="1:4" ht="12.75" customHeight="1">
      <c r="A559" s="186">
        <v>34</v>
      </c>
      <c r="B559" s="186">
        <v>0.4</v>
      </c>
      <c r="C559" s="187">
        <v>81.201641684511102</v>
      </c>
      <c r="D559" s="186">
        <v>557</v>
      </c>
    </row>
    <row r="560" spans="1:4" ht="12.75" customHeight="1">
      <c r="A560" s="186">
        <v>13</v>
      </c>
      <c r="B560" s="186">
        <v>0.4</v>
      </c>
      <c r="C560" s="187">
        <v>80.999625046869099</v>
      </c>
      <c r="D560" s="186">
        <v>558</v>
      </c>
    </row>
    <row r="561" spans="1:4" ht="12.75" customHeight="1">
      <c r="A561" s="186">
        <v>66</v>
      </c>
      <c r="B561" s="186">
        <v>1</v>
      </c>
      <c r="C561" s="187">
        <v>80.768623024830703</v>
      </c>
      <c r="D561" s="186">
        <v>559</v>
      </c>
    </row>
    <row r="562" spans="1:4" ht="12.75" customHeight="1">
      <c r="A562" s="186">
        <v>100</v>
      </c>
      <c r="B562" s="186">
        <v>0.4</v>
      </c>
      <c r="C562" s="187">
        <v>80.656472986748199</v>
      </c>
      <c r="D562" s="186">
        <v>560</v>
      </c>
    </row>
    <row r="563" spans="1:4" ht="12.75" customHeight="1">
      <c r="A563" s="186">
        <v>7</v>
      </c>
      <c r="B563" s="186">
        <v>0.2</v>
      </c>
      <c r="C563" s="187">
        <v>79.367839195979897</v>
      </c>
      <c r="D563" s="186">
        <v>561</v>
      </c>
    </row>
    <row r="564" spans="1:4" ht="12.75" customHeight="1">
      <c r="A564" s="186">
        <v>68</v>
      </c>
      <c r="B564" s="186">
        <v>0.4</v>
      </c>
      <c r="C564" s="187">
        <v>79.265081006549494</v>
      </c>
      <c r="D564" s="186">
        <v>562</v>
      </c>
    </row>
    <row r="565" spans="1:4" ht="12.75" customHeight="1">
      <c r="A565" s="186">
        <v>68</v>
      </c>
      <c r="B565" s="186">
        <v>0.2</v>
      </c>
      <c r="C565" s="187">
        <v>78.043807641633705</v>
      </c>
      <c r="D565" s="186">
        <v>563</v>
      </c>
    </row>
    <row r="566" spans="1:4" ht="12.75" customHeight="1">
      <c r="A566" s="186">
        <v>14</v>
      </c>
      <c r="B566" s="186">
        <v>0.2</v>
      </c>
      <c r="C566" s="187">
        <v>75.542263122017701</v>
      </c>
      <c r="D566" s="186">
        <v>564</v>
      </c>
    </row>
    <row r="567" spans="1:4" ht="12.75" customHeight="1">
      <c r="A567" s="186">
        <v>35</v>
      </c>
      <c r="B567" s="186">
        <v>0.2</v>
      </c>
      <c r="C567" s="187">
        <v>73.605734767025098</v>
      </c>
      <c r="D567" s="186">
        <v>565</v>
      </c>
    </row>
    <row r="568" spans="1:4" ht="12.75" customHeight="1">
      <c r="A568" s="186">
        <v>41</v>
      </c>
      <c r="B568" s="186">
        <v>0.2</v>
      </c>
      <c r="C568" s="187">
        <v>73.528906508093797</v>
      </c>
      <c r="D568" s="186">
        <v>566</v>
      </c>
    </row>
    <row r="569" spans="1:4" ht="12.75" customHeight="1">
      <c r="A569" s="186">
        <v>41</v>
      </c>
      <c r="B569" s="186">
        <v>0.6</v>
      </c>
      <c r="C569" s="187">
        <v>73.504221546774701</v>
      </c>
      <c r="D569" s="186">
        <v>567</v>
      </c>
    </row>
    <row r="570" spans="1:4" ht="12.75" customHeight="1">
      <c r="A570" s="186">
        <v>54</v>
      </c>
      <c r="B570" s="186">
        <v>0.4</v>
      </c>
      <c r="C570" s="187">
        <v>73.247005369681901</v>
      </c>
      <c r="D570" s="186">
        <v>568</v>
      </c>
    </row>
    <row r="571" spans="1:4" ht="12.75" customHeight="1">
      <c r="A571" s="186">
        <v>11</v>
      </c>
      <c r="B571" s="186">
        <v>1</v>
      </c>
      <c r="C571" s="187">
        <v>73.1997533908755</v>
      </c>
      <c r="D571" s="186">
        <v>569</v>
      </c>
    </row>
    <row r="572" spans="1:4" ht="12.75" customHeight="1">
      <c r="A572" s="186">
        <v>43</v>
      </c>
      <c r="B572" s="186">
        <v>0.4</v>
      </c>
      <c r="C572" s="187">
        <v>73.0865040650407</v>
      </c>
      <c r="D572" s="186">
        <v>570</v>
      </c>
    </row>
    <row r="573" spans="1:4" ht="12.75" customHeight="1">
      <c r="A573" s="186">
        <v>4</v>
      </c>
      <c r="B573" s="186">
        <v>0.6</v>
      </c>
      <c r="C573" s="187">
        <v>72.3871527777778</v>
      </c>
      <c r="D573" s="186">
        <v>571</v>
      </c>
    </row>
    <row r="574" spans="1:4" ht="12.75" customHeight="1">
      <c r="A574" s="186">
        <v>73</v>
      </c>
      <c r="B574" s="186">
        <v>0.4</v>
      </c>
      <c r="C574" s="187">
        <v>72.084541062801904</v>
      </c>
      <c r="D574" s="186">
        <v>572</v>
      </c>
    </row>
    <row r="575" spans="1:4" ht="12.75" customHeight="1">
      <c r="A575" s="186">
        <v>18</v>
      </c>
      <c r="B575" s="186">
        <v>0.4</v>
      </c>
      <c r="C575" s="187">
        <v>70.911387163561102</v>
      </c>
      <c r="D575" s="186">
        <v>573</v>
      </c>
    </row>
    <row r="576" spans="1:4" ht="12.75" customHeight="1">
      <c r="A576" s="186">
        <v>7</v>
      </c>
      <c r="B576" s="186">
        <v>0.4</v>
      </c>
      <c r="C576" s="187">
        <v>70.141025641025607</v>
      </c>
      <c r="D576" s="186">
        <v>574</v>
      </c>
    </row>
    <row r="577" spans="1:4" ht="12.75" customHeight="1">
      <c r="A577" s="186">
        <v>4</v>
      </c>
      <c r="B577" s="186">
        <v>1</v>
      </c>
      <c r="C577" s="187">
        <v>68.890941072999098</v>
      </c>
      <c r="D577" s="186">
        <v>575</v>
      </c>
    </row>
    <row r="578" spans="1:4" ht="12.75" customHeight="1">
      <c r="A578" s="186">
        <v>35</v>
      </c>
      <c r="B578" s="186">
        <v>0.8</v>
      </c>
      <c r="C578" s="187">
        <v>68.483000350508206</v>
      </c>
      <c r="D578" s="186">
        <v>576</v>
      </c>
    </row>
    <row r="579" spans="1:4" ht="12.75" customHeight="1">
      <c r="A579" s="186">
        <v>10</v>
      </c>
      <c r="B579" s="186">
        <v>0.6</v>
      </c>
      <c r="C579" s="187">
        <v>66.824018629407902</v>
      </c>
      <c r="D579" s="186">
        <v>577</v>
      </c>
    </row>
    <row r="580" spans="1:4" ht="12.75" customHeight="1">
      <c r="A580" s="186">
        <v>64</v>
      </c>
      <c r="B580" s="186">
        <v>0.4</v>
      </c>
      <c r="C580" s="187">
        <v>65.394091977173503</v>
      </c>
      <c r="D580" s="186">
        <v>578</v>
      </c>
    </row>
    <row r="581" spans="1:4" ht="12.75" customHeight="1">
      <c r="A581" s="186">
        <v>14</v>
      </c>
      <c r="B581" s="186">
        <v>0.4</v>
      </c>
      <c r="C581" s="187">
        <v>65.242330230954806</v>
      </c>
      <c r="D581" s="186">
        <v>579</v>
      </c>
    </row>
    <row r="582" spans="1:4" ht="12.75" customHeight="1">
      <c r="A582" s="186">
        <v>91</v>
      </c>
      <c r="B582" s="186">
        <v>1</v>
      </c>
      <c r="C582" s="187">
        <v>62.233102538740503</v>
      </c>
      <c r="D582" s="186">
        <v>580</v>
      </c>
    </row>
    <row r="583" spans="1:4" ht="12.75" customHeight="1">
      <c r="A583" s="186">
        <v>10</v>
      </c>
      <c r="B583" s="186">
        <v>0.4</v>
      </c>
      <c r="C583" s="187">
        <v>60.351960784313697</v>
      </c>
      <c r="D583" s="186">
        <v>581</v>
      </c>
    </row>
    <row r="584" spans="1:4" ht="12.75" customHeight="1">
      <c r="A584" s="186">
        <v>38</v>
      </c>
      <c r="B584" s="186">
        <v>0.4</v>
      </c>
      <c r="C584" s="187">
        <v>60.082419408441297</v>
      </c>
      <c r="D584" s="186">
        <v>582</v>
      </c>
    </row>
    <row r="585" spans="1:4" ht="12.75" customHeight="1">
      <c r="A585" s="186">
        <v>11</v>
      </c>
      <c r="B585" s="186">
        <v>0.6</v>
      </c>
      <c r="C585" s="187">
        <v>59.4782290523234</v>
      </c>
      <c r="D585" s="186">
        <v>583</v>
      </c>
    </row>
    <row r="586" spans="1:4" ht="12.75" customHeight="1">
      <c r="A586" s="186">
        <v>66</v>
      </c>
      <c r="B586" s="186">
        <v>0.2</v>
      </c>
      <c r="C586" s="187">
        <v>50.546710287168303</v>
      </c>
      <c r="D586" s="186">
        <v>584</v>
      </c>
    </row>
    <row r="587" spans="1:4" ht="12.75" customHeight="1">
      <c r="A587" s="186">
        <v>4</v>
      </c>
      <c r="B587" s="186">
        <v>0.2</v>
      </c>
      <c r="C587" s="187">
        <v>50.025511916750602</v>
      </c>
      <c r="D587" s="186">
        <v>585</v>
      </c>
    </row>
    <row r="588" spans="1:4" ht="12.75" customHeight="1">
      <c r="A588" s="186">
        <v>41</v>
      </c>
      <c r="B588" s="186">
        <v>0.4</v>
      </c>
      <c r="C588" s="187">
        <v>49.394516883985297</v>
      </c>
      <c r="D588" s="186">
        <v>586</v>
      </c>
    </row>
    <row r="589" spans="1:4" ht="12.75" customHeight="1">
      <c r="A589" s="186">
        <v>66</v>
      </c>
      <c r="B589" s="186">
        <v>0.6</v>
      </c>
      <c r="C589" s="187">
        <v>48.159482758620697</v>
      </c>
      <c r="D589" s="186">
        <v>587</v>
      </c>
    </row>
    <row r="590" spans="1:4" ht="12.75" customHeight="1">
      <c r="A590" s="186">
        <v>61</v>
      </c>
      <c r="B590" s="186">
        <v>0.6</v>
      </c>
      <c r="C590" s="187">
        <v>47.806209150326801</v>
      </c>
      <c r="D590" s="186">
        <v>588</v>
      </c>
    </row>
    <row r="591" spans="1:4" ht="12.75" customHeight="1">
      <c r="A591" s="186">
        <v>91</v>
      </c>
      <c r="B591" s="186">
        <v>0.2</v>
      </c>
      <c r="C591" s="187">
        <v>47.322128851540597</v>
      </c>
      <c r="D591" s="186">
        <v>589</v>
      </c>
    </row>
    <row r="592" spans="1:4" ht="12.75" customHeight="1">
      <c r="A592" s="186">
        <v>4</v>
      </c>
      <c r="B592" s="186">
        <v>0.4</v>
      </c>
      <c r="C592" s="187">
        <v>47.299204771371798</v>
      </c>
      <c r="D592" s="186">
        <v>590</v>
      </c>
    </row>
    <row r="593" spans="1:4" ht="12.75" customHeight="1">
      <c r="A593" s="186">
        <v>35</v>
      </c>
      <c r="B593" s="186">
        <v>0.4</v>
      </c>
      <c r="C593" s="187">
        <v>47.216494845360799</v>
      </c>
      <c r="D593" s="186">
        <v>591</v>
      </c>
    </row>
    <row r="594" spans="1:4" ht="12.75" customHeight="1">
      <c r="A594" s="186">
        <v>91</v>
      </c>
      <c r="B594" s="186">
        <v>0.4</v>
      </c>
      <c r="C594" s="187">
        <v>47.182773109243698</v>
      </c>
      <c r="D594" s="186">
        <v>592</v>
      </c>
    </row>
    <row r="595" spans="1:4" ht="12.75" customHeight="1">
      <c r="A595" s="186">
        <v>11</v>
      </c>
      <c r="B595" s="186">
        <v>0.2</v>
      </c>
      <c r="C595" s="187">
        <v>46.379619260918297</v>
      </c>
      <c r="D595" s="186">
        <v>593</v>
      </c>
    </row>
    <row r="596" spans="1:4" ht="12.75" customHeight="1">
      <c r="A596" s="186">
        <v>61</v>
      </c>
      <c r="B596" s="186" t="s">
        <v>160</v>
      </c>
      <c r="C596" s="187">
        <v>43.110465116279101</v>
      </c>
      <c r="D596" s="186">
        <v>594</v>
      </c>
    </row>
    <row r="597" spans="1:4" ht="12.75" customHeight="1">
      <c r="A597" s="186">
        <v>35</v>
      </c>
      <c r="B597" s="186">
        <v>0.6</v>
      </c>
      <c r="C597" s="187">
        <v>37.305277221108902</v>
      </c>
      <c r="D597" s="186">
        <v>595</v>
      </c>
    </row>
    <row r="598" spans="1:4" ht="12.75" customHeight="1">
      <c r="A598" s="186">
        <v>66</v>
      </c>
      <c r="B598" s="186">
        <v>0.4</v>
      </c>
      <c r="C598" s="187">
        <v>33.731914893617002</v>
      </c>
      <c r="D598" s="186">
        <v>596</v>
      </c>
    </row>
    <row r="599" spans="1:4" ht="12.75" customHeight="1">
      <c r="A599" s="186">
        <v>61</v>
      </c>
      <c r="B599" s="186">
        <v>1</v>
      </c>
      <c r="C599" s="187">
        <v>30.435592185592199</v>
      </c>
      <c r="D599" s="186">
        <v>597</v>
      </c>
    </row>
    <row r="600" spans="1:4" ht="12.75" customHeight="1">
      <c r="A600" s="186">
        <v>11</v>
      </c>
      <c r="B600" s="186">
        <v>0.4</v>
      </c>
      <c r="C600" s="187">
        <v>26.195761856710401</v>
      </c>
      <c r="D600" s="186">
        <v>598</v>
      </c>
    </row>
    <row r="601" spans="1:4" ht="12.75" customHeight="1">
      <c r="A601" s="186">
        <v>61</v>
      </c>
      <c r="B601" s="186">
        <v>0.4</v>
      </c>
      <c r="C601" s="187">
        <v>21.883977900552502</v>
      </c>
      <c r="D601" s="186">
        <v>599</v>
      </c>
    </row>
    <row r="602" spans="1:4" ht="12.75" customHeight="1">
      <c r="A602" s="186">
        <v>61</v>
      </c>
      <c r="B602" s="186">
        <v>0.2</v>
      </c>
      <c r="C602" s="187">
        <v>19.835958005249299</v>
      </c>
      <c r="D602" s="186">
        <v>600</v>
      </c>
    </row>
    <row r="603" spans="1:4" ht="12.75" customHeight="1">
      <c r="A603" s="188"/>
      <c r="B603" s="188"/>
      <c r="C603" s="187"/>
      <c r="D603" s="188"/>
    </row>
    <row r="604" spans="1:4" ht="12.75" customHeight="1">
      <c r="A604" s="188"/>
      <c r="B604" s="188"/>
      <c r="C604" s="187"/>
      <c r="D604" s="188"/>
    </row>
    <row r="605" spans="1:4" ht="12.75" customHeight="1">
      <c r="A605" s="188"/>
      <c r="B605" s="188"/>
      <c r="C605" s="187"/>
      <c r="D605" s="188"/>
    </row>
    <row r="606" spans="1:4" ht="12.75" customHeight="1">
      <c r="A606" s="188"/>
      <c r="B606" s="188"/>
      <c r="C606" s="187"/>
      <c r="D606" s="188"/>
    </row>
    <row r="607" spans="1:4" ht="12.75" customHeight="1">
      <c r="A607" s="188"/>
      <c r="B607" s="188"/>
      <c r="C607" s="187"/>
      <c r="D607" s="188"/>
    </row>
    <row r="608" spans="1:4" ht="12.75" customHeight="1">
      <c r="A608" s="188"/>
      <c r="B608" s="188"/>
      <c r="C608" s="187"/>
      <c r="D608" s="188"/>
    </row>
    <row r="609" spans="1:4" ht="12.75" customHeight="1">
      <c r="A609" s="188"/>
      <c r="B609" s="188"/>
      <c r="C609" s="187"/>
      <c r="D609" s="188"/>
    </row>
    <row r="610" spans="1:4" ht="12.75" customHeight="1">
      <c r="A610" s="188"/>
      <c r="B610" s="188"/>
      <c r="C610" s="187"/>
      <c r="D610" s="188"/>
    </row>
    <row r="611" spans="1:4" ht="12.75" customHeight="1">
      <c r="A611" s="188"/>
      <c r="B611" s="188"/>
      <c r="C611" s="187"/>
      <c r="D611" s="188"/>
    </row>
    <row r="612" spans="1:4" ht="12.75" customHeight="1">
      <c r="A612" s="188"/>
      <c r="B612" s="188"/>
      <c r="C612" s="187"/>
      <c r="D612" s="188"/>
    </row>
    <row r="613" spans="1:4" ht="12.75" customHeight="1">
      <c r="A613" s="188"/>
      <c r="B613" s="188"/>
      <c r="C613" s="187"/>
      <c r="D613" s="188"/>
    </row>
    <row r="614" spans="1:4" ht="12.75" customHeight="1">
      <c r="A614" s="188"/>
      <c r="B614" s="188"/>
      <c r="C614" s="187"/>
      <c r="D614" s="188"/>
    </row>
    <row r="615" spans="1:4" ht="12.75" customHeight="1">
      <c r="A615" s="188"/>
      <c r="B615" s="188"/>
      <c r="C615" s="187"/>
      <c r="D615" s="188"/>
    </row>
    <row r="616" spans="1:4" ht="12.75" customHeight="1">
      <c r="A616" s="188"/>
      <c r="B616" s="188"/>
      <c r="C616" s="187"/>
      <c r="D616" s="188"/>
    </row>
    <row r="617" spans="1:4" ht="12.75" customHeight="1">
      <c r="A617" s="188"/>
      <c r="B617" s="188"/>
      <c r="C617" s="187"/>
      <c r="D617" s="188"/>
    </row>
    <row r="618" spans="1:4" ht="12.75" customHeight="1">
      <c r="A618" s="188"/>
      <c r="B618" s="188"/>
      <c r="C618" s="187"/>
      <c r="D618" s="188"/>
    </row>
    <row r="619" spans="1:4" ht="12.75" customHeight="1">
      <c r="A619" s="188"/>
      <c r="B619" s="188"/>
      <c r="C619" s="187"/>
      <c r="D619" s="188"/>
    </row>
    <row r="620" spans="1:4" ht="12.75" customHeight="1">
      <c r="A620" s="188"/>
      <c r="B620" s="188"/>
      <c r="C620" s="187"/>
      <c r="D620" s="188"/>
    </row>
    <row r="621" spans="1:4" ht="12.75" customHeight="1">
      <c r="A621" s="188"/>
      <c r="B621" s="188"/>
      <c r="C621" s="187"/>
      <c r="D621" s="188"/>
    </row>
    <row r="622" spans="1:4" ht="12.75" customHeight="1">
      <c r="A622" s="188"/>
      <c r="B622" s="188"/>
      <c r="C622" s="187"/>
      <c r="D622" s="188"/>
    </row>
    <row r="623" spans="1:4" ht="12.75" customHeight="1">
      <c r="A623" s="188"/>
      <c r="B623" s="188"/>
      <c r="C623" s="187"/>
      <c r="D623" s="188"/>
    </row>
    <row r="624" spans="1:4" ht="12.75" customHeight="1">
      <c r="A624" s="188"/>
      <c r="B624" s="188"/>
      <c r="C624" s="187"/>
      <c r="D624" s="188"/>
    </row>
    <row r="625" spans="1:4" ht="12.75" customHeight="1">
      <c r="A625" s="188"/>
      <c r="B625" s="188"/>
      <c r="C625" s="187"/>
      <c r="D625" s="188"/>
    </row>
    <row r="626" spans="1:4" ht="12.75" customHeight="1">
      <c r="A626" s="188"/>
      <c r="B626" s="188"/>
      <c r="C626" s="187"/>
      <c r="D626" s="188"/>
    </row>
    <row r="627" spans="1:4" ht="12.75" customHeight="1">
      <c r="A627" s="188"/>
      <c r="B627" s="188"/>
      <c r="C627" s="187"/>
      <c r="D627" s="188"/>
    </row>
    <row r="628" spans="1:4" ht="12.75" customHeight="1">
      <c r="A628" s="188"/>
      <c r="B628" s="188"/>
      <c r="C628" s="187"/>
      <c r="D628" s="188"/>
    </row>
    <row r="629" spans="1:4" ht="12.75" customHeight="1">
      <c r="A629" s="188"/>
      <c r="B629" s="188"/>
      <c r="C629" s="187"/>
      <c r="D629" s="188"/>
    </row>
    <row r="630" spans="1:4" ht="12.75" customHeight="1">
      <c r="A630" s="188"/>
      <c r="B630" s="188"/>
      <c r="C630" s="187"/>
      <c r="D630" s="188"/>
    </row>
    <row r="631" spans="1:4" ht="12.75" customHeight="1">
      <c r="A631" s="188"/>
      <c r="B631" s="188"/>
      <c r="C631" s="187"/>
      <c r="D631" s="188"/>
    </row>
    <row r="632" spans="1:4" ht="12.75" customHeight="1">
      <c r="A632" s="188"/>
      <c r="B632" s="188"/>
      <c r="C632" s="187"/>
      <c r="D632" s="188"/>
    </row>
    <row r="633" spans="1:4" ht="12.75" customHeight="1">
      <c r="A633" s="188"/>
      <c r="B633" s="188"/>
      <c r="C633" s="187"/>
      <c r="D633" s="188"/>
    </row>
    <row r="634" spans="1:4" ht="12.75" customHeight="1">
      <c r="A634" s="188"/>
      <c r="B634" s="188"/>
      <c r="C634" s="187"/>
      <c r="D634" s="188"/>
    </row>
    <row r="635" spans="1:4" ht="12.75" customHeight="1">
      <c r="A635" s="188"/>
      <c r="B635" s="188"/>
      <c r="C635" s="187"/>
      <c r="D635" s="188"/>
    </row>
    <row r="636" spans="1:4" ht="12.75" customHeight="1">
      <c r="A636" s="188"/>
      <c r="B636" s="188"/>
      <c r="C636" s="187"/>
      <c r="D636" s="188"/>
    </row>
    <row r="637" spans="1:4" ht="12.75" customHeight="1">
      <c r="A637" s="188"/>
      <c r="B637" s="188"/>
      <c r="C637" s="187"/>
      <c r="D637" s="188"/>
    </row>
    <row r="638" spans="1:4" ht="12.75" customHeight="1">
      <c r="A638" s="188"/>
      <c r="B638" s="188"/>
      <c r="C638" s="187"/>
      <c r="D638" s="188"/>
    </row>
    <row r="639" spans="1:4" ht="12.75" customHeight="1">
      <c r="A639" s="188"/>
      <c r="B639" s="188"/>
      <c r="C639" s="187"/>
      <c r="D639" s="188"/>
    </row>
    <row r="640" spans="1:4" ht="12.75" customHeight="1">
      <c r="A640" s="188"/>
      <c r="B640" s="188"/>
      <c r="C640" s="187"/>
      <c r="D640" s="188"/>
    </row>
    <row r="641" spans="1:4" ht="12.75" customHeight="1">
      <c r="A641" s="188"/>
      <c r="B641" s="188"/>
      <c r="C641" s="187"/>
      <c r="D641" s="188"/>
    </row>
    <row r="642" spans="1:4" ht="12.75" customHeight="1">
      <c r="A642" s="188"/>
      <c r="B642" s="188"/>
      <c r="C642" s="187"/>
      <c r="D642" s="188"/>
    </row>
    <row r="643" spans="1:4" ht="12.75" customHeight="1">
      <c r="A643" s="188"/>
      <c r="B643" s="188"/>
      <c r="C643" s="187"/>
      <c r="D643" s="188"/>
    </row>
    <row r="644" spans="1:4" ht="12.75" customHeight="1">
      <c r="A644" s="188"/>
      <c r="B644" s="188"/>
      <c r="C644" s="187"/>
      <c r="D644" s="188"/>
    </row>
    <row r="645" spans="1:4" ht="12.75" customHeight="1">
      <c r="A645" s="188"/>
      <c r="B645" s="188"/>
      <c r="C645" s="187"/>
      <c r="D645" s="188"/>
    </row>
    <row r="646" spans="1:4" ht="12.75" customHeight="1">
      <c r="A646" s="188"/>
      <c r="B646" s="188"/>
      <c r="C646" s="187"/>
      <c r="D646" s="188"/>
    </row>
    <row r="647" spans="1:4" ht="12.75" customHeight="1">
      <c r="A647" s="188"/>
      <c r="B647" s="188"/>
      <c r="C647" s="187"/>
      <c r="D647" s="188"/>
    </row>
    <row r="648" spans="1:4" ht="12.75" customHeight="1">
      <c r="A648" s="188"/>
      <c r="B648" s="188"/>
      <c r="C648" s="187"/>
      <c r="D648" s="188"/>
    </row>
    <row r="649" spans="1:4" ht="12.75" customHeight="1">
      <c r="A649" s="188"/>
      <c r="B649" s="188"/>
      <c r="C649" s="187"/>
      <c r="D649" s="188"/>
    </row>
    <row r="650" spans="1:4" ht="12.75" customHeight="1">
      <c r="A650" s="188"/>
      <c r="B650" s="188"/>
      <c r="C650" s="187"/>
      <c r="D650" s="188"/>
    </row>
    <row r="651" spans="1:4" ht="12.75" customHeight="1">
      <c r="A651" s="188"/>
      <c r="B651" s="188"/>
      <c r="C651" s="187"/>
      <c r="D651" s="188"/>
    </row>
    <row r="652" spans="1:4" ht="12.75" customHeight="1">
      <c r="A652" s="188"/>
      <c r="B652" s="188"/>
      <c r="C652" s="187"/>
      <c r="D652" s="188"/>
    </row>
    <row r="653" spans="1:4" ht="12.75" customHeight="1">
      <c r="A653" s="188"/>
      <c r="B653" s="188"/>
      <c r="C653" s="187"/>
      <c r="D653" s="188"/>
    </row>
    <row r="654" spans="1:4" ht="12.75" customHeight="1">
      <c r="A654" s="188"/>
      <c r="B654" s="188"/>
      <c r="C654" s="187"/>
      <c r="D654" s="188"/>
    </row>
    <row r="655" spans="1:4" ht="12.75" customHeight="1">
      <c r="A655" s="188"/>
      <c r="B655" s="188"/>
      <c r="C655" s="187"/>
      <c r="D655" s="188"/>
    </row>
    <row r="656" spans="1:4" ht="12.75" customHeight="1">
      <c r="A656" s="188"/>
      <c r="B656" s="188"/>
      <c r="C656" s="187"/>
      <c r="D656" s="188"/>
    </row>
    <row r="657" spans="1:4" ht="12.75" customHeight="1">
      <c r="A657" s="188"/>
      <c r="B657" s="188"/>
      <c r="C657" s="187"/>
      <c r="D657" s="188"/>
    </row>
    <row r="658" spans="1:4" ht="12.75" customHeight="1">
      <c r="A658" s="188"/>
      <c r="B658" s="188"/>
      <c r="C658" s="187"/>
      <c r="D658" s="188"/>
    </row>
    <row r="659" spans="1:4" ht="12.75" customHeight="1">
      <c r="A659" s="188"/>
      <c r="B659" s="188"/>
      <c r="C659" s="187"/>
      <c r="D659" s="188"/>
    </row>
    <row r="660" spans="1:4" ht="12.75" customHeight="1">
      <c r="A660" s="188"/>
      <c r="B660" s="188"/>
      <c r="C660" s="187"/>
      <c r="D660" s="188"/>
    </row>
    <row r="661" spans="1:4" ht="12.75" customHeight="1">
      <c r="A661" s="188"/>
      <c r="B661" s="188"/>
      <c r="C661" s="187"/>
      <c r="D661" s="188"/>
    </row>
    <row r="662" spans="1:4" ht="12.75" customHeight="1">
      <c r="A662" s="188"/>
      <c r="B662" s="188"/>
      <c r="C662" s="187"/>
      <c r="D662" s="188"/>
    </row>
    <row r="663" spans="1:4" ht="12.75" customHeight="1">
      <c r="A663" s="188"/>
      <c r="B663" s="188"/>
      <c r="C663" s="187"/>
      <c r="D663" s="188"/>
    </row>
    <row r="664" spans="1:4" ht="12.75" customHeight="1">
      <c r="A664" s="188"/>
      <c r="B664" s="188"/>
      <c r="C664" s="187"/>
      <c r="D664" s="188"/>
    </row>
    <row r="665" spans="1:4" ht="12.75" customHeight="1">
      <c r="A665" s="188"/>
      <c r="B665" s="188"/>
      <c r="C665" s="187"/>
      <c r="D665" s="188"/>
    </row>
    <row r="666" spans="1:4" ht="12.75" customHeight="1">
      <c r="A666" s="188"/>
      <c r="B666" s="188"/>
      <c r="C666" s="187"/>
      <c r="D666" s="188"/>
    </row>
    <row r="667" spans="1:4" ht="12.75" customHeight="1">
      <c r="A667" s="188"/>
      <c r="B667" s="188"/>
      <c r="C667" s="187"/>
      <c r="D667" s="188"/>
    </row>
    <row r="668" spans="1:4" ht="12.75" customHeight="1">
      <c r="A668" s="188"/>
      <c r="B668" s="188"/>
      <c r="C668" s="187"/>
      <c r="D668" s="188"/>
    </row>
    <row r="669" spans="1:4" ht="12.75" customHeight="1">
      <c r="A669" s="188"/>
      <c r="B669" s="188"/>
      <c r="C669" s="187"/>
      <c r="D669" s="188"/>
    </row>
    <row r="670" spans="1:4" ht="12.75" customHeight="1">
      <c r="A670" s="188"/>
      <c r="B670" s="188"/>
      <c r="C670" s="187"/>
      <c r="D670" s="188"/>
    </row>
    <row r="671" spans="1:4" ht="12.75" customHeight="1">
      <c r="A671" s="188"/>
      <c r="B671" s="188"/>
      <c r="C671" s="187"/>
      <c r="D671" s="188"/>
    </row>
    <row r="672" spans="1:4" ht="12.75" customHeight="1">
      <c r="A672" s="188"/>
      <c r="B672" s="188"/>
      <c r="C672" s="187"/>
      <c r="D672" s="188"/>
    </row>
    <row r="673" spans="1:4" ht="12.75" customHeight="1">
      <c r="A673" s="188"/>
      <c r="B673" s="188"/>
      <c r="C673" s="187"/>
      <c r="D673" s="188"/>
    </row>
    <row r="674" spans="1:4" ht="12.75" customHeight="1">
      <c r="A674" s="188"/>
      <c r="B674" s="188"/>
      <c r="C674" s="187"/>
      <c r="D674" s="188"/>
    </row>
    <row r="675" spans="1:4" ht="12.75" customHeight="1">
      <c r="A675" s="188"/>
      <c r="B675" s="188"/>
      <c r="C675" s="187"/>
      <c r="D675" s="188"/>
    </row>
    <row r="676" spans="1:4" ht="12.75" customHeight="1">
      <c r="A676" s="188"/>
      <c r="B676" s="188"/>
      <c r="C676" s="187"/>
      <c r="D676" s="188"/>
    </row>
    <row r="677" spans="1:4" ht="12.75" customHeight="1">
      <c r="A677" s="188"/>
      <c r="B677" s="188"/>
      <c r="C677" s="187"/>
      <c r="D677" s="188"/>
    </row>
    <row r="678" spans="1:4" ht="12.75" customHeight="1">
      <c r="A678" s="188"/>
      <c r="B678" s="188"/>
      <c r="C678" s="187"/>
      <c r="D678" s="188"/>
    </row>
    <row r="679" spans="1:4" ht="12.75" customHeight="1">
      <c r="A679" s="188"/>
      <c r="B679" s="188"/>
      <c r="C679" s="187"/>
      <c r="D679" s="188"/>
    </row>
    <row r="680" spans="1:4" ht="12.75" customHeight="1">
      <c r="A680" s="188"/>
      <c r="B680" s="188"/>
      <c r="C680" s="187"/>
      <c r="D680" s="188"/>
    </row>
    <row r="681" spans="1:4" ht="12.75" customHeight="1">
      <c r="A681" s="188"/>
      <c r="B681" s="188"/>
      <c r="C681" s="187"/>
      <c r="D681" s="188"/>
    </row>
    <row r="682" spans="1:4" ht="12.75" customHeight="1">
      <c r="A682" s="188"/>
      <c r="B682" s="188"/>
      <c r="C682" s="187"/>
      <c r="D682" s="188"/>
    </row>
    <row r="683" spans="1:4" ht="12.75" customHeight="1">
      <c r="A683" s="188"/>
      <c r="B683" s="188"/>
      <c r="C683" s="187"/>
      <c r="D683" s="188"/>
    </row>
    <row r="684" spans="1:4" ht="12.75" customHeight="1">
      <c r="A684" s="188"/>
      <c r="B684" s="188"/>
      <c r="C684" s="187"/>
      <c r="D684" s="188"/>
    </row>
    <row r="685" spans="1:4" ht="12.75" customHeight="1">
      <c r="A685" s="188"/>
      <c r="B685" s="188"/>
      <c r="C685" s="187"/>
      <c r="D685" s="188"/>
    </row>
    <row r="686" spans="1:4" ht="12.75" customHeight="1">
      <c r="A686" s="188"/>
      <c r="B686" s="188"/>
      <c r="C686" s="187"/>
      <c r="D686" s="188"/>
    </row>
    <row r="687" spans="1:4" ht="12.75" customHeight="1">
      <c r="A687" s="188"/>
      <c r="B687" s="188"/>
      <c r="C687" s="187"/>
      <c r="D687" s="188"/>
    </row>
    <row r="688" spans="1:4" ht="12.75" customHeight="1">
      <c r="A688" s="188"/>
      <c r="B688" s="188"/>
      <c r="C688" s="187"/>
      <c r="D688" s="188"/>
    </row>
    <row r="689" spans="1:4" ht="12.75" customHeight="1">
      <c r="A689" s="188"/>
      <c r="B689" s="188"/>
      <c r="C689" s="187"/>
      <c r="D689" s="188"/>
    </row>
    <row r="690" spans="1:4" ht="12.75" customHeight="1">
      <c r="A690" s="188"/>
      <c r="B690" s="188"/>
      <c r="C690" s="187"/>
      <c r="D690" s="188"/>
    </row>
    <row r="691" spans="1:4" ht="12.75" customHeight="1">
      <c r="A691" s="188"/>
      <c r="B691" s="188"/>
      <c r="C691" s="187"/>
      <c r="D691" s="188"/>
    </row>
    <row r="692" spans="1:4" ht="12.75" customHeight="1">
      <c r="A692" s="188"/>
      <c r="B692" s="188"/>
      <c r="C692" s="187"/>
      <c r="D692" s="188"/>
    </row>
    <row r="693" spans="1:4" ht="12.75" customHeight="1">
      <c r="A693" s="188"/>
      <c r="B693" s="188"/>
      <c r="C693" s="187"/>
      <c r="D693" s="188"/>
    </row>
    <row r="694" spans="1:4" ht="12.75" customHeight="1">
      <c r="A694" s="188"/>
      <c r="B694" s="188"/>
      <c r="C694" s="187"/>
      <c r="D694" s="188"/>
    </row>
    <row r="695" spans="1:4" ht="12.75" customHeight="1">
      <c r="A695" s="188"/>
      <c r="B695" s="188"/>
      <c r="C695" s="187"/>
      <c r="D695" s="188"/>
    </row>
    <row r="696" spans="1:4" ht="12.75" customHeight="1">
      <c r="A696" s="188"/>
      <c r="B696" s="188"/>
      <c r="C696" s="187"/>
      <c r="D696" s="188"/>
    </row>
    <row r="697" spans="1:4" ht="12.75" customHeight="1">
      <c r="A697" s="188"/>
      <c r="B697" s="188"/>
      <c r="C697" s="187"/>
      <c r="D697" s="188"/>
    </row>
    <row r="698" spans="1:4" ht="12.75" customHeight="1">
      <c r="A698" s="188"/>
      <c r="B698" s="188"/>
      <c r="C698" s="187"/>
      <c r="D698" s="188"/>
    </row>
    <row r="699" spans="1:4" ht="12.75" customHeight="1">
      <c r="A699" s="188"/>
      <c r="B699" s="188"/>
      <c r="C699" s="187"/>
      <c r="D699" s="188"/>
    </row>
    <row r="700" spans="1:4" ht="12.75" customHeight="1">
      <c r="A700" s="188"/>
      <c r="B700" s="188"/>
      <c r="C700" s="187"/>
      <c r="D700" s="188"/>
    </row>
    <row r="701" spans="1:4" ht="12.75" customHeight="1">
      <c r="A701" s="188"/>
      <c r="B701" s="188"/>
      <c r="C701" s="187"/>
      <c r="D701" s="188"/>
    </row>
    <row r="702" spans="1:4" ht="12.75" customHeight="1">
      <c r="A702" s="188"/>
      <c r="B702" s="188"/>
      <c r="C702" s="187"/>
      <c r="D702" s="188"/>
    </row>
    <row r="703" spans="1:4" ht="12.75" customHeight="1">
      <c r="A703" s="188"/>
      <c r="B703" s="188"/>
      <c r="C703" s="187"/>
      <c r="D703" s="188"/>
    </row>
    <row r="704" spans="1:4" ht="12.75" customHeight="1">
      <c r="A704" s="188"/>
      <c r="B704" s="188"/>
      <c r="C704" s="187"/>
      <c r="D704" s="188"/>
    </row>
    <row r="705" spans="1:4" ht="12.75" customHeight="1">
      <c r="A705" s="188"/>
      <c r="B705" s="188"/>
      <c r="C705" s="187"/>
      <c r="D705" s="188"/>
    </row>
    <row r="706" spans="1:4" ht="12.75" customHeight="1">
      <c r="A706" s="188"/>
      <c r="B706" s="188"/>
      <c r="C706" s="187"/>
      <c r="D706" s="188"/>
    </row>
    <row r="707" spans="1:4" ht="12.75" customHeight="1">
      <c r="A707" s="188"/>
      <c r="B707" s="188"/>
      <c r="C707" s="187"/>
      <c r="D707" s="188"/>
    </row>
    <row r="708" spans="1:4" ht="12.75" customHeight="1">
      <c r="A708" s="188"/>
      <c r="B708" s="188"/>
      <c r="C708" s="187"/>
      <c r="D708" s="188"/>
    </row>
    <row r="709" spans="1:4" ht="12.75" customHeight="1">
      <c r="A709" s="188"/>
      <c r="B709" s="188"/>
      <c r="C709" s="187"/>
      <c r="D709" s="188"/>
    </row>
    <row r="710" spans="1:4" ht="12.75" customHeight="1">
      <c r="A710" s="188"/>
      <c r="B710" s="188"/>
      <c r="C710" s="187"/>
      <c r="D710" s="188"/>
    </row>
    <row r="711" spans="1:4" ht="12.75" customHeight="1">
      <c r="A711" s="188"/>
      <c r="B711" s="188"/>
      <c r="C711" s="187"/>
      <c r="D711" s="188"/>
    </row>
    <row r="712" spans="1:4" ht="12.75" customHeight="1">
      <c r="A712" s="188"/>
      <c r="B712" s="188"/>
      <c r="C712" s="187"/>
      <c r="D712" s="188"/>
    </row>
    <row r="713" spans="1:4" ht="12.75" customHeight="1">
      <c r="A713" s="188"/>
      <c r="B713" s="188"/>
      <c r="C713" s="187"/>
      <c r="D713" s="188"/>
    </row>
    <row r="714" spans="1:4" ht="12.75" customHeight="1">
      <c r="A714" s="188"/>
      <c r="B714" s="188"/>
      <c r="C714" s="187"/>
      <c r="D714" s="188"/>
    </row>
    <row r="715" spans="1:4" ht="12.75" customHeight="1">
      <c r="A715" s="188"/>
      <c r="B715" s="188"/>
      <c r="C715" s="187"/>
      <c r="D715" s="188"/>
    </row>
    <row r="716" spans="1:4" ht="12.75" customHeight="1">
      <c r="A716" s="188"/>
      <c r="B716" s="188"/>
      <c r="C716" s="187"/>
      <c r="D716" s="188"/>
    </row>
    <row r="717" spans="1:4" ht="12.75" customHeight="1">
      <c r="A717" s="188"/>
      <c r="B717" s="188"/>
      <c r="C717" s="187"/>
      <c r="D717" s="188"/>
    </row>
    <row r="718" spans="1:4" ht="12.75" customHeight="1">
      <c r="A718" s="188"/>
      <c r="B718" s="188"/>
      <c r="C718" s="187"/>
      <c r="D718" s="188"/>
    </row>
    <row r="719" spans="1:4" ht="12.75" customHeight="1">
      <c r="A719" s="188"/>
      <c r="B719" s="188"/>
      <c r="C719" s="187"/>
      <c r="D719" s="188"/>
    </row>
    <row r="720" spans="1:4" ht="12.75" customHeight="1">
      <c r="A720" s="188"/>
      <c r="B720" s="188"/>
      <c r="C720" s="187"/>
      <c r="D720" s="188"/>
    </row>
    <row r="721" spans="1:4" ht="12.75" customHeight="1">
      <c r="A721" s="188"/>
      <c r="B721" s="188"/>
      <c r="C721" s="187"/>
      <c r="D721" s="188"/>
    </row>
    <row r="722" spans="1:4" ht="12.75" customHeight="1">
      <c r="A722" s="188"/>
      <c r="B722" s="188"/>
      <c r="C722" s="187"/>
      <c r="D722" s="188"/>
    </row>
    <row r="723" spans="1:4" ht="12.75" customHeight="1">
      <c r="A723" s="188"/>
      <c r="B723" s="188"/>
      <c r="C723" s="187"/>
      <c r="D723" s="188"/>
    </row>
    <row r="724" spans="1:4" ht="12.75" customHeight="1">
      <c r="A724" s="188"/>
      <c r="B724" s="188"/>
      <c r="C724" s="187"/>
      <c r="D724" s="188"/>
    </row>
    <row r="725" spans="1:4" ht="12.75" customHeight="1">
      <c r="A725" s="188"/>
      <c r="B725" s="188"/>
      <c r="C725" s="187"/>
      <c r="D725" s="188"/>
    </row>
    <row r="726" spans="1:4" ht="12.75" customHeight="1">
      <c r="A726" s="188"/>
      <c r="B726" s="188"/>
      <c r="C726" s="187"/>
      <c r="D726" s="188"/>
    </row>
    <row r="727" spans="1:4" ht="12.75" customHeight="1">
      <c r="A727" s="188"/>
      <c r="B727" s="188"/>
      <c r="C727" s="187"/>
      <c r="D727" s="188"/>
    </row>
    <row r="728" spans="1:4" ht="12.75" customHeight="1">
      <c r="A728" s="188"/>
      <c r="B728" s="188"/>
      <c r="C728" s="187"/>
      <c r="D728" s="188"/>
    </row>
    <row r="729" spans="1:4" ht="12.75" customHeight="1">
      <c r="A729" s="188"/>
      <c r="B729" s="188"/>
      <c r="C729" s="187"/>
      <c r="D729" s="188"/>
    </row>
    <row r="730" spans="1:4" ht="12.75" customHeight="1">
      <c r="A730" s="188"/>
      <c r="B730" s="188"/>
      <c r="C730" s="187"/>
      <c r="D730" s="188"/>
    </row>
    <row r="731" spans="1:4" ht="12.75" customHeight="1">
      <c r="A731" s="188"/>
      <c r="B731" s="188"/>
      <c r="C731" s="187"/>
      <c r="D731" s="188"/>
    </row>
    <row r="732" spans="1:4" ht="12.75" customHeight="1">
      <c r="A732" s="188"/>
      <c r="B732" s="188"/>
      <c r="C732" s="187"/>
      <c r="D732" s="188"/>
    </row>
    <row r="733" spans="1:4" ht="12.75" customHeight="1">
      <c r="A733" s="188"/>
      <c r="B733" s="188"/>
      <c r="C733" s="187"/>
      <c r="D733" s="188"/>
    </row>
    <row r="734" spans="1:4" ht="12.75" customHeight="1">
      <c r="A734" s="188"/>
      <c r="B734" s="188"/>
      <c r="C734" s="187"/>
      <c r="D734" s="188"/>
    </row>
    <row r="735" spans="1:4" ht="12.75" customHeight="1">
      <c r="A735" s="188"/>
      <c r="B735" s="188"/>
      <c r="C735" s="187"/>
      <c r="D735" s="188"/>
    </row>
    <row r="736" spans="1:4" ht="12.75" customHeight="1">
      <c r="A736" s="188"/>
      <c r="B736" s="188"/>
      <c r="C736" s="187"/>
      <c r="D736" s="188"/>
    </row>
    <row r="737" spans="1:4" ht="12.75" customHeight="1">
      <c r="A737" s="188"/>
      <c r="B737" s="188"/>
      <c r="C737" s="187"/>
      <c r="D737" s="188"/>
    </row>
    <row r="738" spans="1:4" ht="12.75" customHeight="1">
      <c r="A738" s="188"/>
      <c r="B738" s="188"/>
      <c r="C738" s="187"/>
      <c r="D738" s="188"/>
    </row>
    <row r="739" spans="1:4" ht="12.75" customHeight="1">
      <c r="A739" s="188"/>
      <c r="B739" s="188"/>
      <c r="C739" s="187"/>
      <c r="D739" s="188"/>
    </row>
    <row r="740" spans="1:4" ht="12.75" customHeight="1">
      <c r="A740" s="188"/>
      <c r="B740" s="188"/>
      <c r="C740" s="187"/>
      <c r="D740" s="188"/>
    </row>
    <row r="741" spans="1:4" ht="12.75" customHeight="1">
      <c r="A741" s="188"/>
      <c r="B741" s="188"/>
      <c r="C741" s="187"/>
      <c r="D741" s="188"/>
    </row>
    <row r="742" spans="1:4" ht="12.75" customHeight="1">
      <c r="A742" s="188"/>
      <c r="B742" s="188"/>
      <c r="C742" s="187"/>
      <c r="D742" s="188"/>
    </row>
    <row r="743" spans="1:4" ht="12.75" customHeight="1">
      <c r="A743" s="188"/>
      <c r="B743" s="188"/>
      <c r="C743" s="187"/>
      <c r="D743" s="188"/>
    </row>
    <row r="744" spans="1:4" ht="12.75" customHeight="1">
      <c r="A744" s="188"/>
      <c r="B744" s="188"/>
      <c r="C744" s="187"/>
      <c r="D744" s="188"/>
    </row>
    <row r="745" spans="1:4" ht="12.75" customHeight="1">
      <c r="A745" s="188"/>
      <c r="B745" s="188"/>
      <c r="C745" s="187"/>
      <c r="D745" s="188"/>
    </row>
    <row r="746" spans="1:4" ht="12.75" customHeight="1">
      <c r="A746" s="188"/>
      <c r="B746" s="188"/>
      <c r="C746" s="187"/>
      <c r="D746" s="188"/>
    </row>
    <row r="747" spans="1:4" ht="12.75" customHeight="1">
      <c r="A747" s="188"/>
      <c r="B747" s="188"/>
      <c r="C747" s="187"/>
      <c r="D747" s="188"/>
    </row>
    <row r="748" spans="1:4" ht="12.75" customHeight="1">
      <c r="A748" s="188"/>
      <c r="B748" s="188"/>
      <c r="C748" s="187"/>
      <c r="D748" s="188"/>
    </row>
    <row r="749" spans="1:4" ht="12.75" customHeight="1">
      <c r="A749" s="188"/>
      <c r="B749" s="188"/>
      <c r="C749" s="187"/>
      <c r="D749" s="188"/>
    </row>
    <row r="750" spans="1:4" ht="12.75" customHeight="1">
      <c r="A750" s="188"/>
      <c r="B750" s="188"/>
      <c r="C750" s="187"/>
      <c r="D750" s="188"/>
    </row>
    <row r="751" spans="1:4" ht="12.75" customHeight="1">
      <c r="A751" s="188"/>
      <c r="B751" s="188"/>
      <c r="C751" s="187"/>
      <c r="D751" s="188"/>
    </row>
    <row r="752" spans="1:4" ht="12.75" customHeight="1">
      <c r="A752" s="188"/>
      <c r="B752" s="188"/>
      <c r="C752" s="187"/>
      <c r="D752" s="188"/>
    </row>
    <row r="753" spans="1:4" ht="12.75" customHeight="1">
      <c r="A753" s="188"/>
      <c r="B753" s="188"/>
      <c r="C753" s="187"/>
      <c r="D753" s="188"/>
    </row>
    <row r="754" spans="1:4" ht="12.75" customHeight="1">
      <c r="A754" s="188"/>
      <c r="B754" s="188"/>
      <c r="C754" s="187"/>
      <c r="D754" s="188"/>
    </row>
    <row r="755" spans="1:4" ht="12.75" customHeight="1">
      <c r="A755" s="188"/>
      <c r="B755" s="188"/>
      <c r="C755" s="187"/>
      <c r="D755" s="188"/>
    </row>
    <row r="756" spans="1:4" ht="12.75" customHeight="1">
      <c r="A756" s="188"/>
      <c r="B756" s="188"/>
      <c r="C756" s="187"/>
      <c r="D756" s="188"/>
    </row>
    <row r="757" spans="1:4" ht="12.75" customHeight="1">
      <c r="A757" s="188"/>
      <c r="B757" s="188"/>
      <c r="C757" s="187"/>
      <c r="D757" s="188"/>
    </row>
    <row r="758" spans="1:4" ht="12.75" customHeight="1">
      <c r="A758" s="188"/>
      <c r="B758" s="188"/>
      <c r="C758" s="187"/>
      <c r="D758" s="188"/>
    </row>
    <row r="759" spans="1:4" ht="12.75" customHeight="1">
      <c r="A759" s="188"/>
      <c r="B759" s="188"/>
      <c r="C759" s="187"/>
      <c r="D759" s="188"/>
    </row>
    <row r="760" spans="1:4" ht="12.75" customHeight="1">
      <c r="A760" s="188"/>
      <c r="B760" s="188"/>
      <c r="C760" s="187"/>
      <c r="D760" s="188"/>
    </row>
    <row r="761" spans="1:4" ht="12.75" customHeight="1">
      <c r="A761" s="188"/>
      <c r="B761" s="188"/>
      <c r="C761" s="187"/>
      <c r="D761" s="188"/>
    </row>
    <row r="762" spans="1:4" ht="12.75" customHeight="1">
      <c r="A762" s="188"/>
      <c r="B762" s="188"/>
      <c r="C762" s="187"/>
      <c r="D762" s="188"/>
    </row>
    <row r="763" spans="1:4" ht="12.75" customHeight="1">
      <c r="A763" s="188"/>
      <c r="B763" s="188"/>
      <c r="C763" s="187"/>
      <c r="D763" s="188"/>
    </row>
    <row r="764" spans="1:4" ht="12.75" customHeight="1">
      <c r="A764" s="188"/>
      <c r="B764" s="188"/>
      <c r="C764" s="187"/>
      <c r="D764" s="188"/>
    </row>
    <row r="765" spans="1:4" ht="12.75" customHeight="1">
      <c r="A765" s="188"/>
      <c r="B765" s="188"/>
      <c r="C765" s="187"/>
      <c r="D765" s="188"/>
    </row>
    <row r="766" spans="1:4" ht="12.75" customHeight="1">
      <c r="A766" s="188"/>
      <c r="B766" s="188"/>
      <c r="C766" s="187"/>
      <c r="D766" s="188"/>
    </row>
    <row r="767" spans="1:4" ht="12.75" customHeight="1">
      <c r="A767" s="188"/>
      <c r="B767" s="188"/>
      <c r="C767" s="187"/>
      <c r="D767" s="188"/>
    </row>
    <row r="768" spans="1:4" ht="12.75" customHeight="1">
      <c r="A768" s="188"/>
      <c r="B768" s="188"/>
      <c r="C768" s="187"/>
      <c r="D768" s="188"/>
    </row>
    <row r="769" spans="1:4" ht="12.75" customHeight="1">
      <c r="A769" s="188"/>
      <c r="B769" s="188"/>
      <c r="C769" s="187"/>
      <c r="D769" s="188"/>
    </row>
    <row r="770" spans="1:4" ht="12.75" customHeight="1">
      <c r="A770" s="188"/>
      <c r="B770" s="188"/>
      <c r="C770" s="187"/>
      <c r="D770" s="188"/>
    </row>
    <row r="771" spans="1:4" ht="12.75" customHeight="1">
      <c r="A771" s="188"/>
      <c r="B771" s="188"/>
      <c r="C771" s="187"/>
      <c r="D771" s="188"/>
    </row>
    <row r="772" spans="1:4" ht="12.75" customHeight="1">
      <c r="A772" s="188"/>
      <c r="B772" s="188"/>
      <c r="C772" s="187"/>
      <c r="D772" s="188"/>
    </row>
    <row r="773" spans="1:4" ht="12.75" customHeight="1">
      <c r="A773" s="188"/>
      <c r="B773" s="188"/>
      <c r="C773" s="187"/>
      <c r="D773" s="188"/>
    </row>
    <row r="774" spans="1:4" ht="12.75" customHeight="1">
      <c r="A774" s="188"/>
      <c r="B774" s="188"/>
      <c r="C774" s="187"/>
      <c r="D774" s="188"/>
    </row>
    <row r="775" spans="1:4" ht="12.75" customHeight="1">
      <c r="A775" s="188"/>
      <c r="B775" s="188"/>
      <c r="C775" s="187"/>
      <c r="D775" s="188"/>
    </row>
    <row r="776" spans="1:4" ht="12.75" customHeight="1">
      <c r="A776" s="188"/>
      <c r="B776" s="188"/>
      <c r="C776" s="187"/>
      <c r="D776" s="188"/>
    </row>
    <row r="777" spans="1:4" ht="12.75" customHeight="1">
      <c r="A777" s="188"/>
      <c r="B777" s="188"/>
      <c r="C777" s="187"/>
      <c r="D777" s="188"/>
    </row>
    <row r="778" spans="1:4" ht="12.75" customHeight="1">
      <c r="A778" s="188"/>
      <c r="B778" s="188"/>
      <c r="C778" s="187"/>
      <c r="D778" s="188"/>
    </row>
    <row r="779" spans="1:4" ht="12.75" customHeight="1">
      <c r="A779" s="188"/>
      <c r="B779" s="188"/>
      <c r="C779" s="187"/>
      <c r="D779" s="188"/>
    </row>
    <row r="780" spans="1:4" ht="12.75" customHeight="1">
      <c r="A780" s="188"/>
      <c r="B780" s="188"/>
      <c r="C780" s="187"/>
      <c r="D780" s="188"/>
    </row>
    <row r="781" spans="1:4" ht="12.75" customHeight="1">
      <c r="A781" s="188"/>
      <c r="B781" s="188"/>
      <c r="C781" s="187"/>
      <c r="D781" s="188"/>
    </row>
    <row r="782" spans="1:4" ht="12.75" customHeight="1">
      <c r="A782" s="188"/>
      <c r="B782" s="188"/>
      <c r="C782" s="187"/>
      <c r="D782" s="188"/>
    </row>
    <row r="783" spans="1:4" ht="12.75" customHeight="1">
      <c r="A783" s="188"/>
      <c r="B783" s="188"/>
      <c r="C783" s="187"/>
      <c r="D783" s="188"/>
    </row>
    <row r="784" spans="1:4" ht="12.75" customHeight="1">
      <c r="A784" s="188"/>
      <c r="B784" s="188"/>
      <c r="C784" s="187"/>
      <c r="D784" s="188"/>
    </row>
    <row r="785" spans="1:4" ht="12.75" customHeight="1">
      <c r="A785" s="188"/>
      <c r="B785" s="188"/>
      <c r="C785" s="187"/>
      <c r="D785" s="188"/>
    </row>
    <row r="786" spans="1:4" ht="12.75" customHeight="1">
      <c r="A786" s="188"/>
      <c r="B786" s="188"/>
      <c r="C786" s="187"/>
      <c r="D786" s="188"/>
    </row>
    <row r="787" spans="1:4" ht="12.75" customHeight="1">
      <c r="A787" s="188"/>
      <c r="B787" s="188"/>
      <c r="C787" s="187"/>
      <c r="D787" s="188"/>
    </row>
    <row r="788" spans="1:4" ht="12.75" customHeight="1">
      <c r="A788" s="188"/>
      <c r="B788" s="188"/>
      <c r="C788" s="187"/>
      <c r="D788" s="188"/>
    </row>
    <row r="789" spans="1:4" ht="12.75" customHeight="1">
      <c r="A789" s="188"/>
      <c r="B789" s="188"/>
      <c r="C789" s="187"/>
      <c r="D789" s="188"/>
    </row>
    <row r="790" spans="1:4" ht="12.75" customHeight="1">
      <c r="A790" s="188"/>
      <c r="B790" s="188"/>
      <c r="C790" s="187"/>
      <c r="D790" s="188"/>
    </row>
    <row r="791" spans="1:4" ht="12.75" customHeight="1">
      <c r="A791" s="188"/>
      <c r="B791" s="188"/>
      <c r="C791" s="187"/>
      <c r="D791" s="188"/>
    </row>
    <row r="792" spans="1:4" ht="12.75" customHeight="1">
      <c r="A792" s="188"/>
      <c r="B792" s="188"/>
      <c r="C792" s="187"/>
      <c r="D792" s="188"/>
    </row>
    <row r="793" spans="1:4" ht="12.75" customHeight="1">
      <c r="A793" s="188"/>
      <c r="B793" s="188"/>
      <c r="C793" s="187"/>
      <c r="D793" s="188"/>
    </row>
    <row r="794" spans="1:4" ht="12.75" customHeight="1">
      <c r="A794" s="188"/>
      <c r="B794" s="188"/>
      <c r="C794" s="187"/>
      <c r="D794" s="188"/>
    </row>
    <row r="795" spans="1:4" ht="12.75" customHeight="1">
      <c r="A795" s="188"/>
      <c r="B795" s="188"/>
      <c r="C795" s="187"/>
      <c r="D795" s="188"/>
    </row>
    <row r="796" spans="1:4" ht="12.75" customHeight="1">
      <c r="A796" s="188"/>
      <c r="B796" s="188"/>
      <c r="C796" s="187"/>
      <c r="D796" s="188"/>
    </row>
    <row r="797" spans="1:4" ht="12.75" customHeight="1">
      <c r="A797" s="188"/>
      <c r="B797" s="188"/>
      <c r="C797" s="187"/>
      <c r="D797" s="188"/>
    </row>
    <row r="798" spans="1:4" ht="12.75" customHeight="1">
      <c r="A798" s="188"/>
      <c r="B798" s="188"/>
      <c r="C798" s="187"/>
      <c r="D798" s="188"/>
    </row>
    <row r="799" spans="1:4" ht="12.75" customHeight="1">
      <c r="A799" s="188"/>
      <c r="B799" s="188"/>
      <c r="C799" s="187"/>
      <c r="D799" s="188"/>
    </row>
    <row r="800" spans="1:4" ht="12.75" customHeight="1">
      <c r="A800" s="188"/>
      <c r="B800" s="188"/>
      <c r="C800" s="187"/>
      <c r="D800" s="188"/>
    </row>
    <row r="801" spans="1:4" ht="12.75" customHeight="1">
      <c r="A801" s="188"/>
      <c r="B801" s="188"/>
      <c r="C801" s="187"/>
      <c r="D801" s="188"/>
    </row>
    <row r="802" spans="1:4" ht="12.75" customHeight="1">
      <c r="A802" s="188"/>
      <c r="B802" s="188"/>
      <c r="C802" s="187"/>
      <c r="D802" s="188"/>
    </row>
    <row r="803" spans="1:4" ht="15.75" customHeight="1"/>
    <row r="804" spans="1:4" ht="15.75" customHeight="1"/>
    <row r="805" spans="1:4" ht="15.75" customHeight="1"/>
    <row r="806" spans="1:4" ht="15.75" customHeight="1"/>
    <row r="807" spans="1:4" ht="15.75" customHeight="1"/>
    <row r="808" spans="1:4" ht="15.75" customHeight="1"/>
    <row r="809" spans="1:4" ht="15.75" customHeight="1"/>
    <row r="810" spans="1:4" ht="15.75" customHeight="1"/>
    <row r="811" spans="1:4" ht="15.75" customHeight="1"/>
    <row r="812" spans="1:4" ht="15.75" customHeight="1"/>
    <row r="813" spans="1:4" ht="15.75" customHeight="1"/>
    <row r="814" spans="1:4" ht="15.75" customHeight="1"/>
    <row r="815" spans="1:4" ht="15.75" customHeight="1"/>
    <row r="816" spans="1:4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0" bottom="0" header="0.511811023622047" footer="0.511811023622047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zoomScaleNormal="100" workbookViewId="0">
      <pane ySplit="1" topLeftCell="A297" activePane="bottomLeft" state="frozen"/>
      <selection pane="bottomLeft" activeCell="B594" sqref="B594"/>
    </sheetView>
  </sheetViews>
  <sheetFormatPr defaultColWidth="12.7109375" defaultRowHeight="12.75"/>
  <cols>
    <col min="1" max="3" width="11.5703125" customWidth="1"/>
    <col min="4" max="4" width="13.7109375" customWidth="1"/>
    <col min="5" max="5" width="13.42578125" customWidth="1"/>
    <col min="6" max="9" width="11.5703125" customWidth="1"/>
    <col min="10" max="10" width="12.85546875" customWidth="1"/>
    <col min="11" max="16" width="11.5703125" customWidth="1"/>
  </cols>
  <sheetData>
    <row r="1" spans="1:26" ht="12.75" customHeight="1">
      <c r="A1" s="189" t="s">
        <v>3219</v>
      </c>
      <c r="B1" s="189" t="s">
        <v>3220</v>
      </c>
      <c r="C1" s="189" t="s">
        <v>3221</v>
      </c>
      <c r="D1" s="189" t="s">
        <v>3222</v>
      </c>
      <c r="E1" s="189" t="s">
        <v>3223</v>
      </c>
      <c r="F1" s="189" t="s">
        <v>3224</v>
      </c>
      <c r="G1" s="189" t="s">
        <v>3225</v>
      </c>
      <c r="H1" s="189" t="s">
        <v>3226</v>
      </c>
      <c r="I1" s="189" t="s">
        <v>3227</v>
      </c>
      <c r="J1" s="189" t="s">
        <v>3228</v>
      </c>
      <c r="K1" s="189" t="s">
        <v>3229</v>
      </c>
      <c r="L1" s="189" t="s">
        <v>3230</v>
      </c>
      <c r="M1" s="189" t="s">
        <v>3231</v>
      </c>
      <c r="N1" s="189" t="s">
        <v>187</v>
      </c>
      <c r="O1" s="189" t="s">
        <v>188</v>
      </c>
      <c r="P1" s="189" t="s">
        <v>190</v>
      </c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ht="12.75" customHeight="1">
      <c r="A2" s="29">
        <v>1</v>
      </c>
      <c r="B2" s="29">
        <v>450</v>
      </c>
      <c r="C2" s="29">
        <v>3.7455000000000001E-3</v>
      </c>
      <c r="D2" s="29">
        <v>179.946</v>
      </c>
      <c r="E2" s="29">
        <v>16.152000000000001</v>
      </c>
      <c r="F2" s="29">
        <v>8.5399999999999991</v>
      </c>
      <c r="G2" s="29">
        <v>-27.35</v>
      </c>
      <c r="H2" s="29">
        <v>161.94999999999999</v>
      </c>
      <c r="I2" s="29">
        <v>265.39999999999998</v>
      </c>
      <c r="J2" s="29">
        <v>8.1760000000000002</v>
      </c>
      <c r="K2" s="29">
        <v>5</v>
      </c>
      <c r="L2" s="29">
        <v>3.0800000000000001E-2</v>
      </c>
      <c r="M2" s="29">
        <v>1</v>
      </c>
      <c r="N2" s="133" t="s">
        <v>3232</v>
      </c>
      <c r="O2" s="29">
        <v>20240329</v>
      </c>
    </row>
    <row r="3" spans="1:26" ht="12.75" customHeight="1">
      <c r="A3" s="29">
        <v>2</v>
      </c>
      <c r="B3" s="29">
        <v>450</v>
      </c>
      <c r="C3" s="29">
        <v>3.7455000000000001E-3</v>
      </c>
      <c r="D3" s="29">
        <v>78.274000000000001</v>
      </c>
      <c r="E3" s="29">
        <v>7.702</v>
      </c>
      <c r="F3" s="29">
        <v>8.52</v>
      </c>
      <c r="G3" s="29">
        <v>-24.83</v>
      </c>
      <c r="H3" s="29">
        <v>70.45</v>
      </c>
      <c r="I3" s="29">
        <v>276.60000000000002</v>
      </c>
      <c r="J3" s="29">
        <v>4.5810000000000004</v>
      </c>
      <c r="K3" s="29">
        <v>6.5</v>
      </c>
      <c r="L3" s="29">
        <v>1.66E-2</v>
      </c>
      <c r="M3" s="29">
        <v>1</v>
      </c>
      <c r="N3" s="133" t="s">
        <v>222</v>
      </c>
      <c r="O3" s="29">
        <v>20240329</v>
      </c>
    </row>
    <row r="4" spans="1:26" ht="12.75" customHeight="1">
      <c r="A4" s="29">
        <v>3</v>
      </c>
      <c r="B4" s="29">
        <v>450</v>
      </c>
      <c r="C4" s="29">
        <v>3.7455000000000001E-3</v>
      </c>
      <c r="D4" s="29">
        <v>153.233</v>
      </c>
      <c r="E4" s="29">
        <v>14.55</v>
      </c>
      <c r="F4" s="29">
        <v>7.78</v>
      </c>
      <c r="G4" s="29">
        <v>-25.22</v>
      </c>
      <c r="H4" s="29">
        <v>137.91</v>
      </c>
      <c r="I4" s="29">
        <v>248.2</v>
      </c>
      <c r="J4" s="29">
        <v>7.4729999999999999</v>
      </c>
      <c r="K4" s="29">
        <v>5.4</v>
      </c>
      <c r="L4" s="29">
        <v>3.0099999999999998E-2</v>
      </c>
      <c r="M4" s="29">
        <v>1</v>
      </c>
      <c r="N4" s="133" t="s">
        <v>3233</v>
      </c>
      <c r="O4" s="29">
        <v>20240329</v>
      </c>
    </row>
    <row r="5" spans="1:26" ht="12.75" customHeight="1">
      <c r="A5" s="29">
        <v>4</v>
      </c>
      <c r="B5" s="29">
        <v>450</v>
      </c>
      <c r="C5" s="29">
        <v>3.7455000000000001E-3</v>
      </c>
      <c r="D5" s="29">
        <v>63.847000000000001</v>
      </c>
      <c r="E5" s="29">
        <v>7.7590000000000003</v>
      </c>
      <c r="F5" s="29">
        <v>10.27</v>
      </c>
      <c r="G5" s="29">
        <v>-28.52</v>
      </c>
      <c r="H5" s="29">
        <v>57.46</v>
      </c>
      <c r="I5" s="29">
        <v>264.10000000000002</v>
      </c>
      <c r="J5" s="29">
        <v>2.7869999999999999</v>
      </c>
      <c r="K5" s="29">
        <v>4.8</v>
      </c>
      <c r="L5" s="29">
        <v>1.0500000000000001E-2</v>
      </c>
      <c r="M5" s="29">
        <v>1</v>
      </c>
      <c r="N5" s="133" t="s">
        <v>3234</v>
      </c>
      <c r="O5" s="29">
        <v>20240329</v>
      </c>
    </row>
    <row r="6" spans="1:26" ht="12.75" customHeight="1">
      <c r="A6" s="29">
        <v>5</v>
      </c>
      <c r="B6" s="29">
        <v>450</v>
      </c>
      <c r="C6" s="29">
        <v>3.7455000000000001E-3</v>
      </c>
      <c r="D6" s="29">
        <v>152.34800000000001</v>
      </c>
      <c r="E6" s="29">
        <v>14.612</v>
      </c>
      <c r="F6" s="29">
        <v>8.49</v>
      </c>
      <c r="G6" s="29">
        <v>-27.02</v>
      </c>
      <c r="H6" s="29">
        <v>137.11000000000001</v>
      </c>
      <c r="I6" s="29">
        <v>281.2</v>
      </c>
      <c r="J6" s="29">
        <v>8.4179999999999993</v>
      </c>
      <c r="K6" s="29">
        <v>6.1</v>
      </c>
      <c r="L6" s="29">
        <v>2.9899999999999999E-2</v>
      </c>
      <c r="M6" s="29">
        <v>1</v>
      </c>
      <c r="N6" s="133" t="s">
        <v>3235</v>
      </c>
      <c r="O6" s="29">
        <v>20240329</v>
      </c>
    </row>
    <row r="7" spans="1:26" ht="12.75" customHeight="1">
      <c r="A7" s="29">
        <v>6</v>
      </c>
      <c r="B7" s="29">
        <v>450</v>
      </c>
      <c r="C7" s="29">
        <v>3.7455000000000001E-3</v>
      </c>
      <c r="D7" s="29">
        <v>116.117</v>
      </c>
      <c r="E7" s="29">
        <v>11.257</v>
      </c>
      <c r="F7" s="29">
        <v>8.08</v>
      </c>
      <c r="G7" s="29">
        <v>-21.81</v>
      </c>
      <c r="H7" s="29">
        <v>104.51</v>
      </c>
      <c r="I7" s="29">
        <v>252.1</v>
      </c>
      <c r="J7" s="29">
        <v>3.9329999999999998</v>
      </c>
      <c r="K7" s="29">
        <v>3.8</v>
      </c>
      <c r="L7" s="29">
        <v>1.5599999999999999E-2</v>
      </c>
      <c r="M7" s="29">
        <v>1</v>
      </c>
      <c r="N7" s="133" t="s">
        <v>3236</v>
      </c>
      <c r="O7" s="29">
        <v>20240329</v>
      </c>
    </row>
    <row r="8" spans="1:26" ht="12.75" customHeight="1">
      <c r="A8" s="29">
        <v>7</v>
      </c>
      <c r="B8" s="29">
        <v>450</v>
      </c>
      <c r="C8" s="29">
        <v>3.7455000000000001E-3</v>
      </c>
      <c r="D8" s="29">
        <v>66.873999999999995</v>
      </c>
      <c r="E8" s="29">
        <v>6.3029999999999999</v>
      </c>
      <c r="F8" s="29">
        <v>8.0399999999999991</v>
      </c>
      <c r="G8" s="29">
        <v>-25.08</v>
      </c>
      <c r="H8" s="29">
        <v>60.19</v>
      </c>
      <c r="I8" s="29">
        <v>250.7</v>
      </c>
      <c r="J8" s="29">
        <v>2.298</v>
      </c>
      <c r="K8" s="29">
        <v>3.8</v>
      </c>
      <c r="L8" s="29">
        <v>9.1699999999999993E-3</v>
      </c>
      <c r="M8" s="29">
        <v>1</v>
      </c>
      <c r="N8" s="133" t="s">
        <v>1260</v>
      </c>
      <c r="O8" s="29">
        <v>20240329</v>
      </c>
    </row>
    <row r="9" spans="1:26" ht="12.75" customHeight="1">
      <c r="A9" s="29">
        <v>8</v>
      </c>
      <c r="B9" s="29">
        <v>450</v>
      </c>
      <c r="C9" s="29">
        <v>3.7455000000000001E-3</v>
      </c>
      <c r="D9" s="29">
        <v>146.26900000000001</v>
      </c>
      <c r="E9" s="29">
        <v>17.329999999999998</v>
      </c>
      <c r="F9" s="29">
        <v>9.14</v>
      </c>
      <c r="G9" s="29">
        <v>-23.43</v>
      </c>
      <c r="H9" s="29">
        <v>131.63999999999999</v>
      </c>
      <c r="I9" s="29">
        <v>253.2</v>
      </c>
      <c r="J9" s="29">
        <v>6.58</v>
      </c>
      <c r="K9" s="29">
        <v>5</v>
      </c>
      <c r="L9" s="29">
        <v>2.5999999999999999E-2</v>
      </c>
      <c r="M9" s="29">
        <v>1</v>
      </c>
      <c r="N9" s="133" t="s">
        <v>1298</v>
      </c>
      <c r="O9" s="29">
        <v>20240329</v>
      </c>
    </row>
    <row r="10" spans="1:26" ht="12.75" customHeight="1">
      <c r="A10" s="29">
        <v>9</v>
      </c>
      <c r="B10" s="29">
        <v>450</v>
      </c>
      <c r="C10" s="29">
        <v>3.7455000000000001E-3</v>
      </c>
      <c r="D10" s="29">
        <v>152.505</v>
      </c>
      <c r="E10" s="29">
        <v>14.584</v>
      </c>
      <c r="F10" s="29">
        <v>7.82</v>
      </c>
      <c r="G10" s="29">
        <v>-23.43</v>
      </c>
      <c r="H10" s="29">
        <v>137.26</v>
      </c>
      <c r="I10" s="29">
        <v>274.89999999999998</v>
      </c>
      <c r="J10" s="29">
        <v>8.673</v>
      </c>
      <c r="K10" s="29">
        <v>6.3</v>
      </c>
      <c r="L10" s="29">
        <v>3.15E-2</v>
      </c>
      <c r="M10" s="29">
        <v>1</v>
      </c>
      <c r="N10" s="133" t="s">
        <v>3237</v>
      </c>
      <c r="O10" s="29">
        <v>20240329</v>
      </c>
    </row>
    <row r="11" spans="1:26" ht="12.75" customHeight="1">
      <c r="A11" s="29">
        <v>10</v>
      </c>
      <c r="B11" s="29">
        <v>450</v>
      </c>
      <c r="C11" s="29">
        <v>3.7455000000000001E-3</v>
      </c>
      <c r="D11" s="29">
        <v>75.132999999999996</v>
      </c>
      <c r="E11" s="29">
        <v>5.6269999999999998</v>
      </c>
      <c r="F11" s="29">
        <v>6.74</v>
      </c>
      <c r="G11" s="29">
        <v>-23.07</v>
      </c>
      <c r="H11" s="29">
        <v>67.62</v>
      </c>
      <c r="I11" s="29">
        <v>264.39999999999998</v>
      </c>
      <c r="J11" s="29">
        <v>3.7519999999999998</v>
      </c>
      <c r="K11" s="29">
        <v>5.5</v>
      </c>
      <c r="L11" s="29">
        <v>1.4200000000000001E-2</v>
      </c>
      <c r="M11" s="29">
        <v>1</v>
      </c>
      <c r="N11" s="133" t="s">
        <v>3238</v>
      </c>
      <c r="O11" s="29">
        <v>20240329</v>
      </c>
    </row>
    <row r="12" spans="1:26" ht="12.75" customHeight="1">
      <c r="A12" s="29">
        <v>11</v>
      </c>
      <c r="B12" s="29">
        <v>450</v>
      </c>
      <c r="C12" s="29">
        <v>3.7455000000000001E-3</v>
      </c>
      <c r="D12" s="29">
        <v>42.3</v>
      </c>
      <c r="E12" s="29">
        <v>3.9630000000000001</v>
      </c>
      <c r="F12" s="29">
        <v>8.18</v>
      </c>
      <c r="G12" s="29">
        <v>-24.79</v>
      </c>
      <c r="H12" s="29">
        <v>38.07</v>
      </c>
      <c r="I12" s="29">
        <v>280.7</v>
      </c>
      <c r="J12" s="29">
        <v>2.27</v>
      </c>
      <c r="K12" s="29">
        <v>6</v>
      </c>
      <c r="L12" s="29">
        <v>8.09E-3</v>
      </c>
      <c r="M12" s="29">
        <v>1</v>
      </c>
      <c r="N12" s="133" t="s">
        <v>3239</v>
      </c>
      <c r="O12" s="29">
        <v>20240329</v>
      </c>
    </row>
    <row r="13" spans="1:26" ht="12.75" customHeight="1">
      <c r="A13" s="29">
        <v>12</v>
      </c>
      <c r="B13" s="29">
        <v>450</v>
      </c>
      <c r="C13" s="29">
        <v>3.7455000000000001E-3</v>
      </c>
      <c r="D13" s="29">
        <v>105.676</v>
      </c>
      <c r="E13" s="29">
        <v>8.5739999999999998</v>
      </c>
      <c r="F13" s="29">
        <v>5.88</v>
      </c>
      <c r="G13" s="29">
        <v>-17.75</v>
      </c>
      <c r="H13" s="29">
        <v>95.11</v>
      </c>
      <c r="I13" s="29">
        <v>254.9</v>
      </c>
      <c r="J13" s="29">
        <v>4.3099999999999996</v>
      </c>
      <c r="K13" s="29">
        <v>4.5</v>
      </c>
      <c r="L13" s="29">
        <v>1.6899999999999998E-2</v>
      </c>
      <c r="M13" s="29">
        <v>1</v>
      </c>
      <c r="N13" s="133" t="s">
        <v>3240</v>
      </c>
      <c r="O13" s="29">
        <v>20240329</v>
      </c>
    </row>
    <row r="14" spans="1:26" ht="12.75" customHeight="1">
      <c r="A14" s="29">
        <v>13</v>
      </c>
      <c r="B14" s="29">
        <v>450</v>
      </c>
      <c r="C14" s="29">
        <v>3.7455000000000001E-3</v>
      </c>
      <c r="D14" s="29">
        <v>137.892</v>
      </c>
      <c r="E14" s="29">
        <v>10.429</v>
      </c>
      <c r="F14" s="29">
        <v>6.49</v>
      </c>
      <c r="G14" s="29">
        <v>-18.48</v>
      </c>
      <c r="H14" s="29">
        <v>124.11</v>
      </c>
      <c r="I14" s="29">
        <v>236.8</v>
      </c>
      <c r="J14" s="29">
        <v>4.0339999999999998</v>
      </c>
      <c r="K14" s="29">
        <v>3.3</v>
      </c>
      <c r="L14" s="29">
        <v>1.7000000000000001E-2</v>
      </c>
      <c r="M14" s="29">
        <v>1</v>
      </c>
      <c r="N14" s="133" t="s">
        <v>3241</v>
      </c>
      <c r="O14" s="29">
        <v>20240329</v>
      </c>
    </row>
    <row r="15" spans="1:26" ht="12.75" customHeight="1">
      <c r="A15" s="29">
        <v>14</v>
      </c>
      <c r="B15" s="29">
        <v>450</v>
      </c>
      <c r="C15" s="29">
        <v>3.7455000000000001E-3</v>
      </c>
      <c r="D15" s="29">
        <v>71.957999999999998</v>
      </c>
      <c r="E15" s="29">
        <v>8.1449999999999996</v>
      </c>
      <c r="F15" s="29">
        <v>10.36</v>
      </c>
      <c r="G15" s="29">
        <v>-30.68</v>
      </c>
      <c r="H15" s="29">
        <v>64.760000000000005</v>
      </c>
      <c r="I15" s="29">
        <v>258.39999999999998</v>
      </c>
      <c r="J15" s="29">
        <v>3.242</v>
      </c>
      <c r="K15" s="29">
        <v>5</v>
      </c>
      <c r="L15" s="29">
        <v>1.2500000000000001E-2</v>
      </c>
      <c r="M15" s="29">
        <v>1</v>
      </c>
      <c r="N15" s="133" t="s">
        <v>3242</v>
      </c>
      <c r="O15" s="29">
        <v>20240402</v>
      </c>
    </row>
    <row r="16" spans="1:26" ht="12.75" customHeight="1">
      <c r="A16" s="29">
        <v>15</v>
      </c>
      <c r="B16" s="29">
        <v>450</v>
      </c>
      <c r="C16" s="29">
        <v>3.7455000000000001E-3</v>
      </c>
      <c r="D16" s="29">
        <v>140.61699999999999</v>
      </c>
      <c r="E16" s="29">
        <v>13.667</v>
      </c>
      <c r="F16" s="29">
        <v>7.89</v>
      </c>
      <c r="G16" s="29">
        <v>-24.85</v>
      </c>
      <c r="H16" s="29">
        <v>126.55</v>
      </c>
      <c r="I16" s="29">
        <v>243.7</v>
      </c>
      <c r="J16" s="29">
        <v>6.593</v>
      </c>
      <c r="K16" s="29">
        <v>5.2</v>
      </c>
      <c r="L16" s="29">
        <v>2.7099999999999999E-2</v>
      </c>
      <c r="M16" s="29">
        <v>1</v>
      </c>
      <c r="N16" s="133" t="s">
        <v>3243</v>
      </c>
      <c r="O16" s="29">
        <v>20240402</v>
      </c>
    </row>
    <row r="17" spans="1:15" ht="12.75" customHeight="1">
      <c r="A17" s="29">
        <v>16</v>
      </c>
      <c r="B17" s="29">
        <v>450</v>
      </c>
      <c r="C17" s="29">
        <v>3.7455000000000001E-3</v>
      </c>
      <c r="D17" s="29">
        <v>28.38</v>
      </c>
      <c r="E17" s="29">
        <v>2.7850000000000001</v>
      </c>
      <c r="F17" s="29">
        <v>9.42</v>
      </c>
      <c r="G17" s="29">
        <v>-29.12</v>
      </c>
      <c r="H17" s="29">
        <v>25.54</v>
      </c>
      <c r="I17" s="29">
        <v>255.8</v>
      </c>
      <c r="J17" s="29">
        <v>0.754</v>
      </c>
      <c r="K17" s="29">
        <v>3</v>
      </c>
      <c r="L17" s="29">
        <v>2.9499999999999999E-3</v>
      </c>
      <c r="M17" s="29">
        <v>1</v>
      </c>
      <c r="N17" s="133" t="s">
        <v>3244</v>
      </c>
      <c r="O17" s="29">
        <v>20240402</v>
      </c>
    </row>
    <row r="18" spans="1:15" ht="12.75" customHeight="1">
      <c r="A18" s="29">
        <v>17</v>
      </c>
      <c r="B18" s="29">
        <v>450</v>
      </c>
      <c r="C18" s="29">
        <v>3.7455000000000001E-3</v>
      </c>
      <c r="D18" s="29">
        <v>177.40299999999999</v>
      </c>
      <c r="E18" s="29">
        <v>16.986000000000001</v>
      </c>
      <c r="F18" s="29">
        <v>8.4600000000000009</v>
      </c>
      <c r="G18" s="29">
        <v>-26.64</v>
      </c>
      <c r="H18" s="29">
        <v>159.66</v>
      </c>
      <c r="I18" s="29">
        <v>267.8</v>
      </c>
      <c r="J18" s="29">
        <v>8.1630000000000003</v>
      </c>
      <c r="K18" s="29">
        <v>5.0999999999999996</v>
      </c>
      <c r="L18" s="29">
        <v>3.0499999999999999E-2</v>
      </c>
      <c r="M18" s="29">
        <v>1</v>
      </c>
      <c r="N18" s="133" t="s">
        <v>3245</v>
      </c>
      <c r="O18" s="29">
        <v>20240402</v>
      </c>
    </row>
    <row r="19" spans="1:15" ht="12.75" customHeight="1">
      <c r="A19" s="29">
        <v>18</v>
      </c>
      <c r="B19" s="29">
        <v>450</v>
      </c>
      <c r="C19" s="29">
        <v>3.7455000000000001E-3</v>
      </c>
      <c r="D19" s="29">
        <v>76.435000000000002</v>
      </c>
      <c r="E19" s="29">
        <v>7.7670000000000003</v>
      </c>
      <c r="F19" s="29">
        <v>7.94</v>
      </c>
      <c r="G19" s="29">
        <v>-23.39</v>
      </c>
      <c r="H19" s="29">
        <v>68.790000000000006</v>
      </c>
      <c r="I19" s="29">
        <v>235.5</v>
      </c>
      <c r="J19" s="29">
        <v>2.633</v>
      </c>
      <c r="K19" s="29">
        <v>3.8</v>
      </c>
      <c r="L19" s="29">
        <v>1.12E-2</v>
      </c>
      <c r="M19" s="29">
        <v>1</v>
      </c>
      <c r="N19" s="133" t="s">
        <v>3246</v>
      </c>
      <c r="O19" s="29">
        <v>20240402</v>
      </c>
    </row>
    <row r="20" spans="1:15" ht="12.75" customHeight="1">
      <c r="A20" s="29">
        <v>19</v>
      </c>
      <c r="B20" s="29">
        <v>450</v>
      </c>
      <c r="C20" s="29">
        <v>3.7455000000000001E-3</v>
      </c>
      <c r="D20" s="29">
        <v>25.501999999999999</v>
      </c>
      <c r="E20" s="29">
        <v>3.0489999999999999</v>
      </c>
      <c r="F20" s="29">
        <v>9.42</v>
      </c>
      <c r="G20" s="29">
        <v>-24.84</v>
      </c>
      <c r="H20" s="29">
        <v>22.95</v>
      </c>
      <c r="I20" s="29">
        <v>237.6</v>
      </c>
      <c r="J20" s="29">
        <v>0.85199999999999998</v>
      </c>
      <c r="K20" s="29">
        <v>3.7</v>
      </c>
      <c r="L20" s="29">
        <v>3.5899999999999999E-3</v>
      </c>
      <c r="M20" s="29">
        <v>1</v>
      </c>
      <c r="N20" s="133" t="s">
        <v>3247</v>
      </c>
      <c r="O20" s="29">
        <v>20240402</v>
      </c>
    </row>
    <row r="21" spans="1:15" ht="12.75" customHeight="1">
      <c r="A21" s="29">
        <v>20</v>
      </c>
      <c r="B21" s="29">
        <v>450</v>
      </c>
      <c r="C21" s="29">
        <v>3.7455000000000001E-3</v>
      </c>
      <c r="D21" s="29">
        <v>132.45099999999999</v>
      </c>
      <c r="E21" s="29">
        <v>11.016</v>
      </c>
      <c r="F21" s="29">
        <v>7.97</v>
      </c>
      <c r="G21" s="29">
        <v>-26.83</v>
      </c>
      <c r="H21" s="29">
        <v>119.21</v>
      </c>
      <c r="I21" s="29">
        <v>290.2</v>
      </c>
      <c r="J21" s="29">
        <v>4.9480000000000004</v>
      </c>
      <c r="K21" s="29">
        <v>4.2</v>
      </c>
      <c r="L21" s="29">
        <v>1.7100000000000001E-2</v>
      </c>
      <c r="M21" s="29">
        <v>1</v>
      </c>
      <c r="N21" s="133" t="s">
        <v>416</v>
      </c>
      <c r="O21" s="29">
        <v>20240402</v>
      </c>
    </row>
    <row r="22" spans="1:15" ht="12.75" customHeight="1">
      <c r="A22" s="29">
        <v>21</v>
      </c>
      <c r="B22" s="29">
        <v>450</v>
      </c>
      <c r="C22" s="29">
        <v>3.7455000000000001E-3</v>
      </c>
      <c r="D22" s="29">
        <v>218.68199999999999</v>
      </c>
      <c r="E22" s="29">
        <v>23.151</v>
      </c>
      <c r="F22" s="29">
        <v>9.4700000000000006</v>
      </c>
      <c r="G22" s="29">
        <v>-26.82</v>
      </c>
      <c r="H22" s="29">
        <v>196.82</v>
      </c>
      <c r="I22" s="29">
        <v>246.7</v>
      </c>
      <c r="J22" s="29">
        <v>8.5210000000000008</v>
      </c>
      <c r="K22" s="29">
        <v>4.3</v>
      </c>
      <c r="L22" s="29">
        <v>3.4500000000000003E-2</v>
      </c>
      <c r="M22" s="29">
        <v>1</v>
      </c>
      <c r="N22" s="133" t="s">
        <v>3248</v>
      </c>
      <c r="O22" s="29">
        <v>20240402</v>
      </c>
    </row>
    <row r="23" spans="1:15" ht="12.75" customHeight="1">
      <c r="A23" s="29">
        <v>22</v>
      </c>
      <c r="B23" s="29">
        <v>450</v>
      </c>
      <c r="C23" s="29">
        <v>3.7455000000000001E-3</v>
      </c>
      <c r="D23" s="29">
        <v>189.20599999999999</v>
      </c>
      <c r="E23" s="29">
        <v>14.201000000000001</v>
      </c>
      <c r="F23" s="29">
        <v>5.54</v>
      </c>
      <c r="G23" s="29">
        <v>-18.920000000000002</v>
      </c>
      <c r="H23" s="29">
        <v>170.28</v>
      </c>
      <c r="I23" s="29">
        <v>291.10000000000002</v>
      </c>
      <c r="J23" s="29">
        <v>12.519</v>
      </c>
      <c r="K23" s="29">
        <v>7.4</v>
      </c>
      <c r="L23" s="29">
        <v>4.2999999999999997E-2</v>
      </c>
      <c r="M23" s="29">
        <v>1</v>
      </c>
      <c r="N23" s="133" t="s">
        <v>3249</v>
      </c>
      <c r="O23" s="29">
        <v>20240402</v>
      </c>
    </row>
    <row r="24" spans="1:15" ht="12.75" customHeight="1">
      <c r="A24" s="29">
        <v>23</v>
      </c>
      <c r="B24" s="29">
        <v>450</v>
      </c>
      <c r="C24" s="29">
        <v>3.7455000000000001E-3</v>
      </c>
      <c r="D24" s="29">
        <v>107.325</v>
      </c>
      <c r="E24" s="29">
        <v>11.843999999999999</v>
      </c>
      <c r="F24" s="29">
        <v>9.2100000000000009</v>
      </c>
      <c r="G24" s="29">
        <v>-27.39</v>
      </c>
      <c r="H24" s="29">
        <v>96.59</v>
      </c>
      <c r="I24" s="29">
        <v>232.3</v>
      </c>
      <c r="J24" s="29">
        <v>4.6520000000000001</v>
      </c>
      <c r="K24" s="29">
        <v>4.8</v>
      </c>
      <c r="L24" s="29">
        <v>0.02</v>
      </c>
      <c r="M24" s="29">
        <v>1</v>
      </c>
      <c r="N24" s="133" t="s">
        <v>3250</v>
      </c>
      <c r="O24" s="29">
        <v>20240402</v>
      </c>
    </row>
    <row r="25" spans="1:15" ht="12.75" customHeight="1">
      <c r="A25" s="29">
        <v>24</v>
      </c>
      <c r="B25" s="29">
        <v>450</v>
      </c>
      <c r="C25" s="29">
        <v>3.7455000000000001E-3</v>
      </c>
      <c r="D25" s="29">
        <v>250.089</v>
      </c>
      <c r="E25" s="29">
        <v>25.677</v>
      </c>
      <c r="F25" s="29">
        <v>9.52</v>
      </c>
      <c r="G25" s="29">
        <v>-29.32</v>
      </c>
      <c r="H25" s="29">
        <v>225.08</v>
      </c>
      <c r="I25" s="29">
        <v>290.89999999999998</v>
      </c>
      <c r="J25" s="29">
        <v>9.4220000000000006</v>
      </c>
      <c r="K25" s="29">
        <v>4.2</v>
      </c>
      <c r="L25" s="29">
        <v>3.2399999999999998E-2</v>
      </c>
      <c r="M25" s="29">
        <v>1</v>
      </c>
      <c r="N25" s="133" t="s">
        <v>3251</v>
      </c>
      <c r="O25" s="29">
        <v>20240402</v>
      </c>
    </row>
    <row r="26" spans="1:15" ht="12.75" customHeight="1">
      <c r="A26" s="29" t="s">
        <v>3252</v>
      </c>
      <c r="B26" s="29">
        <v>450</v>
      </c>
      <c r="C26" s="29">
        <v>3.7455000000000001E-3</v>
      </c>
      <c r="D26" s="29">
        <v>441.61500000000001</v>
      </c>
      <c r="E26" s="29">
        <v>53.317</v>
      </c>
      <c r="F26" s="29">
        <v>10</v>
      </c>
      <c r="G26" s="29">
        <v>-27.55</v>
      </c>
      <c r="H26" s="29">
        <v>397.46</v>
      </c>
      <c r="I26" s="29">
        <v>247.2</v>
      </c>
      <c r="J26" s="29">
        <v>18.242000000000001</v>
      </c>
      <c r="K26" s="29">
        <v>4.5999999999999996</v>
      </c>
      <c r="L26" s="29">
        <v>7.3800000000000004E-2</v>
      </c>
      <c r="M26" s="29">
        <v>10</v>
      </c>
      <c r="N26" s="133" t="s">
        <v>3253</v>
      </c>
      <c r="O26" s="29">
        <v>20240418</v>
      </c>
    </row>
    <row r="27" spans="1:15" ht="12.75" customHeight="1">
      <c r="A27" s="29" t="s">
        <v>3254</v>
      </c>
      <c r="B27" s="29">
        <v>450</v>
      </c>
      <c r="C27" s="29">
        <v>3.7455000000000001E-3</v>
      </c>
      <c r="D27" s="29">
        <v>212.34899999999999</v>
      </c>
      <c r="E27" s="29">
        <v>16.210999999999999</v>
      </c>
      <c r="F27" s="29">
        <v>7.67</v>
      </c>
      <c r="G27" s="29">
        <v>-29.19</v>
      </c>
      <c r="H27" s="29">
        <v>191.11</v>
      </c>
      <c r="I27" s="29">
        <v>288.89999999999998</v>
      </c>
      <c r="J27" s="29">
        <v>12.856999999999999</v>
      </c>
      <c r="K27" s="29">
        <v>6.7</v>
      </c>
      <c r="L27" s="29">
        <v>4.4499999999999998E-2</v>
      </c>
      <c r="M27" s="29">
        <v>1</v>
      </c>
      <c r="N27" s="133" t="s">
        <v>3255</v>
      </c>
      <c r="O27" s="29">
        <v>20240418</v>
      </c>
    </row>
    <row r="28" spans="1:15" ht="12.75" customHeight="1">
      <c r="A28" s="29">
        <v>27</v>
      </c>
      <c r="B28" s="29">
        <v>450</v>
      </c>
      <c r="C28" s="29">
        <v>3.7455000000000001E-3</v>
      </c>
      <c r="D28" s="29">
        <v>212.99799999999999</v>
      </c>
      <c r="E28" s="29">
        <v>20.018999999999998</v>
      </c>
      <c r="F28" s="29">
        <v>8.09</v>
      </c>
      <c r="G28" s="29">
        <v>-23.14</v>
      </c>
      <c r="H28" s="29">
        <v>191.7</v>
      </c>
      <c r="I28" s="29">
        <v>261.3</v>
      </c>
      <c r="J28" s="29">
        <v>10.8</v>
      </c>
      <c r="K28" s="29">
        <v>5.6</v>
      </c>
      <c r="L28" s="29">
        <v>4.1300000000000003E-2</v>
      </c>
      <c r="M28" s="29">
        <v>1</v>
      </c>
      <c r="N28" s="133" t="s">
        <v>3256</v>
      </c>
      <c r="O28" s="29">
        <v>20240402</v>
      </c>
    </row>
    <row r="29" spans="1:15" ht="12.75" customHeight="1">
      <c r="A29" s="29">
        <v>28</v>
      </c>
      <c r="B29" s="29">
        <v>450</v>
      </c>
      <c r="C29" s="29">
        <v>3.7455000000000001E-3</v>
      </c>
      <c r="D29" s="29">
        <v>237.1</v>
      </c>
      <c r="E29" s="29">
        <v>20.423999999999999</v>
      </c>
      <c r="F29" s="29">
        <v>8.81</v>
      </c>
      <c r="G29" s="29">
        <v>-30.47</v>
      </c>
      <c r="H29" s="29">
        <v>213.39</v>
      </c>
      <c r="I29" s="29">
        <v>288.3</v>
      </c>
      <c r="J29" s="29">
        <v>10.875</v>
      </c>
      <c r="K29" s="29">
        <v>5.0999999999999996</v>
      </c>
      <c r="L29" s="29">
        <v>3.7699999999999997E-2</v>
      </c>
      <c r="M29" s="29">
        <v>1</v>
      </c>
      <c r="N29" s="133" t="s">
        <v>3257</v>
      </c>
      <c r="O29" s="29">
        <v>20240402</v>
      </c>
    </row>
    <row r="30" spans="1:15" ht="12.75" customHeight="1">
      <c r="A30" s="29">
        <v>29</v>
      </c>
      <c r="B30" s="29">
        <v>450</v>
      </c>
      <c r="C30" s="29">
        <v>3.7455000000000001E-3</v>
      </c>
      <c r="D30" s="29">
        <v>172.34800000000001</v>
      </c>
      <c r="E30" s="29">
        <v>13.362</v>
      </c>
      <c r="F30" s="29">
        <v>7.34</v>
      </c>
      <c r="G30" s="29">
        <v>-23.63</v>
      </c>
      <c r="H30" s="29">
        <v>155.11000000000001</v>
      </c>
      <c r="I30" s="29">
        <v>289.89999999999998</v>
      </c>
      <c r="J30" s="29">
        <v>10.308</v>
      </c>
      <c r="K30" s="29">
        <v>6.6</v>
      </c>
      <c r="L30" s="29">
        <v>3.56E-2</v>
      </c>
      <c r="M30" s="29">
        <v>1</v>
      </c>
      <c r="N30" s="133" t="s">
        <v>3258</v>
      </c>
      <c r="O30" s="29">
        <v>20240402</v>
      </c>
    </row>
    <row r="31" spans="1:15" ht="12.75" customHeight="1">
      <c r="A31" s="29">
        <v>30</v>
      </c>
      <c r="B31" s="29">
        <v>450</v>
      </c>
      <c r="C31" s="29">
        <v>3.7455000000000001E-3</v>
      </c>
      <c r="D31" s="29">
        <v>167.58500000000001</v>
      </c>
      <c r="E31" s="29">
        <v>16.021000000000001</v>
      </c>
      <c r="F31" s="29">
        <v>8.1999999999999993</v>
      </c>
      <c r="G31" s="29">
        <v>-24.54</v>
      </c>
      <c r="H31" s="29">
        <v>150.82</v>
      </c>
      <c r="I31" s="29">
        <v>263.89999999999998</v>
      </c>
      <c r="J31" s="29">
        <v>7.3179999999999996</v>
      </c>
      <c r="K31" s="29">
        <v>4.9000000000000004</v>
      </c>
      <c r="L31" s="29">
        <v>2.7699999999999999E-2</v>
      </c>
      <c r="M31" s="29">
        <v>1</v>
      </c>
      <c r="N31" s="133" t="s">
        <v>3259</v>
      </c>
      <c r="O31" s="29">
        <v>20240402</v>
      </c>
    </row>
    <row r="32" spans="1:15" ht="12.75" customHeight="1">
      <c r="A32" s="29">
        <v>31</v>
      </c>
      <c r="B32" s="29">
        <v>450</v>
      </c>
      <c r="C32" s="29">
        <v>3.7455000000000001E-3</v>
      </c>
      <c r="D32" s="29">
        <v>125.506</v>
      </c>
      <c r="E32" s="29">
        <v>12.132999999999999</v>
      </c>
      <c r="F32" s="29">
        <v>8.4700000000000006</v>
      </c>
      <c r="G32" s="29">
        <v>-25.74</v>
      </c>
      <c r="H32" s="29">
        <v>112.96</v>
      </c>
      <c r="I32" s="29">
        <v>256.2</v>
      </c>
      <c r="J32" s="29">
        <v>5.4610000000000003</v>
      </c>
      <c r="K32" s="29">
        <v>4.8</v>
      </c>
      <c r="L32" s="29">
        <v>2.1299999999999999E-2</v>
      </c>
      <c r="M32" s="29">
        <v>1</v>
      </c>
      <c r="N32" s="133" t="s">
        <v>3260</v>
      </c>
      <c r="O32" s="29">
        <v>20240403</v>
      </c>
    </row>
    <row r="33" spans="1:15" ht="12.75" customHeight="1">
      <c r="A33" s="29">
        <v>32</v>
      </c>
      <c r="B33" s="29">
        <v>450</v>
      </c>
      <c r="C33" s="29">
        <v>3.7455000000000001E-3</v>
      </c>
      <c r="D33" s="29">
        <v>127.971</v>
      </c>
      <c r="E33" s="29">
        <v>13.483000000000001</v>
      </c>
      <c r="F33" s="29">
        <v>9.4</v>
      </c>
      <c r="G33" s="29">
        <v>-29.62</v>
      </c>
      <c r="H33" s="29">
        <v>115.17</v>
      </c>
      <c r="I33" s="29">
        <v>244.6</v>
      </c>
      <c r="J33" s="29">
        <v>5.3440000000000003</v>
      </c>
      <c r="K33" s="29">
        <v>4.5999999999999996</v>
      </c>
      <c r="L33" s="29">
        <v>2.18E-2</v>
      </c>
      <c r="M33" s="29">
        <v>1</v>
      </c>
      <c r="N33" s="133" t="s">
        <v>3261</v>
      </c>
      <c r="O33" s="29">
        <v>20240403</v>
      </c>
    </row>
    <row r="34" spans="1:15" ht="12.75" customHeight="1">
      <c r="A34" s="29" t="s">
        <v>3262</v>
      </c>
      <c r="B34" s="29">
        <v>450</v>
      </c>
      <c r="C34" s="29">
        <v>3.7455000000000001E-3</v>
      </c>
      <c r="D34" s="29">
        <v>308.25700000000001</v>
      </c>
      <c r="E34" s="29">
        <v>30.001000000000001</v>
      </c>
      <c r="F34" s="29">
        <v>9.59</v>
      </c>
      <c r="G34" s="29">
        <v>-32.15</v>
      </c>
      <c r="H34" s="29">
        <v>277.43</v>
      </c>
      <c r="I34" s="29">
        <v>295.3</v>
      </c>
      <c r="J34" s="29">
        <v>15.635</v>
      </c>
      <c r="K34" s="29">
        <v>5.6</v>
      </c>
      <c r="L34" s="29">
        <v>5.2900000000000003E-2</v>
      </c>
      <c r="M34" s="29">
        <v>10</v>
      </c>
      <c r="N34" s="133" t="s">
        <v>3263</v>
      </c>
      <c r="O34" s="29">
        <v>20240418</v>
      </c>
    </row>
    <row r="35" spans="1:15" ht="12.75" customHeight="1">
      <c r="A35" s="29">
        <v>34</v>
      </c>
      <c r="B35" s="29">
        <v>450</v>
      </c>
      <c r="C35" s="29">
        <v>3.7455000000000001E-3</v>
      </c>
      <c r="D35" s="29">
        <v>217.953</v>
      </c>
      <c r="E35" s="29">
        <v>23.443000000000001</v>
      </c>
      <c r="F35" s="29">
        <v>9.1999999999999993</v>
      </c>
      <c r="G35" s="29">
        <v>-25.41</v>
      </c>
      <c r="H35" s="29">
        <v>196.16</v>
      </c>
      <c r="I35" s="29">
        <v>265.89999999999998</v>
      </c>
      <c r="J35" s="29">
        <v>10.153</v>
      </c>
      <c r="K35" s="29">
        <v>5.2</v>
      </c>
      <c r="L35" s="29">
        <v>3.8199999999999998E-2</v>
      </c>
      <c r="M35" s="29">
        <v>1</v>
      </c>
      <c r="N35" s="133" t="s">
        <v>3264</v>
      </c>
      <c r="O35" s="29">
        <v>20240403</v>
      </c>
    </row>
    <row r="36" spans="1:15" ht="12.75" customHeight="1">
      <c r="A36" s="29" t="s">
        <v>3265</v>
      </c>
      <c r="B36" s="29">
        <v>450</v>
      </c>
      <c r="C36" s="29">
        <v>3.7455000000000001E-3</v>
      </c>
      <c r="D36" s="29">
        <v>89.436000000000007</v>
      </c>
      <c r="E36" s="29">
        <v>6.3810000000000002</v>
      </c>
      <c r="F36" s="29">
        <v>7.65</v>
      </c>
      <c r="G36" s="29">
        <v>-26.11</v>
      </c>
      <c r="H36" s="29">
        <v>80.489999999999995</v>
      </c>
      <c r="I36" s="29">
        <v>368.3</v>
      </c>
      <c r="J36" s="29">
        <v>6.1820000000000004</v>
      </c>
      <c r="K36" s="29">
        <v>7.7</v>
      </c>
      <c r="L36" s="29">
        <v>1.6799999999999999E-2</v>
      </c>
      <c r="M36" s="29">
        <v>1</v>
      </c>
      <c r="N36" s="133" t="s">
        <v>3266</v>
      </c>
      <c r="O36" s="29">
        <v>20240418</v>
      </c>
    </row>
    <row r="37" spans="1:15" ht="12.75" customHeight="1">
      <c r="A37" s="29">
        <v>36</v>
      </c>
      <c r="B37" s="29">
        <v>450</v>
      </c>
      <c r="C37" s="29">
        <v>3.7455000000000001E-3</v>
      </c>
      <c r="D37" s="29">
        <v>318.42599999999999</v>
      </c>
      <c r="E37" s="29">
        <v>28.754999999999999</v>
      </c>
      <c r="F37" s="29">
        <v>9.0399999999999991</v>
      </c>
      <c r="G37" s="29">
        <v>-30.12</v>
      </c>
      <c r="H37" s="29">
        <v>286.58999999999997</v>
      </c>
      <c r="I37" s="29">
        <v>283.10000000000002</v>
      </c>
      <c r="J37" s="29">
        <v>16.009</v>
      </c>
      <c r="K37" s="29">
        <v>5.6</v>
      </c>
      <c r="L37" s="29">
        <v>5.6500000000000002E-2</v>
      </c>
      <c r="M37" s="29">
        <v>10</v>
      </c>
      <c r="N37" s="133" t="s">
        <v>3267</v>
      </c>
      <c r="O37" s="29">
        <v>20240403</v>
      </c>
    </row>
    <row r="38" spans="1:15" ht="12.75" customHeight="1">
      <c r="A38" s="29">
        <v>37</v>
      </c>
      <c r="B38" s="29">
        <v>450</v>
      </c>
      <c r="C38" s="29">
        <v>3.7455000000000001E-3</v>
      </c>
      <c r="D38" s="29">
        <v>142.00800000000001</v>
      </c>
      <c r="E38" s="29">
        <v>14.282999999999999</v>
      </c>
      <c r="F38" s="29">
        <v>9.01</v>
      </c>
      <c r="G38" s="29">
        <v>-26.08</v>
      </c>
      <c r="H38" s="29">
        <v>127.8</v>
      </c>
      <c r="I38" s="29">
        <v>249</v>
      </c>
      <c r="J38" s="29">
        <v>5.2460000000000004</v>
      </c>
      <c r="K38" s="29">
        <v>4.0999999999999996</v>
      </c>
      <c r="L38" s="29">
        <v>2.1100000000000001E-2</v>
      </c>
      <c r="M38" s="29">
        <v>1</v>
      </c>
      <c r="N38" s="133" t="s">
        <v>3268</v>
      </c>
      <c r="O38" s="29">
        <v>20240403</v>
      </c>
    </row>
    <row r="39" spans="1:15" ht="12.75" customHeight="1">
      <c r="A39" s="29">
        <v>38</v>
      </c>
      <c r="B39" s="29">
        <v>450</v>
      </c>
      <c r="C39" s="29">
        <v>3.7455000000000001E-3</v>
      </c>
      <c r="D39" s="29">
        <v>142.87899999999999</v>
      </c>
      <c r="E39" s="29">
        <v>13.779</v>
      </c>
      <c r="F39" s="29">
        <v>8.59</v>
      </c>
      <c r="G39" s="29">
        <v>-23.88</v>
      </c>
      <c r="H39" s="29">
        <v>128.59</v>
      </c>
      <c r="I39" s="29">
        <v>251.4</v>
      </c>
      <c r="J39" s="29">
        <v>5.9909999999999997</v>
      </c>
      <c r="K39" s="29">
        <v>4.7</v>
      </c>
      <c r="L39" s="29">
        <v>2.3800000000000002E-2</v>
      </c>
      <c r="M39" s="29">
        <v>1</v>
      </c>
      <c r="N39" s="133" t="s">
        <v>3269</v>
      </c>
      <c r="O39" s="29">
        <v>20240403</v>
      </c>
    </row>
    <row r="40" spans="1:15" ht="12.75" customHeight="1">
      <c r="A40" s="29">
        <v>39</v>
      </c>
      <c r="B40" s="29">
        <v>450</v>
      </c>
      <c r="C40" s="29">
        <v>3.7455000000000001E-3</v>
      </c>
      <c r="D40" s="29">
        <v>187.738</v>
      </c>
      <c r="E40" s="29">
        <v>14.426</v>
      </c>
      <c r="F40" s="29">
        <v>7.65</v>
      </c>
      <c r="G40" s="29">
        <v>-23.77</v>
      </c>
      <c r="H40" s="29">
        <v>168.96</v>
      </c>
      <c r="I40" s="29">
        <v>281.5</v>
      </c>
      <c r="J40" s="29">
        <v>9.6470000000000002</v>
      </c>
      <c r="K40" s="29">
        <v>5.7</v>
      </c>
      <c r="L40" s="29">
        <v>3.4299999999999997E-2</v>
      </c>
      <c r="M40" s="29">
        <v>1</v>
      </c>
      <c r="N40" s="133" t="s">
        <v>3270</v>
      </c>
      <c r="O40" s="29">
        <v>20240403</v>
      </c>
    </row>
    <row r="41" spans="1:15" ht="12.75" customHeight="1">
      <c r="A41" s="29">
        <v>40</v>
      </c>
      <c r="B41" s="29">
        <v>450</v>
      </c>
      <c r="C41" s="29">
        <v>3.7455000000000001E-3</v>
      </c>
      <c r="D41" s="29">
        <v>241.14599999999999</v>
      </c>
      <c r="E41" s="29">
        <v>22.048999999999999</v>
      </c>
      <c r="F41" s="29">
        <v>8.16</v>
      </c>
      <c r="G41" s="29">
        <v>-23.91</v>
      </c>
      <c r="H41" s="29">
        <v>217.03</v>
      </c>
      <c r="I41" s="29">
        <v>269.89999999999998</v>
      </c>
      <c r="J41" s="29">
        <v>10.105</v>
      </c>
      <c r="K41" s="29">
        <v>4.7</v>
      </c>
      <c r="L41" s="29">
        <v>3.7400000000000003E-2</v>
      </c>
      <c r="M41" s="29">
        <v>1</v>
      </c>
      <c r="N41" s="133" t="s">
        <v>525</v>
      </c>
      <c r="O41" s="29">
        <v>20240403</v>
      </c>
    </row>
    <row r="42" spans="1:15" ht="12.75" customHeight="1">
      <c r="A42" s="29">
        <v>41</v>
      </c>
      <c r="B42" s="29">
        <v>450</v>
      </c>
      <c r="C42" s="29">
        <v>3.7455000000000001E-3</v>
      </c>
      <c r="D42" s="29">
        <v>91.296000000000006</v>
      </c>
      <c r="E42" s="29">
        <v>11.476000000000001</v>
      </c>
      <c r="F42" s="29">
        <v>9.1199999999999992</v>
      </c>
      <c r="G42" s="29">
        <v>-22.5</v>
      </c>
      <c r="H42" s="29">
        <v>82.16</v>
      </c>
      <c r="I42" s="29">
        <v>247.4</v>
      </c>
      <c r="J42" s="29">
        <v>3.7730000000000001</v>
      </c>
      <c r="K42" s="29">
        <v>4.5999999999999996</v>
      </c>
      <c r="L42" s="29">
        <v>1.5299999999999999E-2</v>
      </c>
      <c r="M42" s="29">
        <v>1</v>
      </c>
      <c r="N42" s="133" t="s">
        <v>3271</v>
      </c>
      <c r="O42" s="29">
        <v>20240403</v>
      </c>
    </row>
    <row r="43" spans="1:15" ht="12.75" customHeight="1">
      <c r="A43" s="29">
        <v>42</v>
      </c>
      <c r="B43" s="29">
        <v>450</v>
      </c>
      <c r="C43" s="29">
        <v>3.7455000000000001E-3</v>
      </c>
      <c r="D43" s="29">
        <v>182.88300000000001</v>
      </c>
      <c r="E43" s="29">
        <v>21.632000000000001</v>
      </c>
      <c r="F43" s="29">
        <v>9.7200000000000006</v>
      </c>
      <c r="G43" s="29">
        <v>-27.01</v>
      </c>
      <c r="H43" s="29">
        <v>164.59</v>
      </c>
      <c r="I43" s="29">
        <v>231.1</v>
      </c>
      <c r="J43" s="29">
        <v>6.851</v>
      </c>
      <c r="K43" s="29">
        <v>4.2</v>
      </c>
      <c r="L43" s="29">
        <v>2.9600000000000001E-2</v>
      </c>
      <c r="M43" s="29">
        <v>1</v>
      </c>
      <c r="N43" s="133" t="s">
        <v>3272</v>
      </c>
      <c r="O43" s="29">
        <v>20240403</v>
      </c>
    </row>
    <row r="44" spans="1:15" ht="12.75" customHeight="1">
      <c r="A44" s="29">
        <v>43</v>
      </c>
      <c r="B44" s="29">
        <v>450</v>
      </c>
      <c r="C44" s="29">
        <v>3.7455000000000001E-3</v>
      </c>
      <c r="D44" s="29">
        <v>110.34399999999999</v>
      </c>
      <c r="E44" s="29">
        <v>9.9410000000000007</v>
      </c>
      <c r="F44" s="29">
        <v>8.09</v>
      </c>
      <c r="G44" s="29">
        <v>-26.01</v>
      </c>
      <c r="H44" s="29">
        <v>99.31</v>
      </c>
      <c r="I44" s="29">
        <v>255.5</v>
      </c>
      <c r="J44" s="29">
        <v>5.1369999999999996</v>
      </c>
      <c r="K44" s="29">
        <v>5.2</v>
      </c>
      <c r="L44" s="29">
        <v>2.01E-2</v>
      </c>
      <c r="M44" s="29">
        <v>1</v>
      </c>
      <c r="N44" s="133" t="s">
        <v>3273</v>
      </c>
      <c r="O44" s="29">
        <v>20240403</v>
      </c>
    </row>
    <row r="45" spans="1:15" ht="12.75" customHeight="1">
      <c r="A45" s="29">
        <v>44</v>
      </c>
      <c r="B45" s="29">
        <v>450</v>
      </c>
      <c r="C45" s="29">
        <v>3.7455000000000001E-3</v>
      </c>
      <c r="D45" s="29">
        <v>141.13499999999999</v>
      </c>
      <c r="E45" s="29">
        <v>11.282999999999999</v>
      </c>
      <c r="F45" s="29">
        <v>7.05</v>
      </c>
      <c r="G45" s="29">
        <v>-21.97</v>
      </c>
      <c r="H45" s="29">
        <v>127.02</v>
      </c>
      <c r="I45" s="29">
        <v>271</v>
      </c>
      <c r="J45" s="29">
        <v>7.1159999999999997</v>
      </c>
      <c r="K45" s="29">
        <v>5.6</v>
      </c>
      <c r="L45" s="29">
        <v>2.63E-2</v>
      </c>
      <c r="M45" s="29">
        <v>1</v>
      </c>
      <c r="N45" s="133" t="s">
        <v>2685</v>
      </c>
      <c r="O45" s="29">
        <v>20240403</v>
      </c>
    </row>
    <row r="46" spans="1:15" ht="12.75" customHeight="1">
      <c r="A46" s="29">
        <v>45</v>
      </c>
      <c r="B46" s="29">
        <v>450</v>
      </c>
      <c r="C46" s="29">
        <v>3.7455000000000001E-3</v>
      </c>
      <c r="D46" s="29">
        <v>209.041</v>
      </c>
      <c r="E46" s="29">
        <v>19.204000000000001</v>
      </c>
      <c r="F46" s="29">
        <v>7.86</v>
      </c>
      <c r="G46" s="29">
        <v>-26.06</v>
      </c>
      <c r="H46" s="29">
        <v>188.14</v>
      </c>
      <c r="I46" s="29">
        <v>263.39999999999998</v>
      </c>
      <c r="J46" s="29">
        <v>11.198</v>
      </c>
      <c r="K46" s="29">
        <v>6</v>
      </c>
      <c r="L46" s="29">
        <v>4.2500000000000003E-2</v>
      </c>
      <c r="M46" s="29">
        <v>1</v>
      </c>
      <c r="N46" s="133" t="s">
        <v>3274</v>
      </c>
      <c r="O46" s="29">
        <v>20240403</v>
      </c>
    </row>
    <row r="47" spans="1:15" ht="12.75" customHeight="1">
      <c r="A47" s="29">
        <v>46</v>
      </c>
      <c r="B47" s="29">
        <v>450</v>
      </c>
      <c r="C47" s="29">
        <v>3.7455000000000001E-3</v>
      </c>
      <c r="D47" s="29">
        <v>318.67099999999999</v>
      </c>
      <c r="E47" s="29">
        <v>26.19</v>
      </c>
      <c r="F47" s="29">
        <v>8.19</v>
      </c>
      <c r="G47" s="29">
        <v>-23.82</v>
      </c>
      <c r="H47" s="29">
        <v>286.8</v>
      </c>
      <c r="I47" s="29">
        <v>258.8</v>
      </c>
      <c r="J47" s="29">
        <v>2.2050000000000001</v>
      </c>
      <c r="K47" s="29">
        <v>0.8</v>
      </c>
      <c r="L47" s="29">
        <v>8.5199999999999998E-3</v>
      </c>
      <c r="M47" s="29">
        <v>1</v>
      </c>
      <c r="N47" s="133" t="s">
        <v>3275</v>
      </c>
      <c r="O47" s="29">
        <v>20240403</v>
      </c>
    </row>
    <row r="48" spans="1:15" ht="12.75" customHeight="1">
      <c r="A48" s="29">
        <v>47</v>
      </c>
      <c r="B48" s="29">
        <v>450</v>
      </c>
      <c r="C48" s="29">
        <v>3.7455000000000001E-3</v>
      </c>
      <c r="D48" s="29">
        <v>177.18100000000001</v>
      </c>
      <c r="E48" s="29">
        <v>16.468</v>
      </c>
      <c r="F48" s="29">
        <v>7.96</v>
      </c>
      <c r="G48" s="29">
        <v>-23.07</v>
      </c>
      <c r="H48" s="29">
        <v>159.46</v>
      </c>
      <c r="I48" s="29">
        <v>263.5</v>
      </c>
      <c r="J48" s="29">
        <v>8.7569999999999997</v>
      </c>
      <c r="K48" s="29">
        <v>5.5</v>
      </c>
      <c r="L48" s="29">
        <v>3.32E-2</v>
      </c>
      <c r="M48" s="29">
        <v>1</v>
      </c>
      <c r="N48" s="133" t="s">
        <v>3276</v>
      </c>
      <c r="O48" s="29">
        <v>20240403</v>
      </c>
    </row>
    <row r="49" spans="1:15" ht="12.75" customHeight="1">
      <c r="A49" s="29" t="s">
        <v>3277</v>
      </c>
      <c r="B49" s="29">
        <v>450</v>
      </c>
      <c r="C49" s="29">
        <v>3.7455000000000001E-3</v>
      </c>
      <c r="D49" s="29">
        <v>168.11699999999999</v>
      </c>
      <c r="E49" s="29">
        <v>16.498000000000001</v>
      </c>
      <c r="F49" s="29">
        <v>8.4700000000000006</v>
      </c>
      <c r="G49" s="29">
        <v>-24.25</v>
      </c>
      <c r="H49" s="29">
        <v>151.31</v>
      </c>
      <c r="I49" s="29">
        <v>255.8</v>
      </c>
      <c r="J49" s="29">
        <v>7.7119999999999997</v>
      </c>
      <c r="K49" s="29">
        <v>5.0999999999999996</v>
      </c>
      <c r="L49" s="29">
        <v>3.0200000000000001E-2</v>
      </c>
      <c r="M49" s="29">
        <v>1</v>
      </c>
      <c r="N49" s="133" t="s">
        <v>3278</v>
      </c>
      <c r="O49" s="29">
        <v>20240403</v>
      </c>
    </row>
    <row r="50" spans="1:15" ht="12.75" customHeight="1">
      <c r="A50" s="29">
        <v>49</v>
      </c>
      <c r="B50" s="29">
        <v>450</v>
      </c>
      <c r="C50" s="29">
        <v>3.7455000000000001E-3</v>
      </c>
      <c r="D50" s="29">
        <v>107.346</v>
      </c>
      <c r="E50" s="29">
        <v>12.034000000000001</v>
      </c>
      <c r="F50" s="29">
        <v>9.56</v>
      </c>
      <c r="G50" s="29">
        <v>-29.35</v>
      </c>
      <c r="H50" s="29">
        <v>96.61</v>
      </c>
      <c r="I50" s="29">
        <v>249.4</v>
      </c>
      <c r="J50" s="29">
        <v>5.0529999999999999</v>
      </c>
      <c r="K50" s="29">
        <v>5.2</v>
      </c>
      <c r="L50" s="29">
        <v>2.0299999999999999E-2</v>
      </c>
      <c r="M50" s="29">
        <v>1</v>
      </c>
      <c r="N50" s="133" t="s">
        <v>3279</v>
      </c>
      <c r="O50" s="29">
        <v>20240404</v>
      </c>
    </row>
    <row r="51" spans="1:15" ht="12.75" customHeight="1">
      <c r="A51" s="29">
        <v>50</v>
      </c>
      <c r="B51" s="29">
        <v>450</v>
      </c>
      <c r="C51" s="29">
        <v>3.7455000000000001E-3</v>
      </c>
      <c r="D51" s="29">
        <v>204.27600000000001</v>
      </c>
      <c r="E51" s="29">
        <v>20.762</v>
      </c>
      <c r="F51" s="29">
        <v>8.99</v>
      </c>
      <c r="G51" s="29">
        <v>-29.28</v>
      </c>
      <c r="H51" s="29">
        <v>183.85</v>
      </c>
      <c r="I51" s="29">
        <v>264.5</v>
      </c>
      <c r="J51" s="29">
        <v>9.7560000000000002</v>
      </c>
      <c r="K51" s="29">
        <v>5.3</v>
      </c>
      <c r="L51" s="29">
        <v>3.6900000000000002E-2</v>
      </c>
      <c r="M51" s="29">
        <v>1</v>
      </c>
      <c r="N51" s="133" t="s">
        <v>3280</v>
      </c>
      <c r="O51" s="29">
        <v>20240404</v>
      </c>
    </row>
    <row r="52" spans="1:15" ht="12.75" customHeight="1">
      <c r="A52" s="29">
        <v>51</v>
      </c>
      <c r="B52" s="29">
        <v>450</v>
      </c>
      <c r="C52" s="29">
        <v>3.7455000000000001E-3</v>
      </c>
      <c r="D52" s="29">
        <v>101.57</v>
      </c>
      <c r="E52" s="29">
        <v>10.423999999999999</v>
      </c>
      <c r="F52" s="29">
        <v>8.23</v>
      </c>
      <c r="G52" s="29">
        <v>-22.8</v>
      </c>
      <c r="H52" s="29">
        <v>91.41</v>
      </c>
      <c r="I52" s="29">
        <v>250.8</v>
      </c>
      <c r="J52" s="29">
        <v>5.0949999999999998</v>
      </c>
      <c r="K52" s="29">
        <v>5.6</v>
      </c>
      <c r="L52" s="29">
        <v>2.0299999999999999E-2</v>
      </c>
      <c r="M52" s="29">
        <v>1</v>
      </c>
      <c r="N52" s="133" t="s">
        <v>3281</v>
      </c>
      <c r="O52" s="29">
        <v>20240404</v>
      </c>
    </row>
    <row r="53" spans="1:15" ht="12.75" customHeight="1">
      <c r="A53" s="29">
        <v>52</v>
      </c>
      <c r="B53" s="29">
        <v>450</v>
      </c>
      <c r="C53" s="29">
        <v>3.7455000000000001E-3</v>
      </c>
      <c r="D53" s="29">
        <v>151.08000000000001</v>
      </c>
      <c r="E53" s="29">
        <v>9.3439999999999994</v>
      </c>
      <c r="F53" s="29">
        <v>7.44</v>
      </c>
      <c r="G53" s="29">
        <v>-28.37</v>
      </c>
      <c r="H53" s="29">
        <v>135.97</v>
      </c>
      <c r="I53" s="29">
        <v>392.4</v>
      </c>
      <c r="J53" s="29">
        <v>14.099</v>
      </c>
      <c r="K53" s="29">
        <v>10.4</v>
      </c>
      <c r="L53" s="29">
        <v>3.5900000000000001E-2</v>
      </c>
      <c r="M53" s="29">
        <v>1</v>
      </c>
      <c r="N53" s="133" t="s">
        <v>3282</v>
      </c>
      <c r="O53" s="29">
        <v>20240404</v>
      </c>
    </row>
    <row r="54" spans="1:15" ht="12.75" customHeight="1">
      <c r="A54" s="29">
        <v>53</v>
      </c>
      <c r="B54" s="29">
        <v>450</v>
      </c>
      <c r="C54" s="29">
        <v>3.7455000000000001E-3</v>
      </c>
      <c r="D54" s="29">
        <v>133.947</v>
      </c>
      <c r="E54" s="29">
        <v>14.375999999999999</v>
      </c>
      <c r="F54" s="29">
        <v>8.2100000000000009</v>
      </c>
      <c r="G54" s="29">
        <v>-24.91</v>
      </c>
      <c r="H54" s="29">
        <v>120.55</v>
      </c>
      <c r="I54" s="29">
        <v>248.5</v>
      </c>
      <c r="J54" s="29">
        <v>6.165</v>
      </c>
      <c r="K54" s="29">
        <v>5.0999999999999996</v>
      </c>
      <c r="L54" s="29">
        <v>2.4799999999999999E-2</v>
      </c>
      <c r="M54" s="29">
        <v>1</v>
      </c>
      <c r="N54" s="133" t="s">
        <v>3283</v>
      </c>
      <c r="O54" s="29">
        <v>20240404</v>
      </c>
    </row>
    <row r="55" spans="1:15" ht="12.75" customHeight="1">
      <c r="A55" s="29">
        <v>54</v>
      </c>
      <c r="B55" s="29">
        <v>450</v>
      </c>
      <c r="C55" s="29">
        <v>3.7455000000000001E-3</v>
      </c>
      <c r="D55" s="29">
        <v>112.10899999999999</v>
      </c>
      <c r="E55" s="29">
        <v>8.5050000000000008</v>
      </c>
      <c r="F55" s="29">
        <v>7.3</v>
      </c>
      <c r="G55" s="29">
        <v>-26.92</v>
      </c>
      <c r="H55" s="29">
        <v>100.9</v>
      </c>
      <c r="I55" s="29">
        <v>263</v>
      </c>
      <c r="J55" s="29">
        <v>6.149</v>
      </c>
      <c r="K55" s="29">
        <v>6.1</v>
      </c>
      <c r="L55" s="29">
        <v>2.3400000000000001E-2</v>
      </c>
      <c r="M55" s="29">
        <v>1</v>
      </c>
      <c r="N55" s="133" t="s">
        <v>3284</v>
      </c>
      <c r="O55" s="29">
        <v>20240404</v>
      </c>
    </row>
    <row r="56" spans="1:15" ht="12.75" customHeight="1">
      <c r="A56" s="29">
        <v>55</v>
      </c>
      <c r="B56" s="29">
        <v>450</v>
      </c>
      <c r="C56" s="29">
        <v>3.7455000000000001E-3</v>
      </c>
      <c r="D56" s="29">
        <v>232.63800000000001</v>
      </c>
      <c r="E56" s="29">
        <v>21.754999999999999</v>
      </c>
      <c r="F56" s="29">
        <v>8.49</v>
      </c>
      <c r="G56" s="29">
        <v>-28.18</v>
      </c>
      <c r="H56" s="29">
        <v>209.37</v>
      </c>
      <c r="I56" s="29">
        <v>247.6</v>
      </c>
      <c r="J56" s="29">
        <v>9.0009999999999994</v>
      </c>
      <c r="K56" s="29">
        <v>4.3</v>
      </c>
      <c r="L56" s="29">
        <v>3.6299999999999999E-2</v>
      </c>
      <c r="M56" s="29">
        <v>1</v>
      </c>
      <c r="N56" s="133" t="s">
        <v>3285</v>
      </c>
      <c r="O56" s="29">
        <v>20240404</v>
      </c>
    </row>
    <row r="57" spans="1:15" ht="12.75" customHeight="1">
      <c r="A57" s="29">
        <v>56</v>
      </c>
      <c r="B57" s="29">
        <v>450</v>
      </c>
      <c r="C57" s="29">
        <v>3.7455000000000001E-3</v>
      </c>
      <c r="D57" s="29">
        <v>218.69300000000001</v>
      </c>
      <c r="E57" s="29">
        <v>25.753</v>
      </c>
      <c r="F57" s="29">
        <v>9.86</v>
      </c>
      <c r="G57" s="29">
        <v>-28.72</v>
      </c>
      <c r="H57" s="29">
        <v>196.82</v>
      </c>
      <c r="I57" s="29">
        <v>249.6</v>
      </c>
      <c r="J57" s="29">
        <v>11.038</v>
      </c>
      <c r="K57" s="29">
        <v>5.6</v>
      </c>
      <c r="L57" s="29">
        <v>4.4200000000000003E-2</v>
      </c>
      <c r="M57" s="29">
        <v>1</v>
      </c>
      <c r="N57" s="133" t="s">
        <v>3286</v>
      </c>
      <c r="O57" s="29">
        <v>20240404</v>
      </c>
    </row>
    <row r="58" spans="1:15" ht="12.75" customHeight="1">
      <c r="A58" s="29">
        <v>57</v>
      </c>
      <c r="B58" s="29">
        <v>450</v>
      </c>
      <c r="C58" s="29">
        <v>3.7455000000000001E-3</v>
      </c>
      <c r="D58" s="29">
        <v>143.93199999999999</v>
      </c>
      <c r="E58" s="29">
        <v>14.339</v>
      </c>
      <c r="F58" s="29">
        <v>8.2100000000000009</v>
      </c>
      <c r="G58" s="29">
        <v>-26.84</v>
      </c>
      <c r="H58" s="29">
        <v>129.54</v>
      </c>
      <c r="I58" s="29">
        <v>246.8</v>
      </c>
      <c r="J58" s="29">
        <v>6.6559999999999997</v>
      </c>
      <c r="K58" s="29">
        <v>5.0999999999999996</v>
      </c>
      <c r="L58" s="29">
        <v>2.7E-2</v>
      </c>
      <c r="M58" s="29">
        <v>1</v>
      </c>
      <c r="N58" s="133" t="s">
        <v>3287</v>
      </c>
      <c r="O58" s="29">
        <v>20240404</v>
      </c>
    </row>
    <row r="59" spans="1:15" ht="12.75" customHeight="1">
      <c r="A59" s="29">
        <v>58</v>
      </c>
      <c r="B59" s="29">
        <v>450</v>
      </c>
      <c r="C59" s="29">
        <v>3.7455000000000001E-3</v>
      </c>
      <c r="D59" s="29">
        <v>243.10300000000001</v>
      </c>
      <c r="E59" s="29">
        <v>22.619</v>
      </c>
      <c r="F59" s="29">
        <v>8.4499999999999993</v>
      </c>
      <c r="G59" s="29">
        <v>-25.82</v>
      </c>
      <c r="H59" s="29">
        <v>218.8</v>
      </c>
      <c r="I59" s="29">
        <v>273.8</v>
      </c>
      <c r="J59" s="29">
        <v>9.8680000000000003</v>
      </c>
      <c r="K59" s="29">
        <v>4.5</v>
      </c>
      <c r="L59" s="29">
        <v>3.5999999999999997E-2</v>
      </c>
      <c r="M59" s="29">
        <v>1</v>
      </c>
      <c r="N59" s="133" t="s">
        <v>1286</v>
      </c>
      <c r="O59" s="29">
        <v>20240404</v>
      </c>
    </row>
    <row r="60" spans="1:15" ht="12.75" customHeight="1">
      <c r="A60" s="29">
        <v>59</v>
      </c>
      <c r="B60" s="29">
        <v>450</v>
      </c>
      <c r="C60" s="29">
        <v>3.7455000000000001E-3</v>
      </c>
      <c r="D60" s="29">
        <v>198.11799999999999</v>
      </c>
      <c r="E60" s="29">
        <v>17.609000000000002</v>
      </c>
      <c r="F60" s="29">
        <v>8.19</v>
      </c>
      <c r="G60" s="29">
        <v>-28.1</v>
      </c>
      <c r="H60" s="29">
        <v>178.31</v>
      </c>
      <c r="I60" s="29">
        <v>280.5</v>
      </c>
      <c r="J60" s="29">
        <v>10.661</v>
      </c>
      <c r="K60" s="29">
        <v>6</v>
      </c>
      <c r="L60" s="29">
        <v>3.7999999999999999E-2</v>
      </c>
      <c r="M60" s="29">
        <v>1</v>
      </c>
      <c r="N60" s="133" t="s">
        <v>3288</v>
      </c>
      <c r="O60" s="29">
        <v>20240404</v>
      </c>
    </row>
    <row r="61" spans="1:15" ht="12.75" customHeight="1">
      <c r="A61" s="29">
        <v>60</v>
      </c>
      <c r="B61" s="29">
        <v>450</v>
      </c>
      <c r="C61" s="29">
        <v>3.7455000000000001E-3</v>
      </c>
      <c r="D61" s="29">
        <v>202.16</v>
      </c>
      <c r="E61" s="29">
        <v>19.818000000000001</v>
      </c>
      <c r="F61" s="29">
        <v>8.1300000000000008</v>
      </c>
      <c r="G61" s="29">
        <v>-23.44</v>
      </c>
      <c r="H61" s="29">
        <v>181.95</v>
      </c>
      <c r="I61" s="29">
        <v>268.10000000000002</v>
      </c>
      <c r="J61" s="29">
        <v>11.163</v>
      </c>
      <c r="K61" s="29">
        <v>6.1</v>
      </c>
      <c r="L61" s="29">
        <v>4.1599999999999998E-2</v>
      </c>
      <c r="M61" s="29">
        <v>1</v>
      </c>
      <c r="N61" s="133" t="s">
        <v>3289</v>
      </c>
      <c r="O61" s="29">
        <v>20240404</v>
      </c>
    </row>
    <row r="62" spans="1:15" ht="12.75" customHeight="1">
      <c r="A62" s="29">
        <v>61</v>
      </c>
      <c r="B62" s="29">
        <v>450</v>
      </c>
      <c r="C62" s="29">
        <v>3.7455000000000001E-3</v>
      </c>
      <c r="D62" s="29">
        <v>22.294</v>
      </c>
      <c r="E62" s="29">
        <v>2.6360000000000001</v>
      </c>
      <c r="F62" s="29">
        <v>10.48</v>
      </c>
      <c r="G62" s="29">
        <v>-30.27</v>
      </c>
      <c r="H62" s="29">
        <v>20.059999999999999</v>
      </c>
      <c r="I62" s="29">
        <v>249.8</v>
      </c>
      <c r="J62" s="29">
        <v>1.496</v>
      </c>
      <c r="K62" s="29">
        <v>7.5</v>
      </c>
      <c r="L62" s="29">
        <v>5.9899999999999997E-3</v>
      </c>
      <c r="M62" s="29">
        <v>1</v>
      </c>
      <c r="N62" s="133" t="s">
        <v>3290</v>
      </c>
      <c r="O62" s="29">
        <v>20240404</v>
      </c>
    </row>
    <row r="63" spans="1:15" ht="12.75" customHeight="1">
      <c r="A63" s="29">
        <v>62</v>
      </c>
      <c r="B63" s="29">
        <v>450</v>
      </c>
      <c r="C63" s="29">
        <v>3.7455000000000001E-3</v>
      </c>
      <c r="D63" s="29">
        <v>309.70400000000001</v>
      </c>
      <c r="E63" s="29">
        <v>27.498000000000001</v>
      </c>
      <c r="F63" s="29">
        <v>7.55</v>
      </c>
      <c r="G63" s="29">
        <v>-23.78</v>
      </c>
      <c r="H63" s="29">
        <v>278.74</v>
      </c>
      <c r="I63" s="29">
        <v>195.1</v>
      </c>
      <c r="J63" s="29">
        <v>2.0990000000000002</v>
      </c>
      <c r="K63" s="29">
        <v>0.8</v>
      </c>
      <c r="L63" s="29">
        <v>1.0800000000000001E-2</v>
      </c>
      <c r="M63" s="29">
        <v>1</v>
      </c>
      <c r="N63" s="133" t="s">
        <v>3291</v>
      </c>
      <c r="O63" s="29">
        <v>20240404</v>
      </c>
    </row>
    <row r="64" spans="1:15" ht="12.75" customHeight="1">
      <c r="A64" s="29">
        <v>63</v>
      </c>
      <c r="B64" s="29">
        <v>450</v>
      </c>
      <c r="C64" s="29">
        <v>3.7455000000000001E-3</v>
      </c>
      <c r="D64" s="29">
        <v>182.37899999999999</v>
      </c>
      <c r="E64" s="29">
        <v>15.545</v>
      </c>
      <c r="F64" s="29">
        <v>7.5</v>
      </c>
      <c r="G64" s="29">
        <v>-23.79</v>
      </c>
      <c r="H64" s="29">
        <v>164.14</v>
      </c>
      <c r="I64" s="29">
        <v>282.60000000000002</v>
      </c>
      <c r="J64" s="29">
        <v>10.073</v>
      </c>
      <c r="K64" s="29">
        <v>6.1</v>
      </c>
      <c r="L64" s="29">
        <v>3.56E-2</v>
      </c>
      <c r="M64" s="29">
        <v>1</v>
      </c>
      <c r="N64" s="133" t="s">
        <v>3292</v>
      </c>
      <c r="O64" s="29">
        <v>20240404</v>
      </c>
    </row>
    <row r="65" spans="1:15" ht="12.75" customHeight="1">
      <c r="A65" s="29">
        <v>64</v>
      </c>
      <c r="B65" s="29">
        <v>450</v>
      </c>
      <c r="C65" s="29">
        <v>3.7455000000000001E-3</v>
      </c>
      <c r="D65" s="29">
        <v>174.078</v>
      </c>
      <c r="E65" s="29">
        <v>15.878</v>
      </c>
      <c r="F65" s="29">
        <v>8.68</v>
      </c>
      <c r="G65" s="29">
        <v>-26.05</v>
      </c>
      <c r="H65" s="29">
        <v>156.66999999999999</v>
      </c>
      <c r="I65" s="29">
        <v>277.5</v>
      </c>
      <c r="J65" s="29">
        <v>9.4060000000000006</v>
      </c>
      <c r="K65" s="29">
        <v>6</v>
      </c>
      <c r="L65" s="29">
        <v>3.39E-2</v>
      </c>
      <c r="M65" s="29">
        <v>1</v>
      </c>
      <c r="N65" s="133" t="s">
        <v>3293</v>
      </c>
      <c r="O65" s="29">
        <v>20240404</v>
      </c>
    </row>
    <row r="66" spans="1:15" ht="12.75" customHeight="1">
      <c r="A66" s="29">
        <v>65</v>
      </c>
      <c r="B66" s="29">
        <v>450</v>
      </c>
      <c r="C66" s="29">
        <v>3.7455000000000001E-3</v>
      </c>
      <c r="D66" s="29">
        <v>207.89</v>
      </c>
      <c r="E66" s="29">
        <v>18.286999999999999</v>
      </c>
      <c r="F66" s="29">
        <v>7.51</v>
      </c>
      <c r="G66" s="29">
        <v>-21.75</v>
      </c>
      <c r="H66" s="29">
        <v>187.1</v>
      </c>
      <c r="I66" s="29">
        <v>271.8</v>
      </c>
      <c r="J66" s="29">
        <v>10.073</v>
      </c>
      <c r="K66" s="29">
        <v>5.4</v>
      </c>
      <c r="L66" s="29">
        <v>3.7100000000000001E-2</v>
      </c>
      <c r="M66" s="29">
        <v>1</v>
      </c>
      <c r="N66" s="133" t="s">
        <v>3294</v>
      </c>
      <c r="O66" s="29">
        <v>20240404</v>
      </c>
    </row>
    <row r="67" spans="1:15" ht="12.75" customHeight="1">
      <c r="A67" s="29">
        <v>66</v>
      </c>
      <c r="B67" s="29">
        <v>450</v>
      </c>
      <c r="C67" s="29">
        <v>3.7455000000000001E-3</v>
      </c>
      <c r="D67" s="29">
        <v>33.234999999999999</v>
      </c>
      <c r="E67" s="29">
        <v>3.169</v>
      </c>
      <c r="F67" s="29">
        <v>7.99</v>
      </c>
      <c r="G67" s="29">
        <v>-25.83</v>
      </c>
      <c r="H67" s="29">
        <v>29.91</v>
      </c>
      <c r="I67" s="29">
        <v>275.5</v>
      </c>
      <c r="J67" s="29">
        <v>1.8839999999999999</v>
      </c>
      <c r="K67" s="29">
        <v>6.3</v>
      </c>
      <c r="L67" s="29">
        <v>6.8399999999999997E-3</v>
      </c>
      <c r="M67" s="29">
        <v>1</v>
      </c>
      <c r="N67" s="133" t="s">
        <v>3295</v>
      </c>
      <c r="O67" s="29">
        <v>20240404</v>
      </c>
    </row>
    <row r="68" spans="1:15" ht="12.75" customHeight="1">
      <c r="A68" s="29">
        <v>67</v>
      </c>
      <c r="B68" s="29">
        <v>450</v>
      </c>
      <c r="C68" s="29">
        <v>3.7455000000000001E-3</v>
      </c>
      <c r="D68" s="29">
        <v>228.33699999999999</v>
      </c>
      <c r="E68" s="29">
        <v>22.914999999999999</v>
      </c>
      <c r="F68" s="29">
        <v>8.3800000000000008</v>
      </c>
      <c r="G68" s="29">
        <v>-23.58</v>
      </c>
      <c r="H68" s="29">
        <v>205.5</v>
      </c>
      <c r="I68" s="29">
        <v>252.5</v>
      </c>
      <c r="J68" s="29">
        <v>9.0389999999999997</v>
      </c>
      <c r="K68" s="29">
        <v>4.4000000000000004</v>
      </c>
      <c r="L68" s="29">
        <v>3.5799999999999998E-2</v>
      </c>
      <c r="M68" s="29">
        <v>1</v>
      </c>
      <c r="N68" s="133" t="s">
        <v>3296</v>
      </c>
      <c r="O68" s="29">
        <v>20240404</v>
      </c>
    </row>
    <row r="69" spans="1:15" ht="12.75" customHeight="1">
      <c r="A69" s="29">
        <v>68</v>
      </c>
      <c r="B69" s="29">
        <v>450</v>
      </c>
      <c r="C69" s="29">
        <v>3.7455000000000001E-3</v>
      </c>
      <c r="D69" s="29">
        <v>136.946</v>
      </c>
      <c r="E69" s="29">
        <v>12.734999999999999</v>
      </c>
      <c r="F69" s="29">
        <v>7.65</v>
      </c>
      <c r="G69" s="29">
        <v>-20.53</v>
      </c>
      <c r="H69" s="29">
        <v>123.25</v>
      </c>
      <c r="I69" s="29">
        <v>266.10000000000002</v>
      </c>
      <c r="J69" s="29">
        <v>6.6829999999999998</v>
      </c>
      <c r="K69" s="29">
        <v>5.4</v>
      </c>
      <c r="L69" s="29">
        <v>2.5100000000000001E-2</v>
      </c>
      <c r="M69" s="29">
        <v>1</v>
      </c>
      <c r="N69" s="133" t="s">
        <v>3297</v>
      </c>
      <c r="O69" s="29">
        <v>20240404</v>
      </c>
    </row>
    <row r="70" spans="1:15" ht="12.75" customHeight="1">
      <c r="A70" s="29">
        <v>69</v>
      </c>
      <c r="B70" s="29">
        <v>450</v>
      </c>
      <c r="C70" s="29">
        <v>3.7455000000000001E-3</v>
      </c>
      <c r="D70" s="29">
        <v>125.114</v>
      </c>
      <c r="E70" s="29">
        <v>13.561999999999999</v>
      </c>
      <c r="F70" s="29">
        <v>9.4499999999999993</v>
      </c>
      <c r="G70" s="29">
        <v>-27.11</v>
      </c>
      <c r="H70" s="29">
        <v>112.6</v>
      </c>
      <c r="I70" s="29">
        <v>251.8</v>
      </c>
      <c r="J70" s="29">
        <v>6.0940000000000003</v>
      </c>
      <c r="K70" s="29">
        <v>5.4</v>
      </c>
      <c r="L70" s="29">
        <v>2.4199999999999999E-2</v>
      </c>
      <c r="M70" s="29">
        <v>1</v>
      </c>
      <c r="N70" s="133" t="s">
        <v>3298</v>
      </c>
      <c r="O70" s="29">
        <v>20240405</v>
      </c>
    </row>
    <row r="71" spans="1:15" ht="12.75" customHeight="1">
      <c r="A71" s="29">
        <v>70</v>
      </c>
      <c r="B71" s="29">
        <v>450</v>
      </c>
      <c r="C71" s="29">
        <v>3.7455000000000001E-3</v>
      </c>
      <c r="D71" s="29">
        <v>195.59700000000001</v>
      </c>
      <c r="E71" s="29">
        <v>17.361000000000001</v>
      </c>
      <c r="F71" s="29">
        <v>7.27</v>
      </c>
      <c r="G71" s="29">
        <v>-22.33</v>
      </c>
      <c r="H71" s="29">
        <v>176.04</v>
      </c>
      <c r="I71" s="29">
        <v>280.8</v>
      </c>
      <c r="J71" s="29">
        <v>11.198</v>
      </c>
      <c r="K71" s="29">
        <v>6.4</v>
      </c>
      <c r="L71" s="29">
        <v>3.9899999999999998E-2</v>
      </c>
      <c r="M71" s="29">
        <v>1</v>
      </c>
      <c r="N71" s="133" t="s">
        <v>3299</v>
      </c>
      <c r="O71" s="29">
        <v>20240405</v>
      </c>
    </row>
    <row r="72" spans="1:15" ht="12.75" customHeight="1">
      <c r="A72" s="29">
        <v>71</v>
      </c>
      <c r="B72" s="29">
        <v>450</v>
      </c>
      <c r="C72" s="29">
        <v>3.7455000000000001E-3</v>
      </c>
      <c r="D72" s="29">
        <v>173.08799999999999</v>
      </c>
      <c r="E72" s="29">
        <v>15.929</v>
      </c>
      <c r="F72" s="29">
        <v>8.32</v>
      </c>
      <c r="G72" s="29">
        <v>-28</v>
      </c>
      <c r="H72" s="29">
        <v>155.78</v>
      </c>
      <c r="I72" s="29">
        <v>258.3</v>
      </c>
      <c r="J72" s="29">
        <v>8.7460000000000004</v>
      </c>
      <c r="K72" s="29">
        <v>5.6</v>
      </c>
      <c r="L72" s="29">
        <v>3.39E-2</v>
      </c>
      <c r="M72" s="29">
        <v>1</v>
      </c>
      <c r="N72" s="133" t="s">
        <v>3300</v>
      </c>
      <c r="O72" s="29">
        <v>20240405</v>
      </c>
    </row>
    <row r="73" spans="1:15" ht="12.75" customHeight="1">
      <c r="A73" s="29">
        <v>72</v>
      </c>
      <c r="B73" s="29">
        <v>450</v>
      </c>
      <c r="C73" s="29">
        <v>3.7455000000000001E-3</v>
      </c>
      <c r="D73" s="29">
        <v>26.484000000000002</v>
      </c>
      <c r="E73" s="29">
        <v>2.0190000000000001</v>
      </c>
      <c r="F73" s="29">
        <v>6.85</v>
      </c>
      <c r="G73" s="29">
        <v>-22.48</v>
      </c>
      <c r="H73" s="29">
        <v>23.83</v>
      </c>
      <c r="I73" s="29">
        <v>284.3</v>
      </c>
      <c r="J73" s="29">
        <v>1.395</v>
      </c>
      <c r="K73" s="29">
        <v>5.9</v>
      </c>
      <c r="L73" s="29">
        <v>4.9100000000000003E-3</v>
      </c>
      <c r="M73" s="29">
        <v>1</v>
      </c>
      <c r="N73" s="133" t="s">
        <v>3301</v>
      </c>
      <c r="O73" s="29">
        <v>20240405</v>
      </c>
    </row>
    <row r="74" spans="1:15" ht="12.75" customHeight="1">
      <c r="A74" s="29">
        <v>73</v>
      </c>
      <c r="B74" s="29">
        <v>450</v>
      </c>
      <c r="C74" s="29">
        <v>3.7455000000000001E-3</v>
      </c>
      <c r="D74" s="29">
        <v>124.29600000000001</v>
      </c>
      <c r="E74" s="29">
        <v>12.615</v>
      </c>
      <c r="F74" s="29">
        <v>8.43</v>
      </c>
      <c r="G74" s="29">
        <v>-26.59</v>
      </c>
      <c r="H74" s="29">
        <v>111.87</v>
      </c>
      <c r="I74" s="29">
        <v>248.4</v>
      </c>
      <c r="J74" s="29">
        <v>6.1289999999999996</v>
      </c>
      <c r="K74" s="29">
        <v>5.5</v>
      </c>
      <c r="L74" s="29">
        <v>2.47E-2</v>
      </c>
      <c r="M74" s="29">
        <v>1</v>
      </c>
      <c r="N74" s="133" t="s">
        <v>3302</v>
      </c>
      <c r="O74" s="29">
        <v>20240405</v>
      </c>
    </row>
    <row r="75" spans="1:15" ht="12.75" customHeight="1">
      <c r="A75" s="29">
        <v>74</v>
      </c>
      <c r="B75" s="29">
        <v>450</v>
      </c>
      <c r="C75" s="29">
        <v>3.7455000000000001E-3</v>
      </c>
      <c r="D75" s="29">
        <v>256.76799999999997</v>
      </c>
      <c r="E75" s="29">
        <v>24.684000000000001</v>
      </c>
      <c r="F75" s="29">
        <v>8.49</v>
      </c>
      <c r="G75" s="29">
        <v>-26.63</v>
      </c>
      <c r="H75" s="29">
        <v>231.09</v>
      </c>
      <c r="I75" s="29">
        <v>279</v>
      </c>
      <c r="J75" s="29">
        <v>8.0890000000000004</v>
      </c>
      <c r="K75" s="29">
        <v>3.5</v>
      </c>
      <c r="L75" s="29">
        <v>2.9000000000000001E-2</v>
      </c>
      <c r="M75" s="29">
        <v>1</v>
      </c>
      <c r="N75" s="133" t="s">
        <v>3303</v>
      </c>
      <c r="O75" s="29">
        <v>20240405</v>
      </c>
    </row>
    <row r="76" spans="1:15" ht="12.75" customHeight="1">
      <c r="A76" s="29">
        <v>75</v>
      </c>
      <c r="B76" s="29">
        <v>450</v>
      </c>
      <c r="C76" s="29">
        <v>3.7455000000000001E-3</v>
      </c>
      <c r="D76" s="29">
        <v>168.02099999999999</v>
      </c>
      <c r="E76" s="29">
        <v>15.45</v>
      </c>
      <c r="F76" s="29">
        <v>8.0299999999999994</v>
      </c>
      <c r="G76" s="29">
        <v>-24.32</v>
      </c>
      <c r="H76" s="29">
        <v>151.22</v>
      </c>
      <c r="I76" s="29">
        <v>279.2</v>
      </c>
      <c r="J76" s="29">
        <v>9.6069999999999993</v>
      </c>
      <c r="K76" s="29">
        <v>6.4</v>
      </c>
      <c r="L76" s="29">
        <v>3.44E-2</v>
      </c>
      <c r="M76" s="29">
        <v>1</v>
      </c>
      <c r="N76" s="133" t="s">
        <v>3304</v>
      </c>
      <c r="O76" s="29">
        <v>20240405</v>
      </c>
    </row>
    <row r="77" spans="1:15" ht="12.75" customHeight="1">
      <c r="A77" s="29">
        <v>76</v>
      </c>
      <c r="B77" s="29">
        <v>450</v>
      </c>
      <c r="C77" s="29">
        <v>3.7455000000000001E-3</v>
      </c>
      <c r="D77" s="29">
        <v>177.60400000000001</v>
      </c>
      <c r="E77" s="29">
        <v>21.332999999999998</v>
      </c>
      <c r="F77" s="29">
        <v>9.64</v>
      </c>
      <c r="G77" s="29">
        <v>-25.99</v>
      </c>
      <c r="H77" s="29">
        <v>159.84</v>
      </c>
      <c r="I77" s="29">
        <v>258.60000000000002</v>
      </c>
      <c r="J77" s="29">
        <v>8.8019999999999996</v>
      </c>
      <c r="K77" s="29">
        <v>5.5</v>
      </c>
      <c r="L77" s="29">
        <v>3.4000000000000002E-2</v>
      </c>
      <c r="M77" s="29">
        <v>1</v>
      </c>
      <c r="N77" s="133" t="s">
        <v>3305</v>
      </c>
      <c r="O77" s="29">
        <v>20240405</v>
      </c>
    </row>
    <row r="78" spans="1:15" ht="12.75" customHeight="1">
      <c r="A78" s="29">
        <v>77</v>
      </c>
      <c r="B78" s="29">
        <v>450</v>
      </c>
      <c r="C78" s="29">
        <v>3.7455000000000001E-3</v>
      </c>
      <c r="D78" s="29">
        <v>135.33699999999999</v>
      </c>
      <c r="E78" s="29">
        <v>13.972</v>
      </c>
      <c r="F78" s="29">
        <v>8.7200000000000006</v>
      </c>
      <c r="G78" s="29">
        <v>-27.26</v>
      </c>
      <c r="H78" s="29">
        <v>121.8</v>
      </c>
      <c r="I78" s="29">
        <v>254.4</v>
      </c>
      <c r="J78" s="29">
        <v>7.1109999999999998</v>
      </c>
      <c r="K78" s="29">
        <v>5.8</v>
      </c>
      <c r="L78" s="29">
        <v>2.7900000000000001E-2</v>
      </c>
      <c r="M78" s="29">
        <v>1</v>
      </c>
      <c r="N78" s="133" t="s">
        <v>3306</v>
      </c>
      <c r="O78" s="29">
        <v>20240405</v>
      </c>
    </row>
    <row r="79" spans="1:15" ht="12.75" customHeight="1">
      <c r="A79" s="29">
        <v>78</v>
      </c>
      <c r="B79" s="29">
        <v>450</v>
      </c>
      <c r="C79" s="29">
        <v>3.7455000000000001E-3</v>
      </c>
      <c r="D79" s="29">
        <v>116.82599999999999</v>
      </c>
      <c r="E79" s="29">
        <v>10.275</v>
      </c>
      <c r="F79" s="29">
        <v>7.97</v>
      </c>
      <c r="G79" s="29">
        <v>-27.46</v>
      </c>
      <c r="H79" s="29">
        <v>105.14</v>
      </c>
      <c r="I79" s="29">
        <v>264.39999999999998</v>
      </c>
      <c r="J79" s="29">
        <v>6.0430000000000001</v>
      </c>
      <c r="K79" s="29">
        <v>5.7</v>
      </c>
      <c r="L79" s="29">
        <v>2.29E-2</v>
      </c>
      <c r="M79" s="29">
        <v>1</v>
      </c>
      <c r="N79" s="133" t="s">
        <v>3235</v>
      </c>
      <c r="O79" s="29">
        <v>20240405</v>
      </c>
    </row>
    <row r="80" spans="1:15" ht="12.75" customHeight="1">
      <c r="A80" s="29">
        <v>79</v>
      </c>
      <c r="B80" s="29">
        <v>450</v>
      </c>
      <c r="C80" s="29">
        <v>3.7455000000000001E-3</v>
      </c>
      <c r="D80" s="29">
        <v>306.17099999999999</v>
      </c>
      <c r="E80" s="29">
        <v>39.472999999999999</v>
      </c>
      <c r="F80" s="29">
        <v>8.74</v>
      </c>
      <c r="G80" s="29">
        <v>-22.52</v>
      </c>
      <c r="H80" s="29">
        <v>275.56</v>
      </c>
      <c r="I80" s="29">
        <v>158.80000000000001</v>
      </c>
      <c r="J80" s="29">
        <v>1.742</v>
      </c>
      <c r="K80" s="29">
        <v>0.6</v>
      </c>
      <c r="L80" s="29">
        <v>1.0999999999999999E-2</v>
      </c>
      <c r="M80" s="29">
        <v>1</v>
      </c>
      <c r="N80" s="133" t="s">
        <v>1209</v>
      </c>
      <c r="O80" s="29">
        <v>20240405</v>
      </c>
    </row>
    <row r="81" spans="1:15" ht="12.75" customHeight="1">
      <c r="A81" s="29">
        <v>80</v>
      </c>
      <c r="B81" s="29">
        <v>450</v>
      </c>
      <c r="C81" s="29">
        <v>3.7455000000000001E-3</v>
      </c>
      <c r="D81" s="29">
        <v>222.36500000000001</v>
      </c>
      <c r="E81" s="29">
        <v>19.507000000000001</v>
      </c>
      <c r="F81" s="29">
        <v>7.66</v>
      </c>
      <c r="G81" s="29">
        <v>-26.1</v>
      </c>
      <c r="H81" s="29">
        <v>200.13</v>
      </c>
      <c r="I81" s="29">
        <v>275.2</v>
      </c>
      <c r="J81" s="29">
        <v>10.882</v>
      </c>
      <c r="K81" s="29">
        <v>5.4</v>
      </c>
      <c r="L81" s="29">
        <v>3.95E-2</v>
      </c>
      <c r="M81" s="29">
        <v>1</v>
      </c>
      <c r="N81" s="133" t="s">
        <v>3307</v>
      </c>
      <c r="O81" s="29">
        <v>20240405</v>
      </c>
    </row>
    <row r="82" spans="1:15" ht="12.75" customHeight="1">
      <c r="A82" s="29">
        <v>81</v>
      </c>
      <c r="B82" s="29">
        <v>450</v>
      </c>
      <c r="C82" s="29">
        <v>3.7455000000000001E-3</v>
      </c>
      <c r="D82" s="29">
        <v>274.67700000000002</v>
      </c>
      <c r="E82" s="29">
        <v>23.933</v>
      </c>
      <c r="F82" s="29">
        <v>7.48</v>
      </c>
      <c r="G82" s="29">
        <v>-23.03</v>
      </c>
      <c r="H82" s="29">
        <v>247.21</v>
      </c>
      <c r="I82" s="29">
        <v>283.60000000000002</v>
      </c>
      <c r="J82" s="29">
        <v>6.1239999999999997</v>
      </c>
      <c r="K82" s="29">
        <v>2.5</v>
      </c>
      <c r="L82" s="29">
        <v>2.1600000000000001E-2</v>
      </c>
      <c r="M82" s="29">
        <v>1</v>
      </c>
      <c r="N82" s="133" t="s">
        <v>3308</v>
      </c>
      <c r="O82" s="29">
        <v>20240405</v>
      </c>
    </row>
    <row r="83" spans="1:15" ht="12.75" customHeight="1">
      <c r="A83" s="29">
        <v>82</v>
      </c>
      <c r="B83" s="29">
        <v>450</v>
      </c>
      <c r="C83" s="29">
        <v>3.7455000000000001E-3</v>
      </c>
      <c r="D83" s="29">
        <v>315.67399999999998</v>
      </c>
      <c r="E83" s="29">
        <v>36.673000000000002</v>
      </c>
      <c r="F83" s="29">
        <v>9.69</v>
      </c>
      <c r="G83" s="29">
        <v>-30.56</v>
      </c>
      <c r="H83" s="29">
        <v>284.11</v>
      </c>
      <c r="I83" s="29">
        <v>145.69999999999999</v>
      </c>
      <c r="J83" s="29">
        <v>1.1060000000000001</v>
      </c>
      <c r="K83" s="29">
        <v>0.4</v>
      </c>
      <c r="L83" s="29">
        <v>7.5900000000000004E-3</v>
      </c>
      <c r="M83" s="29">
        <v>1</v>
      </c>
      <c r="N83" s="133" t="s">
        <v>3309</v>
      </c>
      <c r="O83" s="29">
        <v>20240405</v>
      </c>
    </row>
    <row r="84" spans="1:15" ht="12.75" customHeight="1">
      <c r="A84" s="29">
        <v>83</v>
      </c>
      <c r="B84" s="29">
        <v>450</v>
      </c>
      <c r="C84" s="29">
        <v>3.7455000000000001E-3</v>
      </c>
      <c r="D84" s="29">
        <v>268.63600000000002</v>
      </c>
      <c r="E84" s="29">
        <v>23.62</v>
      </c>
      <c r="F84" s="29">
        <v>8.0500000000000007</v>
      </c>
      <c r="G84" s="29">
        <v>-23.9</v>
      </c>
      <c r="H84" s="29">
        <v>241.77</v>
      </c>
      <c r="I84" s="29">
        <v>283.3</v>
      </c>
      <c r="J84" s="29">
        <v>6.5570000000000004</v>
      </c>
      <c r="K84" s="29">
        <v>2.7</v>
      </c>
      <c r="L84" s="29">
        <v>2.3099999999999999E-2</v>
      </c>
      <c r="M84" s="29">
        <v>1</v>
      </c>
      <c r="N84" s="133" t="s">
        <v>3310</v>
      </c>
      <c r="O84" s="29">
        <v>20240405</v>
      </c>
    </row>
    <row r="85" spans="1:15" ht="12.75" customHeight="1">
      <c r="A85" s="29">
        <v>84</v>
      </c>
      <c r="B85" s="29">
        <v>450</v>
      </c>
      <c r="C85" s="29">
        <v>3.7455000000000001E-3</v>
      </c>
      <c r="D85" s="29">
        <v>243.679</v>
      </c>
      <c r="E85" s="29">
        <v>21.385999999999999</v>
      </c>
      <c r="F85" s="29">
        <v>9.2200000000000006</v>
      </c>
      <c r="G85" s="29">
        <v>-29.71</v>
      </c>
      <c r="H85" s="29">
        <v>219.31</v>
      </c>
      <c r="I85" s="29">
        <v>313.2</v>
      </c>
      <c r="J85" s="29">
        <v>11.161</v>
      </c>
      <c r="K85" s="29">
        <v>5.0999999999999996</v>
      </c>
      <c r="L85" s="29">
        <v>3.56E-2</v>
      </c>
      <c r="M85" s="29">
        <v>1</v>
      </c>
      <c r="N85" s="133" t="s">
        <v>3311</v>
      </c>
      <c r="O85" s="29">
        <v>20240405</v>
      </c>
    </row>
    <row r="86" spans="1:15" ht="12.75" customHeight="1">
      <c r="A86" s="29">
        <v>85</v>
      </c>
      <c r="B86" s="29">
        <v>450</v>
      </c>
      <c r="C86" s="29">
        <v>3.7455000000000001E-3</v>
      </c>
      <c r="D86" s="29">
        <v>288.61599999999999</v>
      </c>
      <c r="E86" s="29">
        <v>28.318999999999999</v>
      </c>
      <c r="F86" s="29">
        <v>8.43</v>
      </c>
      <c r="G86" s="29">
        <v>-26.88</v>
      </c>
      <c r="H86" s="29">
        <v>259.76</v>
      </c>
      <c r="I86" s="29">
        <v>225.4</v>
      </c>
      <c r="J86" s="29">
        <v>3.6739999999999999</v>
      </c>
      <c r="K86" s="29">
        <v>1.4</v>
      </c>
      <c r="L86" s="29">
        <v>1.6299999999999999E-2</v>
      </c>
      <c r="M86" s="29">
        <v>1</v>
      </c>
      <c r="N86" s="133" t="s">
        <v>3312</v>
      </c>
      <c r="O86" s="29">
        <v>20240405</v>
      </c>
    </row>
    <row r="87" spans="1:15" ht="12.75" customHeight="1">
      <c r="A87" s="29">
        <v>86</v>
      </c>
      <c r="B87" s="29">
        <v>450</v>
      </c>
      <c r="C87" s="29">
        <v>3.7455000000000001E-3</v>
      </c>
      <c r="D87" s="29">
        <v>182.52</v>
      </c>
      <c r="E87" s="29">
        <v>17.036000000000001</v>
      </c>
      <c r="F87" s="29">
        <v>8.9</v>
      </c>
      <c r="G87" s="29">
        <v>-26.43</v>
      </c>
      <c r="H87" s="29">
        <v>164.27</v>
      </c>
      <c r="I87" s="29">
        <v>250.1</v>
      </c>
      <c r="J87" s="29">
        <v>6.8360000000000003</v>
      </c>
      <c r="K87" s="29">
        <v>4.2</v>
      </c>
      <c r="L87" s="29">
        <v>2.7300000000000001E-2</v>
      </c>
      <c r="M87" s="29">
        <v>1</v>
      </c>
      <c r="N87" s="133" t="s">
        <v>3313</v>
      </c>
      <c r="O87" s="29">
        <v>20240405</v>
      </c>
    </row>
    <row r="88" spans="1:15" ht="12.75" customHeight="1">
      <c r="A88" s="29">
        <v>87</v>
      </c>
      <c r="B88" s="29">
        <v>450</v>
      </c>
      <c r="C88" s="29">
        <v>3.7455000000000001E-3</v>
      </c>
      <c r="D88" s="29">
        <v>213.054</v>
      </c>
      <c r="E88" s="29">
        <v>17.428999999999998</v>
      </c>
      <c r="F88" s="29">
        <v>8.25</v>
      </c>
      <c r="G88" s="29">
        <v>-26.14</v>
      </c>
      <c r="H88" s="29">
        <v>191.75</v>
      </c>
      <c r="I88" s="29">
        <v>282.5</v>
      </c>
      <c r="J88" s="29">
        <v>9.8350000000000009</v>
      </c>
      <c r="K88" s="29">
        <v>5.0999999999999996</v>
      </c>
      <c r="L88" s="29">
        <v>3.4799999999999998E-2</v>
      </c>
      <c r="M88" s="29">
        <v>1</v>
      </c>
      <c r="N88" s="133" t="s">
        <v>3314</v>
      </c>
      <c r="O88" s="29">
        <v>20240405</v>
      </c>
    </row>
    <row r="89" spans="1:15" ht="12.75" customHeight="1">
      <c r="A89" s="29" t="s">
        <v>3315</v>
      </c>
      <c r="B89" s="29">
        <v>450</v>
      </c>
      <c r="C89" s="29">
        <v>3.7455000000000001E-3</v>
      </c>
      <c r="D89" s="29">
        <v>408.13499999999999</v>
      </c>
      <c r="E89" s="29">
        <v>39.127000000000002</v>
      </c>
      <c r="F89" s="29">
        <v>10.130000000000001</v>
      </c>
      <c r="G89" s="29">
        <v>-37.14</v>
      </c>
      <c r="H89" s="29">
        <v>367.33</v>
      </c>
      <c r="I89" s="29">
        <v>297.3</v>
      </c>
      <c r="J89" s="29">
        <v>22.951000000000001</v>
      </c>
      <c r="K89" s="29">
        <v>6.2</v>
      </c>
      <c r="L89" s="29">
        <v>7.7200000000000005E-2</v>
      </c>
      <c r="M89" s="29">
        <v>10</v>
      </c>
      <c r="N89" s="133" t="s">
        <v>3316</v>
      </c>
      <c r="O89" s="29">
        <v>20240418</v>
      </c>
    </row>
    <row r="90" spans="1:15" ht="12.75" customHeight="1">
      <c r="A90" s="29" t="s">
        <v>3317</v>
      </c>
      <c r="B90" s="29">
        <v>450</v>
      </c>
      <c r="C90" s="29">
        <v>3.7455000000000001E-3</v>
      </c>
      <c r="D90" s="29">
        <v>295.85300000000001</v>
      </c>
      <c r="E90" s="29">
        <v>30.204000000000001</v>
      </c>
      <c r="F90" s="29">
        <v>8.66</v>
      </c>
      <c r="G90" s="29">
        <v>-27.76</v>
      </c>
      <c r="H90" s="29">
        <v>266.26</v>
      </c>
      <c r="I90" s="29">
        <v>277.89999999999998</v>
      </c>
      <c r="J90" s="29">
        <v>13.852</v>
      </c>
      <c r="K90" s="29">
        <v>5.2</v>
      </c>
      <c r="L90" s="29">
        <v>4.9799999999999997E-2</v>
      </c>
      <c r="M90" s="29">
        <v>10</v>
      </c>
      <c r="N90" s="133" t="s">
        <v>3318</v>
      </c>
      <c r="O90" s="29">
        <v>20240418</v>
      </c>
    </row>
    <row r="91" spans="1:15" ht="12.75" customHeight="1">
      <c r="A91" s="29">
        <v>90</v>
      </c>
      <c r="B91" s="29">
        <v>450</v>
      </c>
      <c r="C91" s="29">
        <v>3.7455000000000001E-3</v>
      </c>
      <c r="D91" s="29">
        <v>79.808000000000007</v>
      </c>
      <c r="E91" s="29">
        <v>6.5430000000000001</v>
      </c>
      <c r="F91" s="29">
        <v>6.34</v>
      </c>
      <c r="G91" s="29">
        <v>-17.190000000000001</v>
      </c>
      <c r="H91" s="29">
        <v>71.83</v>
      </c>
      <c r="I91" s="29">
        <v>223.5</v>
      </c>
      <c r="J91" s="29">
        <v>2.9849999999999999</v>
      </c>
      <c r="K91" s="29">
        <v>4.2</v>
      </c>
      <c r="L91" s="29">
        <v>1.34E-2</v>
      </c>
      <c r="M91" s="29">
        <v>1</v>
      </c>
      <c r="N91" s="133" t="s">
        <v>3319</v>
      </c>
      <c r="O91" s="29">
        <v>20240405</v>
      </c>
    </row>
    <row r="92" spans="1:15" ht="12.75" customHeight="1">
      <c r="A92" s="29">
        <v>91</v>
      </c>
      <c r="B92" s="29">
        <v>450</v>
      </c>
      <c r="C92" s="29">
        <v>3.7455000000000001E-3</v>
      </c>
      <c r="D92" s="29">
        <v>38.661999999999999</v>
      </c>
      <c r="E92" s="29">
        <v>3.6349999999999998</v>
      </c>
      <c r="F92" s="29">
        <v>8.93</v>
      </c>
      <c r="G92" s="29">
        <v>-27.07</v>
      </c>
      <c r="H92" s="29">
        <v>34.799999999999997</v>
      </c>
      <c r="I92" s="29">
        <v>279.89999999999998</v>
      </c>
      <c r="J92" s="29">
        <v>2.875</v>
      </c>
      <c r="K92" s="29">
        <v>8.3000000000000007</v>
      </c>
      <c r="L92" s="29">
        <v>1.03E-2</v>
      </c>
      <c r="M92" s="29">
        <v>1</v>
      </c>
      <c r="N92" s="133" t="s">
        <v>3320</v>
      </c>
      <c r="O92" s="29">
        <v>20240405</v>
      </c>
    </row>
    <row r="93" spans="1:15" ht="12.75" customHeight="1">
      <c r="A93" s="29">
        <v>92</v>
      </c>
      <c r="B93" s="29">
        <v>450</v>
      </c>
      <c r="C93" s="29">
        <v>3.7455000000000001E-3</v>
      </c>
      <c r="D93" s="29">
        <v>25.773</v>
      </c>
      <c r="E93" s="29">
        <v>2.2189999999999999</v>
      </c>
      <c r="F93" s="29">
        <v>7.77</v>
      </c>
      <c r="G93" s="29">
        <v>-27.14</v>
      </c>
      <c r="H93" s="29">
        <v>23.2</v>
      </c>
      <c r="I93" s="29">
        <v>291.3</v>
      </c>
      <c r="J93" s="29">
        <v>1.4690000000000001</v>
      </c>
      <c r="K93" s="29">
        <v>6.3</v>
      </c>
      <c r="L93" s="29">
        <v>5.0400000000000002E-3</v>
      </c>
      <c r="M93" s="29">
        <v>1</v>
      </c>
      <c r="N93" s="133" t="s">
        <v>3321</v>
      </c>
      <c r="O93" s="29">
        <v>20240408</v>
      </c>
    </row>
    <row r="94" spans="1:15" ht="12.75" customHeight="1">
      <c r="A94" s="29">
        <v>93</v>
      </c>
      <c r="B94" s="29">
        <v>450</v>
      </c>
      <c r="C94" s="29">
        <v>3.7455000000000001E-3</v>
      </c>
      <c r="D94" s="29">
        <v>32.552999999999997</v>
      </c>
      <c r="E94" s="29">
        <v>3.6419999999999999</v>
      </c>
      <c r="F94" s="29">
        <v>8.99</v>
      </c>
      <c r="G94" s="29">
        <v>-26.63</v>
      </c>
      <c r="H94" s="29">
        <v>29.3</v>
      </c>
      <c r="I94" s="29">
        <v>259.2</v>
      </c>
      <c r="J94" s="29">
        <v>1.466</v>
      </c>
      <c r="K94" s="29">
        <v>5</v>
      </c>
      <c r="L94" s="29">
        <v>5.6600000000000001E-3</v>
      </c>
      <c r="M94" s="29">
        <v>1</v>
      </c>
      <c r="N94" s="133" t="s">
        <v>3322</v>
      </c>
      <c r="O94" s="29">
        <v>20240408</v>
      </c>
    </row>
    <row r="95" spans="1:15" ht="12.75" customHeight="1">
      <c r="A95" s="29">
        <v>94</v>
      </c>
      <c r="B95" s="29">
        <v>450</v>
      </c>
      <c r="C95" s="29">
        <v>3.7455000000000001E-3</v>
      </c>
      <c r="D95" s="29">
        <v>172.77500000000001</v>
      </c>
      <c r="E95" s="29">
        <v>14.933999999999999</v>
      </c>
      <c r="F95" s="29">
        <v>7.81</v>
      </c>
      <c r="G95" s="29">
        <v>-27.93</v>
      </c>
      <c r="H95" s="29">
        <v>155.5</v>
      </c>
      <c r="I95" s="29">
        <v>272.60000000000002</v>
      </c>
      <c r="J95" s="29">
        <v>10.170999999999999</v>
      </c>
      <c r="K95" s="29">
        <v>6.5</v>
      </c>
      <c r="L95" s="29">
        <v>3.73E-2</v>
      </c>
      <c r="M95" s="29">
        <v>1</v>
      </c>
      <c r="N95" s="133" t="s">
        <v>3323</v>
      </c>
      <c r="O95" s="29">
        <v>20240408</v>
      </c>
    </row>
    <row r="96" spans="1:15" ht="12.75" customHeight="1">
      <c r="A96" s="29">
        <v>95</v>
      </c>
      <c r="B96" s="29">
        <v>450</v>
      </c>
      <c r="C96" s="29">
        <v>3.7455000000000001E-3</v>
      </c>
      <c r="D96" s="29">
        <v>139.12700000000001</v>
      </c>
      <c r="E96" s="29">
        <v>13.384</v>
      </c>
      <c r="F96" s="29">
        <v>8.2899999999999991</v>
      </c>
      <c r="G96" s="29">
        <v>-24.57</v>
      </c>
      <c r="H96" s="29">
        <v>125.22</v>
      </c>
      <c r="I96" s="29">
        <v>245</v>
      </c>
      <c r="J96" s="29">
        <v>5.6790000000000003</v>
      </c>
      <c r="K96" s="29">
        <v>4.5</v>
      </c>
      <c r="L96" s="29">
        <v>2.3199999999999998E-2</v>
      </c>
      <c r="M96" s="29">
        <v>1</v>
      </c>
      <c r="N96" s="133" t="s">
        <v>3324</v>
      </c>
      <c r="O96" s="29">
        <v>20240408</v>
      </c>
    </row>
    <row r="97" spans="1:16" ht="12.75" customHeight="1">
      <c r="A97" s="29">
        <v>96</v>
      </c>
      <c r="B97" s="29">
        <v>450</v>
      </c>
      <c r="C97" s="29">
        <v>3.7455000000000001E-3</v>
      </c>
      <c r="D97" s="29">
        <v>214.34</v>
      </c>
      <c r="E97" s="29">
        <v>24.451000000000001</v>
      </c>
      <c r="F97" s="29">
        <v>8.64</v>
      </c>
      <c r="G97" s="29">
        <v>-23.46</v>
      </c>
      <c r="H97" s="29">
        <v>192.91</v>
      </c>
      <c r="I97" s="29">
        <v>242.4</v>
      </c>
      <c r="J97" s="29">
        <v>8.8800000000000008</v>
      </c>
      <c r="K97" s="29">
        <v>4.5999999999999996</v>
      </c>
      <c r="L97" s="29">
        <v>3.6600000000000001E-2</v>
      </c>
      <c r="M97" s="29">
        <v>1</v>
      </c>
      <c r="N97" s="133" t="s">
        <v>3325</v>
      </c>
      <c r="O97" s="29">
        <v>20240408</v>
      </c>
    </row>
    <row r="98" spans="1:16" ht="12.75" customHeight="1">
      <c r="A98" s="29">
        <v>97</v>
      </c>
      <c r="B98" s="29">
        <v>450</v>
      </c>
      <c r="C98" s="29">
        <v>3.7455000000000001E-3</v>
      </c>
      <c r="D98" s="29">
        <v>96.992000000000004</v>
      </c>
      <c r="E98" s="29">
        <v>9.5250000000000004</v>
      </c>
      <c r="F98" s="29">
        <v>6.71</v>
      </c>
      <c r="G98" s="29">
        <v>-19.78</v>
      </c>
      <c r="H98" s="29">
        <v>87.29</v>
      </c>
      <c r="I98" s="29">
        <v>270.2</v>
      </c>
      <c r="J98" s="29">
        <v>5.4359999999999999</v>
      </c>
      <c r="K98" s="29">
        <v>6.2</v>
      </c>
      <c r="L98" s="29">
        <v>2.01E-2</v>
      </c>
      <c r="M98" s="29">
        <v>1</v>
      </c>
      <c r="N98" s="133" t="s">
        <v>3326</v>
      </c>
      <c r="O98" s="29">
        <v>20240408</v>
      </c>
    </row>
    <row r="99" spans="1:16" ht="12.75" customHeight="1">
      <c r="A99" s="29">
        <v>98</v>
      </c>
      <c r="B99" s="29">
        <v>450</v>
      </c>
      <c r="C99" s="29">
        <v>3.7455000000000001E-3</v>
      </c>
      <c r="D99" s="29">
        <v>99.65</v>
      </c>
      <c r="E99" s="29">
        <v>8.2989999999999995</v>
      </c>
      <c r="F99" s="29">
        <v>7.66</v>
      </c>
      <c r="G99" s="29">
        <v>-24.67</v>
      </c>
      <c r="H99" s="29">
        <v>89.69</v>
      </c>
      <c r="I99" s="29">
        <v>256.7</v>
      </c>
      <c r="J99" s="29">
        <v>5.3849999999999998</v>
      </c>
      <c r="K99" s="29">
        <v>6</v>
      </c>
      <c r="L99" s="29">
        <v>2.1000000000000001E-2</v>
      </c>
      <c r="M99" s="29">
        <v>1</v>
      </c>
      <c r="N99" s="133" t="s">
        <v>3327</v>
      </c>
      <c r="O99" s="29">
        <v>20240408</v>
      </c>
    </row>
    <row r="100" spans="1:16" ht="12.75" customHeight="1">
      <c r="A100" s="29">
        <v>99</v>
      </c>
      <c r="B100" s="29">
        <v>450</v>
      </c>
      <c r="C100" s="29">
        <v>3.7455000000000001E-3</v>
      </c>
      <c r="D100" s="29">
        <v>252.89</v>
      </c>
      <c r="E100" s="29">
        <v>30.03</v>
      </c>
      <c r="F100" s="29">
        <v>8.67</v>
      </c>
      <c r="G100" s="29">
        <v>-21.11</v>
      </c>
      <c r="H100" s="29">
        <v>227.6</v>
      </c>
      <c r="I100" s="29">
        <v>239.6</v>
      </c>
      <c r="J100" s="29">
        <v>9.6839999999999993</v>
      </c>
      <c r="K100" s="29">
        <v>4.3</v>
      </c>
      <c r="L100" s="29">
        <v>4.0399999999999998E-2</v>
      </c>
      <c r="M100" s="29">
        <v>10</v>
      </c>
      <c r="N100" s="133" t="s">
        <v>3328</v>
      </c>
      <c r="O100" s="29">
        <v>20240417</v>
      </c>
    </row>
    <row r="101" spans="1:16" ht="12.75" customHeight="1">
      <c r="A101" s="29">
        <v>100</v>
      </c>
      <c r="B101" s="29">
        <v>450</v>
      </c>
      <c r="C101" s="29">
        <v>3.7455000000000001E-3</v>
      </c>
      <c r="D101" s="29">
        <v>123.83199999999999</v>
      </c>
      <c r="E101" s="29">
        <v>10.976000000000001</v>
      </c>
      <c r="F101" s="29">
        <v>8</v>
      </c>
      <c r="G101" s="29">
        <v>-24.83</v>
      </c>
      <c r="H101" s="29">
        <v>111.45</v>
      </c>
      <c r="I101" s="29">
        <v>273.10000000000002</v>
      </c>
      <c r="J101" s="29">
        <v>6.5540000000000003</v>
      </c>
      <c r="K101" s="29">
        <v>5.9</v>
      </c>
      <c r="L101" s="29">
        <v>2.4E-2</v>
      </c>
      <c r="M101" s="29">
        <v>1</v>
      </c>
      <c r="N101" s="133" t="s">
        <v>3329</v>
      </c>
      <c r="O101" s="29">
        <v>20240408</v>
      </c>
    </row>
    <row r="102" spans="1:16" ht="12.75" customHeight="1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1"/>
      <c r="O102" s="190"/>
      <c r="P102" s="190"/>
    </row>
    <row r="103" spans="1:16" ht="12.75" customHeight="1">
      <c r="A103" s="135">
        <v>0.8</v>
      </c>
      <c r="N103" s="133"/>
    </row>
    <row r="104" spans="1:16" ht="12.75" customHeight="1">
      <c r="A104" s="29">
        <v>1</v>
      </c>
      <c r="B104" s="29" t="s">
        <v>18</v>
      </c>
      <c r="C104" s="29" t="s">
        <v>18</v>
      </c>
      <c r="D104" s="29" t="s">
        <v>18</v>
      </c>
      <c r="E104" s="29" t="s">
        <v>18</v>
      </c>
      <c r="F104" s="29" t="s">
        <v>18</v>
      </c>
      <c r="G104" s="29" t="s">
        <v>18</v>
      </c>
      <c r="H104" s="29" t="s">
        <v>18</v>
      </c>
      <c r="I104" s="29" t="s">
        <v>18</v>
      </c>
      <c r="J104" s="29" t="s">
        <v>18</v>
      </c>
      <c r="K104" s="29" t="s">
        <v>18</v>
      </c>
      <c r="L104" s="29" t="s">
        <v>18</v>
      </c>
      <c r="M104" s="29" t="s">
        <v>18</v>
      </c>
      <c r="N104" s="29" t="s">
        <v>18</v>
      </c>
      <c r="O104" s="29" t="s">
        <v>18</v>
      </c>
    </row>
    <row r="105" spans="1:16" ht="12.75" customHeight="1">
      <c r="A105" s="29">
        <v>2</v>
      </c>
      <c r="B105" s="29" t="s">
        <v>18</v>
      </c>
      <c r="C105" s="29" t="s">
        <v>18</v>
      </c>
      <c r="D105" s="29" t="s">
        <v>18</v>
      </c>
      <c r="E105" s="29" t="s">
        <v>18</v>
      </c>
      <c r="F105" s="29" t="s">
        <v>18</v>
      </c>
      <c r="G105" s="29" t="s">
        <v>18</v>
      </c>
      <c r="H105" s="29" t="s">
        <v>18</v>
      </c>
      <c r="I105" s="29" t="s">
        <v>18</v>
      </c>
      <c r="J105" s="29" t="s">
        <v>18</v>
      </c>
      <c r="K105" s="29" t="s">
        <v>18</v>
      </c>
      <c r="L105" s="29" t="s">
        <v>18</v>
      </c>
      <c r="M105" s="29" t="s">
        <v>18</v>
      </c>
      <c r="N105" s="29" t="s">
        <v>18</v>
      </c>
      <c r="O105" s="29" t="s">
        <v>18</v>
      </c>
    </row>
    <row r="106" spans="1:16" ht="12.75" customHeight="1">
      <c r="A106" s="29">
        <v>3</v>
      </c>
      <c r="B106" s="29" t="s">
        <v>18</v>
      </c>
      <c r="C106" s="29" t="s">
        <v>18</v>
      </c>
      <c r="D106" s="29" t="s">
        <v>18</v>
      </c>
      <c r="E106" s="29" t="s">
        <v>18</v>
      </c>
      <c r="F106" s="29" t="s">
        <v>18</v>
      </c>
      <c r="G106" s="29" t="s">
        <v>18</v>
      </c>
      <c r="H106" s="29" t="s">
        <v>18</v>
      </c>
      <c r="I106" s="29" t="s">
        <v>18</v>
      </c>
      <c r="J106" s="29" t="s">
        <v>18</v>
      </c>
      <c r="K106" s="29" t="s">
        <v>18</v>
      </c>
      <c r="L106" s="29" t="s">
        <v>18</v>
      </c>
      <c r="M106" s="29" t="s">
        <v>18</v>
      </c>
      <c r="N106" s="29" t="s">
        <v>18</v>
      </c>
      <c r="O106" s="29" t="s">
        <v>18</v>
      </c>
    </row>
    <row r="107" spans="1:16" ht="12.75" customHeight="1">
      <c r="A107" s="29">
        <v>4</v>
      </c>
      <c r="B107" s="29" t="s">
        <v>18</v>
      </c>
      <c r="C107" s="29" t="s">
        <v>18</v>
      </c>
      <c r="D107" s="29" t="s">
        <v>18</v>
      </c>
      <c r="E107" s="29" t="s">
        <v>18</v>
      </c>
      <c r="F107" s="29" t="s">
        <v>18</v>
      </c>
      <c r="G107" s="29" t="s">
        <v>18</v>
      </c>
      <c r="H107" s="29" t="s">
        <v>18</v>
      </c>
      <c r="I107" s="29" t="s">
        <v>18</v>
      </c>
      <c r="J107" s="29" t="s">
        <v>18</v>
      </c>
      <c r="K107" s="29" t="s">
        <v>18</v>
      </c>
      <c r="L107" s="29" t="s">
        <v>18</v>
      </c>
      <c r="M107" s="29" t="s">
        <v>18</v>
      </c>
      <c r="N107" s="29" t="s">
        <v>18</v>
      </c>
      <c r="O107" s="29" t="s">
        <v>18</v>
      </c>
    </row>
    <row r="108" spans="1:16" ht="12.75" customHeight="1">
      <c r="A108" t="s">
        <v>3330</v>
      </c>
      <c r="B108">
        <v>450</v>
      </c>
      <c r="C108" s="105">
        <v>3.7455000000000001E-3</v>
      </c>
      <c r="D108">
        <v>314.93799999999999</v>
      </c>
      <c r="E108">
        <v>40.387999999999998</v>
      </c>
      <c r="F108">
        <v>9.44</v>
      </c>
      <c r="G108">
        <v>-25.03</v>
      </c>
      <c r="H108">
        <v>283.44</v>
      </c>
      <c r="I108">
        <v>223.4</v>
      </c>
      <c r="J108">
        <v>11.845000000000001</v>
      </c>
      <c r="K108" s="133" t="s">
        <v>3331</v>
      </c>
      <c r="L108" s="105">
        <v>5.2999999999999999E-2</v>
      </c>
      <c r="M108">
        <v>10</v>
      </c>
      <c r="N108" s="133" t="s">
        <v>3332</v>
      </c>
      <c r="O108">
        <v>20240625</v>
      </c>
    </row>
    <row r="109" spans="1:16" ht="12.75" customHeight="1">
      <c r="A109" s="29">
        <v>6</v>
      </c>
      <c r="B109" s="29" t="s">
        <v>18</v>
      </c>
      <c r="C109" s="29" t="s">
        <v>18</v>
      </c>
      <c r="D109" s="29" t="s">
        <v>18</v>
      </c>
      <c r="E109" s="29" t="s">
        <v>18</v>
      </c>
      <c r="F109" s="29" t="s">
        <v>18</v>
      </c>
      <c r="G109" s="29" t="s">
        <v>18</v>
      </c>
      <c r="H109" s="29" t="s">
        <v>18</v>
      </c>
      <c r="I109" s="29" t="s">
        <v>18</v>
      </c>
      <c r="J109" s="29" t="s">
        <v>18</v>
      </c>
      <c r="K109" s="29" t="s">
        <v>18</v>
      </c>
      <c r="L109" s="29" t="s">
        <v>18</v>
      </c>
      <c r="M109" s="29" t="s">
        <v>18</v>
      </c>
      <c r="N109" s="29" t="s">
        <v>18</v>
      </c>
      <c r="O109" s="29" t="s">
        <v>18</v>
      </c>
    </row>
    <row r="110" spans="1:16" ht="12.75" customHeight="1">
      <c r="A110" s="29">
        <v>7</v>
      </c>
      <c r="B110" s="29" t="s">
        <v>18</v>
      </c>
      <c r="C110" s="29" t="s">
        <v>18</v>
      </c>
      <c r="D110" s="29" t="s">
        <v>18</v>
      </c>
      <c r="E110" s="29" t="s">
        <v>18</v>
      </c>
      <c r="F110" s="29" t="s">
        <v>18</v>
      </c>
      <c r="G110" s="29" t="s">
        <v>18</v>
      </c>
      <c r="H110" s="29" t="s">
        <v>18</v>
      </c>
      <c r="I110" s="29" t="s">
        <v>18</v>
      </c>
      <c r="J110" s="29" t="s">
        <v>18</v>
      </c>
      <c r="K110" s="29" t="s">
        <v>18</v>
      </c>
      <c r="L110" s="29" t="s">
        <v>18</v>
      </c>
      <c r="M110" s="29" t="s">
        <v>18</v>
      </c>
      <c r="N110" s="29" t="s">
        <v>18</v>
      </c>
      <c r="O110" s="29" t="s">
        <v>18</v>
      </c>
    </row>
    <row r="111" spans="1:16" ht="12.75" customHeight="1">
      <c r="A111" s="29">
        <v>8</v>
      </c>
      <c r="B111" s="29" t="s">
        <v>18</v>
      </c>
      <c r="C111" s="29" t="s">
        <v>18</v>
      </c>
      <c r="D111" s="29" t="s">
        <v>18</v>
      </c>
      <c r="E111" s="29" t="s">
        <v>18</v>
      </c>
      <c r="F111" s="29" t="s">
        <v>18</v>
      </c>
      <c r="G111" s="29" t="s">
        <v>18</v>
      </c>
      <c r="H111" s="29" t="s">
        <v>18</v>
      </c>
      <c r="I111" s="29" t="s">
        <v>18</v>
      </c>
      <c r="J111" s="29" t="s">
        <v>18</v>
      </c>
      <c r="K111" s="29" t="s">
        <v>18</v>
      </c>
      <c r="L111" s="29" t="s">
        <v>18</v>
      </c>
      <c r="M111" s="29" t="s">
        <v>18</v>
      </c>
      <c r="N111" s="29" t="s">
        <v>18</v>
      </c>
      <c r="O111" s="29" t="s">
        <v>18</v>
      </c>
    </row>
    <row r="112" spans="1:16" ht="12.75" customHeight="1">
      <c r="A112" t="s">
        <v>3333</v>
      </c>
      <c r="B112">
        <v>450</v>
      </c>
      <c r="C112" s="105">
        <v>3.7455000000000001E-3</v>
      </c>
      <c r="D112">
        <v>95.004999999999995</v>
      </c>
      <c r="E112">
        <v>11.458</v>
      </c>
      <c r="F112">
        <v>7.86</v>
      </c>
      <c r="G112">
        <v>-20.91</v>
      </c>
      <c r="H112">
        <v>85.51</v>
      </c>
      <c r="I112">
        <v>235.1</v>
      </c>
      <c r="J112">
        <v>6.1820000000000004</v>
      </c>
      <c r="K112" s="133" t="s">
        <v>3334</v>
      </c>
      <c r="L112" s="105">
        <v>2.63E-2</v>
      </c>
      <c r="M112">
        <v>1</v>
      </c>
      <c r="N112" s="133" t="s">
        <v>3335</v>
      </c>
      <c r="O112">
        <v>20240625</v>
      </c>
    </row>
    <row r="113" spans="1:15" ht="12.75" customHeight="1">
      <c r="A113" s="29">
        <v>10</v>
      </c>
      <c r="B113" s="29" t="s">
        <v>18</v>
      </c>
      <c r="C113" s="29" t="s">
        <v>18</v>
      </c>
      <c r="D113" s="29" t="s">
        <v>18</v>
      </c>
      <c r="E113" s="29" t="s">
        <v>18</v>
      </c>
      <c r="F113" s="29" t="s">
        <v>18</v>
      </c>
      <c r="G113" s="29" t="s">
        <v>18</v>
      </c>
      <c r="H113" s="29" t="s">
        <v>18</v>
      </c>
      <c r="I113" s="29" t="s">
        <v>18</v>
      </c>
      <c r="J113" s="29" t="s">
        <v>18</v>
      </c>
      <c r="K113" s="29" t="s">
        <v>18</v>
      </c>
      <c r="L113" s="29" t="s">
        <v>18</v>
      </c>
      <c r="M113" s="29" t="s">
        <v>18</v>
      </c>
      <c r="N113" s="29" t="s">
        <v>18</v>
      </c>
      <c r="O113" s="29" t="s">
        <v>18</v>
      </c>
    </row>
    <row r="114" spans="1:15" ht="12.75" customHeight="1">
      <c r="A114" s="29">
        <v>11</v>
      </c>
      <c r="B114" s="29" t="s">
        <v>18</v>
      </c>
      <c r="C114" s="29" t="s">
        <v>18</v>
      </c>
      <c r="D114" s="29" t="s">
        <v>18</v>
      </c>
      <c r="E114" s="29" t="s">
        <v>18</v>
      </c>
      <c r="F114" s="29" t="s">
        <v>18</v>
      </c>
      <c r="G114" s="29" t="s">
        <v>18</v>
      </c>
      <c r="H114" s="29" t="s">
        <v>18</v>
      </c>
      <c r="I114" s="29" t="s">
        <v>18</v>
      </c>
      <c r="J114" s="29" t="s">
        <v>18</v>
      </c>
      <c r="K114" s="29" t="s">
        <v>18</v>
      </c>
      <c r="L114" s="29" t="s">
        <v>18</v>
      </c>
      <c r="M114" s="29" t="s">
        <v>18</v>
      </c>
      <c r="N114" s="29" t="s">
        <v>18</v>
      </c>
      <c r="O114" s="29" t="s">
        <v>18</v>
      </c>
    </row>
    <row r="115" spans="1:15" ht="12.75" customHeight="1">
      <c r="A115" s="29">
        <v>12</v>
      </c>
      <c r="B115" s="29" t="s">
        <v>18</v>
      </c>
      <c r="C115" s="29" t="s">
        <v>18</v>
      </c>
      <c r="D115" s="29" t="s">
        <v>18</v>
      </c>
      <c r="E115" s="29" t="s">
        <v>18</v>
      </c>
      <c r="F115" s="29" t="s">
        <v>18</v>
      </c>
      <c r="G115" s="29" t="s">
        <v>18</v>
      </c>
      <c r="H115" s="29" t="s">
        <v>18</v>
      </c>
      <c r="I115" s="29" t="s">
        <v>18</v>
      </c>
      <c r="J115" s="29" t="s">
        <v>18</v>
      </c>
      <c r="K115" s="29" t="s">
        <v>18</v>
      </c>
      <c r="L115" s="29" t="s">
        <v>18</v>
      </c>
      <c r="M115" s="29" t="s">
        <v>18</v>
      </c>
      <c r="N115" s="29" t="s">
        <v>18</v>
      </c>
      <c r="O115" s="29" t="s">
        <v>18</v>
      </c>
    </row>
    <row r="116" spans="1:15" ht="12.75" customHeight="1">
      <c r="A116" s="29">
        <v>13</v>
      </c>
      <c r="B116" s="29" t="s">
        <v>18</v>
      </c>
      <c r="C116" s="29" t="s">
        <v>18</v>
      </c>
      <c r="D116" s="29" t="s">
        <v>18</v>
      </c>
      <c r="E116" s="29" t="s">
        <v>18</v>
      </c>
      <c r="F116" s="29" t="s">
        <v>18</v>
      </c>
      <c r="G116" s="29" t="s">
        <v>18</v>
      </c>
      <c r="H116" s="29" t="s">
        <v>18</v>
      </c>
      <c r="I116" s="29" t="s">
        <v>18</v>
      </c>
      <c r="J116" s="29" t="s">
        <v>18</v>
      </c>
      <c r="K116" s="29" t="s">
        <v>18</v>
      </c>
      <c r="L116" s="29" t="s">
        <v>18</v>
      </c>
      <c r="M116" s="29" t="s">
        <v>18</v>
      </c>
      <c r="N116" s="29" t="s">
        <v>18</v>
      </c>
      <c r="O116" s="29" t="s">
        <v>18</v>
      </c>
    </row>
    <row r="117" spans="1:15" ht="12.75" customHeight="1">
      <c r="A117" s="29">
        <v>14</v>
      </c>
      <c r="B117" s="29" t="s">
        <v>18</v>
      </c>
      <c r="C117" s="29" t="s">
        <v>18</v>
      </c>
      <c r="D117" s="29" t="s">
        <v>18</v>
      </c>
      <c r="E117" s="29" t="s">
        <v>18</v>
      </c>
      <c r="F117" s="29" t="s">
        <v>18</v>
      </c>
      <c r="G117" s="29" t="s">
        <v>18</v>
      </c>
      <c r="H117" s="29" t="s">
        <v>18</v>
      </c>
      <c r="I117" s="29" t="s">
        <v>18</v>
      </c>
      <c r="J117" s="29" t="s">
        <v>18</v>
      </c>
      <c r="K117" s="29" t="s">
        <v>18</v>
      </c>
      <c r="L117" s="29" t="s">
        <v>18</v>
      </c>
      <c r="M117" s="29" t="s">
        <v>18</v>
      </c>
      <c r="N117" s="29" t="s">
        <v>18</v>
      </c>
      <c r="O117" s="29" t="s">
        <v>18</v>
      </c>
    </row>
    <row r="118" spans="1:15" ht="12.75" customHeight="1">
      <c r="A118" s="29">
        <v>15</v>
      </c>
      <c r="B118" s="29" t="s">
        <v>18</v>
      </c>
      <c r="C118" s="29" t="s">
        <v>18</v>
      </c>
      <c r="D118" s="29" t="s">
        <v>18</v>
      </c>
      <c r="E118" s="29" t="s">
        <v>18</v>
      </c>
      <c r="F118" s="29" t="s">
        <v>18</v>
      </c>
      <c r="G118" s="29" t="s">
        <v>18</v>
      </c>
      <c r="H118" s="29" t="s">
        <v>18</v>
      </c>
      <c r="I118" s="29" t="s">
        <v>18</v>
      </c>
      <c r="J118" s="29" t="s">
        <v>18</v>
      </c>
      <c r="K118" s="29" t="s">
        <v>18</v>
      </c>
      <c r="L118" s="29" t="s">
        <v>18</v>
      </c>
      <c r="M118" s="29" t="s">
        <v>18</v>
      </c>
      <c r="N118" s="29" t="s">
        <v>18</v>
      </c>
      <c r="O118" s="29" t="s">
        <v>18</v>
      </c>
    </row>
    <row r="119" spans="1:15" ht="12.75" customHeight="1">
      <c r="A119" s="29" t="s">
        <v>3336</v>
      </c>
      <c r="B119" s="29">
        <v>450</v>
      </c>
      <c r="C119" s="29">
        <v>3.7455000000000001E-3</v>
      </c>
      <c r="D119" s="29">
        <v>276.07499999999999</v>
      </c>
      <c r="E119" s="29">
        <v>13.305999999999999</v>
      </c>
      <c r="F119" s="29">
        <v>4.03</v>
      </c>
      <c r="G119" s="29">
        <v>-12.44</v>
      </c>
      <c r="H119" s="29">
        <v>248.47</v>
      </c>
      <c r="I119" s="29">
        <v>292.3</v>
      </c>
      <c r="J119" s="29">
        <v>13.106999999999999</v>
      </c>
      <c r="K119" s="29">
        <v>5.3</v>
      </c>
      <c r="L119" s="29">
        <v>4.48E-2</v>
      </c>
      <c r="M119" s="29">
        <v>10</v>
      </c>
      <c r="N119" s="133" t="s">
        <v>3337</v>
      </c>
      <c r="O119" s="29">
        <v>20240424</v>
      </c>
    </row>
    <row r="120" spans="1:15" ht="12.75" customHeight="1">
      <c r="A120" s="29">
        <v>17</v>
      </c>
      <c r="B120" s="29" t="s">
        <v>18</v>
      </c>
      <c r="C120" s="29" t="s">
        <v>18</v>
      </c>
      <c r="D120" s="29" t="s">
        <v>18</v>
      </c>
      <c r="E120" s="29" t="s">
        <v>18</v>
      </c>
      <c r="F120" s="29" t="s">
        <v>18</v>
      </c>
      <c r="G120" s="29" t="s">
        <v>18</v>
      </c>
      <c r="H120" s="29" t="s">
        <v>18</v>
      </c>
      <c r="I120" s="29" t="s">
        <v>18</v>
      </c>
      <c r="J120" s="29" t="s">
        <v>18</v>
      </c>
      <c r="K120" s="29" t="s">
        <v>18</v>
      </c>
      <c r="L120" s="29" t="s">
        <v>18</v>
      </c>
      <c r="M120" s="29" t="s">
        <v>18</v>
      </c>
      <c r="N120" s="29" t="s">
        <v>18</v>
      </c>
      <c r="O120" s="29" t="s">
        <v>18</v>
      </c>
    </row>
    <row r="121" spans="1:15" ht="12.75" customHeight="1">
      <c r="A121" s="29">
        <v>18</v>
      </c>
      <c r="B121" s="29" t="s">
        <v>18</v>
      </c>
      <c r="C121" s="29" t="s">
        <v>18</v>
      </c>
      <c r="D121" s="29" t="s">
        <v>18</v>
      </c>
      <c r="E121" s="29" t="s">
        <v>18</v>
      </c>
      <c r="F121" s="29" t="s">
        <v>18</v>
      </c>
      <c r="G121" s="29" t="s">
        <v>18</v>
      </c>
      <c r="H121" s="29" t="s">
        <v>18</v>
      </c>
      <c r="I121" s="29" t="s">
        <v>18</v>
      </c>
      <c r="J121" s="29" t="s">
        <v>18</v>
      </c>
      <c r="K121" s="29" t="s">
        <v>18</v>
      </c>
      <c r="L121" s="29" t="s">
        <v>18</v>
      </c>
      <c r="M121" s="29" t="s">
        <v>18</v>
      </c>
      <c r="N121" s="29" t="s">
        <v>18</v>
      </c>
      <c r="O121" s="29" t="s">
        <v>18</v>
      </c>
    </row>
    <row r="122" spans="1:15" ht="12.75" customHeight="1">
      <c r="A122" s="29" t="s">
        <v>3338</v>
      </c>
      <c r="B122" s="29">
        <v>450</v>
      </c>
      <c r="C122" s="29">
        <v>3.7455000000000001E-3</v>
      </c>
      <c r="D122" s="29">
        <v>102.301</v>
      </c>
      <c r="E122" s="29">
        <v>10.013</v>
      </c>
      <c r="F122" s="29">
        <v>6.33</v>
      </c>
      <c r="G122" s="29">
        <v>-16.46</v>
      </c>
      <c r="H122" s="29">
        <v>92.07</v>
      </c>
      <c r="I122" s="29">
        <v>220.4</v>
      </c>
      <c r="J122" s="29">
        <v>4.41</v>
      </c>
      <c r="K122" s="29">
        <v>4.8</v>
      </c>
      <c r="L122" s="29">
        <v>0.02</v>
      </c>
      <c r="M122" s="29">
        <v>1</v>
      </c>
      <c r="N122" s="133" t="s">
        <v>3339</v>
      </c>
      <c r="O122" s="29">
        <v>20240411</v>
      </c>
    </row>
    <row r="123" spans="1:15" ht="12.75" customHeight="1">
      <c r="A123" s="29">
        <v>20</v>
      </c>
      <c r="B123" s="29" t="s">
        <v>18</v>
      </c>
      <c r="C123" s="29" t="s">
        <v>18</v>
      </c>
      <c r="D123" s="29" t="s">
        <v>18</v>
      </c>
      <c r="E123" s="29" t="s">
        <v>18</v>
      </c>
      <c r="F123" s="29" t="s">
        <v>18</v>
      </c>
      <c r="G123" s="29" t="s">
        <v>18</v>
      </c>
      <c r="H123" s="29" t="s">
        <v>18</v>
      </c>
      <c r="I123" s="29" t="s">
        <v>18</v>
      </c>
      <c r="J123" s="29" t="s">
        <v>18</v>
      </c>
      <c r="K123" s="29" t="s">
        <v>18</v>
      </c>
      <c r="L123" s="29" t="s">
        <v>18</v>
      </c>
      <c r="M123" s="29" t="s">
        <v>18</v>
      </c>
      <c r="N123" s="29" t="s">
        <v>18</v>
      </c>
      <c r="O123" s="29" t="s">
        <v>18</v>
      </c>
    </row>
    <row r="124" spans="1:15" ht="12.75" customHeight="1">
      <c r="A124" s="29">
        <v>21</v>
      </c>
      <c r="B124" s="29" t="s">
        <v>18</v>
      </c>
      <c r="C124" s="29" t="s">
        <v>18</v>
      </c>
      <c r="D124" s="29" t="s">
        <v>18</v>
      </c>
      <c r="E124" s="29" t="s">
        <v>18</v>
      </c>
      <c r="F124" s="29" t="s">
        <v>18</v>
      </c>
      <c r="G124" s="29" t="s">
        <v>18</v>
      </c>
      <c r="H124" s="29" t="s">
        <v>18</v>
      </c>
      <c r="I124" s="29" t="s">
        <v>18</v>
      </c>
      <c r="J124" s="29" t="s">
        <v>18</v>
      </c>
      <c r="K124" s="29" t="s">
        <v>18</v>
      </c>
      <c r="L124" s="29" t="s">
        <v>18</v>
      </c>
      <c r="M124" s="29" t="s">
        <v>18</v>
      </c>
      <c r="N124" s="29" t="s">
        <v>18</v>
      </c>
      <c r="O124" s="29" t="s">
        <v>18</v>
      </c>
    </row>
    <row r="125" spans="1:15" ht="12.75" customHeight="1">
      <c r="A125" s="29">
        <v>22</v>
      </c>
      <c r="B125" s="29" t="s">
        <v>18</v>
      </c>
      <c r="C125" s="29" t="s">
        <v>18</v>
      </c>
      <c r="D125" s="29" t="s">
        <v>18</v>
      </c>
      <c r="E125" s="29" t="s">
        <v>18</v>
      </c>
      <c r="F125" s="29" t="s">
        <v>18</v>
      </c>
      <c r="G125" s="29" t="s">
        <v>18</v>
      </c>
      <c r="H125" s="29" t="s">
        <v>18</v>
      </c>
      <c r="I125" s="29" t="s">
        <v>18</v>
      </c>
      <c r="J125" s="29" t="s">
        <v>18</v>
      </c>
      <c r="K125" s="29" t="s">
        <v>18</v>
      </c>
      <c r="L125" s="29" t="s">
        <v>18</v>
      </c>
      <c r="M125" s="29" t="s">
        <v>18</v>
      </c>
      <c r="N125" s="29" t="s">
        <v>18</v>
      </c>
      <c r="O125" s="29" t="s">
        <v>18</v>
      </c>
    </row>
    <row r="126" spans="1:15" ht="12.75" customHeight="1">
      <c r="A126" s="29">
        <v>23</v>
      </c>
      <c r="B126" s="29" t="s">
        <v>18</v>
      </c>
      <c r="C126" s="29" t="s">
        <v>18</v>
      </c>
      <c r="D126" s="29" t="s">
        <v>18</v>
      </c>
      <c r="E126" s="29" t="s">
        <v>18</v>
      </c>
      <c r="F126" s="29" t="s">
        <v>18</v>
      </c>
      <c r="G126" s="29" t="s">
        <v>18</v>
      </c>
      <c r="H126" s="29" t="s">
        <v>18</v>
      </c>
      <c r="I126" s="29" t="s">
        <v>18</v>
      </c>
      <c r="J126" s="29" t="s">
        <v>18</v>
      </c>
      <c r="K126" s="29" t="s">
        <v>18</v>
      </c>
      <c r="L126" s="29" t="s">
        <v>18</v>
      </c>
      <c r="M126" s="29" t="s">
        <v>18</v>
      </c>
      <c r="N126" s="29" t="s">
        <v>18</v>
      </c>
      <c r="O126" s="29" t="s">
        <v>18</v>
      </c>
    </row>
    <row r="127" spans="1:15" ht="12.75" customHeight="1">
      <c r="A127" s="29">
        <v>24</v>
      </c>
      <c r="B127" s="29" t="s">
        <v>18</v>
      </c>
      <c r="C127" s="29" t="s">
        <v>18</v>
      </c>
      <c r="D127" s="29" t="s">
        <v>18</v>
      </c>
      <c r="E127" s="29" t="s">
        <v>18</v>
      </c>
      <c r="F127" s="29" t="s">
        <v>18</v>
      </c>
      <c r="G127" s="29" t="s">
        <v>18</v>
      </c>
      <c r="H127" s="29" t="s">
        <v>18</v>
      </c>
      <c r="I127" s="29" t="s">
        <v>18</v>
      </c>
      <c r="J127" s="29" t="s">
        <v>18</v>
      </c>
      <c r="K127" s="29" t="s">
        <v>18</v>
      </c>
      <c r="L127" s="29" t="s">
        <v>18</v>
      </c>
      <c r="M127" s="29" t="s">
        <v>18</v>
      </c>
      <c r="N127" s="29" t="s">
        <v>18</v>
      </c>
      <c r="O127" s="29" t="s">
        <v>18</v>
      </c>
    </row>
    <row r="128" spans="1:15" ht="12.75" customHeight="1">
      <c r="A128" s="29">
        <v>25</v>
      </c>
      <c r="B128" s="29" t="s">
        <v>18</v>
      </c>
      <c r="C128" s="29" t="s">
        <v>18</v>
      </c>
      <c r="D128" s="29" t="s">
        <v>18</v>
      </c>
      <c r="E128" s="29" t="s">
        <v>18</v>
      </c>
      <c r="F128" s="29" t="s">
        <v>18</v>
      </c>
      <c r="G128" s="29" t="s">
        <v>18</v>
      </c>
      <c r="H128" s="29" t="s">
        <v>18</v>
      </c>
      <c r="I128" s="29" t="s">
        <v>18</v>
      </c>
      <c r="J128" s="29" t="s">
        <v>18</v>
      </c>
      <c r="K128" s="29" t="s">
        <v>18</v>
      </c>
      <c r="L128" s="29" t="s">
        <v>18</v>
      </c>
      <c r="M128" s="29" t="s">
        <v>18</v>
      </c>
      <c r="N128" s="29" t="s">
        <v>18</v>
      </c>
      <c r="O128" s="29" t="s">
        <v>18</v>
      </c>
    </row>
    <row r="129" spans="1:15" ht="12.75" customHeight="1">
      <c r="A129" s="29" t="s">
        <v>3340</v>
      </c>
      <c r="B129" s="29">
        <v>450</v>
      </c>
      <c r="C129" s="29">
        <v>3.7455000000000001E-3</v>
      </c>
      <c r="D129" s="29">
        <v>107.807</v>
      </c>
      <c r="E129" s="29">
        <v>9.7989999999999995</v>
      </c>
      <c r="F129" s="29">
        <v>7.61</v>
      </c>
      <c r="G129" s="29">
        <v>-21.89</v>
      </c>
      <c r="H129" s="29">
        <v>97.02</v>
      </c>
      <c r="I129" s="29">
        <v>268.5</v>
      </c>
      <c r="J129" s="29">
        <v>6.2850000000000001</v>
      </c>
      <c r="K129" s="29">
        <v>6.5</v>
      </c>
      <c r="L129" s="29">
        <v>2.3400000000000001E-2</v>
      </c>
      <c r="M129" s="29">
        <v>1</v>
      </c>
      <c r="N129" s="133" t="s">
        <v>3341</v>
      </c>
      <c r="O129" s="29">
        <v>20240412</v>
      </c>
    </row>
    <row r="130" spans="1:15" ht="12.75" customHeight="1">
      <c r="A130" s="29">
        <v>27</v>
      </c>
      <c r="B130" s="29" t="s">
        <v>18</v>
      </c>
      <c r="C130" s="29" t="s">
        <v>18</v>
      </c>
      <c r="D130" s="29" t="s">
        <v>18</v>
      </c>
      <c r="E130" s="29" t="s">
        <v>18</v>
      </c>
      <c r="F130" s="29" t="s">
        <v>18</v>
      </c>
      <c r="G130" s="29" t="s">
        <v>18</v>
      </c>
      <c r="H130" s="29" t="s">
        <v>18</v>
      </c>
      <c r="I130" s="29" t="s">
        <v>18</v>
      </c>
      <c r="J130" s="29" t="s">
        <v>18</v>
      </c>
      <c r="K130" s="29" t="s">
        <v>18</v>
      </c>
      <c r="L130" s="29" t="s">
        <v>18</v>
      </c>
      <c r="M130" s="29" t="s">
        <v>18</v>
      </c>
      <c r="N130" s="29" t="s">
        <v>18</v>
      </c>
      <c r="O130" s="29" t="s">
        <v>18</v>
      </c>
    </row>
    <row r="131" spans="1:15" ht="12.75" customHeight="1">
      <c r="A131" t="s">
        <v>3342</v>
      </c>
      <c r="B131">
        <v>450</v>
      </c>
      <c r="C131" s="105">
        <v>3.7455000000000001E-3</v>
      </c>
      <c r="D131">
        <v>194.52500000000001</v>
      </c>
      <c r="E131">
        <v>13.099</v>
      </c>
      <c r="F131">
        <v>6.32</v>
      </c>
      <c r="G131">
        <v>-25.75</v>
      </c>
      <c r="H131">
        <v>175.07</v>
      </c>
      <c r="I131">
        <v>312.5</v>
      </c>
      <c r="J131">
        <v>11.191000000000001</v>
      </c>
      <c r="K131" s="133" t="s">
        <v>3343</v>
      </c>
      <c r="L131" s="105">
        <v>3.5799999999999998E-2</v>
      </c>
      <c r="M131">
        <v>10</v>
      </c>
      <c r="N131" s="133" t="s">
        <v>3344</v>
      </c>
      <c r="O131">
        <v>20240626</v>
      </c>
    </row>
    <row r="132" spans="1:15" ht="12.75" customHeight="1">
      <c r="A132" s="29">
        <v>29</v>
      </c>
      <c r="B132" s="29" t="s">
        <v>18</v>
      </c>
      <c r="C132" s="29" t="s">
        <v>18</v>
      </c>
      <c r="D132" s="29" t="s">
        <v>18</v>
      </c>
      <c r="E132" s="29" t="s">
        <v>18</v>
      </c>
      <c r="F132" s="29" t="s">
        <v>18</v>
      </c>
      <c r="G132" s="29" t="s">
        <v>18</v>
      </c>
      <c r="H132" s="29" t="s">
        <v>18</v>
      </c>
      <c r="I132" s="29" t="s">
        <v>18</v>
      </c>
      <c r="J132" s="29" t="s">
        <v>18</v>
      </c>
      <c r="K132" s="29" t="s">
        <v>18</v>
      </c>
      <c r="L132" s="29" t="s">
        <v>18</v>
      </c>
      <c r="M132" s="29" t="s">
        <v>18</v>
      </c>
      <c r="N132" s="29" t="s">
        <v>18</v>
      </c>
      <c r="O132" s="29" t="s">
        <v>18</v>
      </c>
    </row>
    <row r="133" spans="1:15" ht="12.75" customHeight="1">
      <c r="A133" s="29">
        <v>30</v>
      </c>
      <c r="B133" s="29" t="s">
        <v>18</v>
      </c>
      <c r="C133" s="29" t="s">
        <v>18</v>
      </c>
      <c r="D133" s="29" t="s">
        <v>18</v>
      </c>
      <c r="E133" s="29" t="s">
        <v>18</v>
      </c>
      <c r="F133" s="29" t="s">
        <v>18</v>
      </c>
      <c r="G133" s="29" t="s">
        <v>18</v>
      </c>
      <c r="H133" s="29" t="s">
        <v>18</v>
      </c>
      <c r="I133" s="29" t="s">
        <v>18</v>
      </c>
      <c r="J133" s="29" t="s">
        <v>18</v>
      </c>
      <c r="K133" s="29" t="s">
        <v>18</v>
      </c>
      <c r="L133" s="29" t="s">
        <v>18</v>
      </c>
      <c r="M133" s="29" t="s">
        <v>18</v>
      </c>
      <c r="N133" s="29" t="s">
        <v>18</v>
      </c>
      <c r="O133" s="29" t="s">
        <v>18</v>
      </c>
    </row>
    <row r="134" spans="1:15" ht="12.75" customHeight="1">
      <c r="A134" t="s">
        <v>3345</v>
      </c>
      <c r="B134">
        <v>450</v>
      </c>
      <c r="C134" s="105">
        <v>3.7455000000000001E-3</v>
      </c>
      <c r="D134">
        <v>283.5</v>
      </c>
      <c r="E134">
        <v>41.601999999999997</v>
      </c>
      <c r="F134">
        <v>9.68</v>
      </c>
      <c r="G134">
        <v>-22.35</v>
      </c>
      <c r="H134">
        <v>255.15</v>
      </c>
      <c r="I134">
        <v>258.3</v>
      </c>
      <c r="J134">
        <v>9.5579999999999998</v>
      </c>
      <c r="K134" s="133" t="s">
        <v>3346</v>
      </c>
      <c r="L134" s="105">
        <v>3.6999999999999998E-2</v>
      </c>
      <c r="M134">
        <v>10</v>
      </c>
      <c r="N134" s="133" t="s">
        <v>3347</v>
      </c>
      <c r="O134">
        <v>20240626</v>
      </c>
    </row>
    <row r="135" spans="1:15" ht="12.75" customHeight="1">
      <c r="A135" s="29">
        <v>32</v>
      </c>
      <c r="B135" s="29" t="s">
        <v>18</v>
      </c>
      <c r="C135" s="29" t="s">
        <v>18</v>
      </c>
      <c r="D135" s="29" t="s">
        <v>18</v>
      </c>
      <c r="E135" s="29" t="s">
        <v>18</v>
      </c>
      <c r="F135" s="29" t="s">
        <v>18</v>
      </c>
      <c r="G135" s="29" t="s">
        <v>18</v>
      </c>
      <c r="H135" s="29" t="s">
        <v>18</v>
      </c>
      <c r="I135" s="29" t="s">
        <v>18</v>
      </c>
      <c r="J135" s="29" t="s">
        <v>18</v>
      </c>
      <c r="K135" s="29" t="s">
        <v>18</v>
      </c>
      <c r="L135" s="29" t="s">
        <v>18</v>
      </c>
      <c r="M135" s="29" t="s">
        <v>18</v>
      </c>
      <c r="N135" s="29" t="s">
        <v>18</v>
      </c>
      <c r="O135" s="29" t="s">
        <v>18</v>
      </c>
    </row>
    <row r="136" spans="1:15" ht="12.75" customHeight="1">
      <c r="A136" t="s">
        <v>3348</v>
      </c>
      <c r="B136">
        <v>450</v>
      </c>
      <c r="C136" s="105">
        <v>3.7455000000000001E-3</v>
      </c>
      <c r="D136">
        <v>78.043000000000006</v>
      </c>
      <c r="E136">
        <v>9.0239999999999991</v>
      </c>
      <c r="F136" s="133" t="s">
        <v>3349</v>
      </c>
      <c r="G136">
        <v>-21.68</v>
      </c>
      <c r="H136">
        <v>70.239999999999995</v>
      </c>
      <c r="I136">
        <v>248.4</v>
      </c>
      <c r="J136">
        <v>3.633</v>
      </c>
      <c r="K136" s="133" t="s">
        <v>3350</v>
      </c>
      <c r="L136" s="105">
        <v>1.46E-2</v>
      </c>
      <c r="M136">
        <v>1</v>
      </c>
      <c r="N136" s="133" t="s">
        <v>3351</v>
      </c>
      <c r="O136">
        <v>20240626</v>
      </c>
    </row>
    <row r="137" spans="1:15" ht="12.75" customHeight="1">
      <c r="A137" s="29">
        <v>34</v>
      </c>
      <c r="B137" s="29" t="s">
        <v>18</v>
      </c>
      <c r="C137" s="29" t="s">
        <v>18</v>
      </c>
      <c r="D137" s="29" t="s">
        <v>18</v>
      </c>
      <c r="E137" s="29" t="s">
        <v>18</v>
      </c>
      <c r="F137" s="29" t="s">
        <v>18</v>
      </c>
      <c r="G137" s="29" t="s">
        <v>18</v>
      </c>
      <c r="H137" s="29" t="s">
        <v>18</v>
      </c>
      <c r="I137" s="29" t="s">
        <v>18</v>
      </c>
      <c r="J137" s="29" t="s">
        <v>18</v>
      </c>
      <c r="K137" s="29" t="s">
        <v>18</v>
      </c>
      <c r="L137" s="29" t="s">
        <v>18</v>
      </c>
      <c r="M137" s="29" t="s">
        <v>18</v>
      </c>
      <c r="N137" s="29" t="s">
        <v>18</v>
      </c>
      <c r="O137" s="29" t="s">
        <v>18</v>
      </c>
    </row>
    <row r="138" spans="1:15" ht="12.75" customHeight="1">
      <c r="A138" s="29">
        <v>35</v>
      </c>
      <c r="B138" s="29" t="s">
        <v>18</v>
      </c>
      <c r="C138" s="29" t="s">
        <v>18</v>
      </c>
      <c r="D138" s="29" t="s">
        <v>18</v>
      </c>
      <c r="E138" s="29" t="s">
        <v>18</v>
      </c>
      <c r="F138" s="29" t="s">
        <v>18</v>
      </c>
      <c r="G138" s="29" t="s">
        <v>18</v>
      </c>
      <c r="H138" s="29" t="s">
        <v>18</v>
      </c>
      <c r="I138" s="29" t="s">
        <v>18</v>
      </c>
      <c r="J138" s="29" t="s">
        <v>18</v>
      </c>
      <c r="K138" s="29" t="s">
        <v>18</v>
      </c>
      <c r="L138" s="29" t="s">
        <v>18</v>
      </c>
      <c r="M138" s="29" t="s">
        <v>18</v>
      </c>
      <c r="N138" s="29" t="s">
        <v>18</v>
      </c>
      <c r="O138" s="29" t="s">
        <v>18</v>
      </c>
    </row>
    <row r="139" spans="1:15" ht="12.75" customHeight="1">
      <c r="A139" t="s">
        <v>3352</v>
      </c>
      <c r="B139">
        <v>450</v>
      </c>
      <c r="C139" s="105">
        <v>3.7455000000000001E-3</v>
      </c>
      <c r="D139">
        <v>303.98099999999999</v>
      </c>
      <c r="E139">
        <v>49.941000000000003</v>
      </c>
      <c r="F139">
        <v>10.98</v>
      </c>
      <c r="G139">
        <v>-24.32</v>
      </c>
      <c r="H139">
        <v>273.58</v>
      </c>
      <c r="I139">
        <v>239.5</v>
      </c>
      <c r="J139">
        <v>9.64</v>
      </c>
      <c r="K139" s="133" t="s">
        <v>3353</v>
      </c>
      <c r="L139" s="105">
        <v>4.02E-2</v>
      </c>
      <c r="M139">
        <v>10</v>
      </c>
      <c r="N139" s="133" t="s">
        <v>3354</v>
      </c>
      <c r="O139">
        <v>20240627</v>
      </c>
    </row>
    <row r="140" spans="1:15" ht="12.75" customHeight="1">
      <c r="A140" t="s">
        <v>3355</v>
      </c>
      <c r="B140">
        <v>450</v>
      </c>
      <c r="C140" s="105">
        <v>3.7455000000000001E-3</v>
      </c>
      <c r="D140">
        <v>106.44</v>
      </c>
      <c r="E140">
        <v>13.708</v>
      </c>
      <c r="F140">
        <v>9.83</v>
      </c>
      <c r="G140">
        <v>-24.75</v>
      </c>
      <c r="H140">
        <v>95.79</v>
      </c>
      <c r="I140">
        <v>265.3</v>
      </c>
      <c r="J140">
        <v>5.0149999999999997</v>
      </c>
      <c r="K140" s="133" t="s">
        <v>3350</v>
      </c>
      <c r="L140" s="105">
        <v>1.89E-2</v>
      </c>
      <c r="M140">
        <v>1</v>
      </c>
      <c r="N140" s="133" t="s">
        <v>3356</v>
      </c>
      <c r="O140">
        <v>20240627</v>
      </c>
    </row>
    <row r="141" spans="1:15" ht="12.75" customHeight="1">
      <c r="A141" s="29">
        <v>38</v>
      </c>
      <c r="B141" s="29" t="s">
        <v>18</v>
      </c>
      <c r="C141" s="29" t="s">
        <v>18</v>
      </c>
      <c r="D141" s="29" t="s">
        <v>18</v>
      </c>
      <c r="E141" s="29" t="s">
        <v>18</v>
      </c>
      <c r="F141" s="29" t="s">
        <v>18</v>
      </c>
      <c r="G141" s="29" t="s">
        <v>18</v>
      </c>
      <c r="H141" s="29" t="s">
        <v>18</v>
      </c>
      <c r="I141" s="29" t="s">
        <v>18</v>
      </c>
      <c r="J141" s="29" t="s">
        <v>18</v>
      </c>
      <c r="K141" s="29" t="s">
        <v>18</v>
      </c>
      <c r="L141" s="29" t="s">
        <v>18</v>
      </c>
      <c r="M141" s="29" t="s">
        <v>18</v>
      </c>
      <c r="N141" s="29" t="s">
        <v>18</v>
      </c>
      <c r="O141" s="29" t="s">
        <v>18</v>
      </c>
    </row>
    <row r="142" spans="1:15" ht="12.75" customHeight="1">
      <c r="A142" t="s">
        <v>3357</v>
      </c>
      <c r="B142">
        <v>450</v>
      </c>
      <c r="C142" s="105">
        <v>3.7455000000000001E-3</v>
      </c>
      <c r="D142">
        <v>515.02300000000002</v>
      </c>
      <c r="E142">
        <v>20.893000000000001</v>
      </c>
      <c r="F142">
        <v>7.68</v>
      </c>
      <c r="G142">
        <v>-22.26</v>
      </c>
      <c r="H142">
        <v>463.52</v>
      </c>
      <c r="I142">
        <v>470.3</v>
      </c>
      <c r="J142">
        <v>51.99</v>
      </c>
      <c r="K142" s="133" t="s">
        <v>3358</v>
      </c>
      <c r="L142" s="105">
        <v>0.111</v>
      </c>
      <c r="M142">
        <v>10</v>
      </c>
      <c r="N142" s="133" t="s">
        <v>3359</v>
      </c>
      <c r="O142">
        <v>20240627</v>
      </c>
    </row>
    <row r="143" spans="1:15" ht="12.75" customHeight="1">
      <c r="A143" t="s">
        <v>3360</v>
      </c>
      <c r="B143">
        <v>450</v>
      </c>
      <c r="C143" s="105">
        <v>3.7455000000000001E-3</v>
      </c>
      <c r="D143">
        <v>193.66499999999999</v>
      </c>
      <c r="E143">
        <v>20.795999999999999</v>
      </c>
      <c r="F143">
        <v>7.74</v>
      </c>
      <c r="G143">
        <v>-20.93</v>
      </c>
      <c r="H143">
        <v>174.3</v>
      </c>
      <c r="I143">
        <v>275.5</v>
      </c>
      <c r="J143">
        <v>11.499000000000001</v>
      </c>
      <c r="K143" s="133" t="s">
        <v>3361</v>
      </c>
      <c r="L143" s="105">
        <v>4.1700000000000001E-2</v>
      </c>
      <c r="M143">
        <v>1</v>
      </c>
      <c r="N143" s="133" t="s">
        <v>3362</v>
      </c>
      <c r="O143">
        <v>20240627</v>
      </c>
    </row>
    <row r="144" spans="1:15" ht="12.75" customHeight="1">
      <c r="A144" s="29">
        <v>41</v>
      </c>
      <c r="B144" s="29" t="s">
        <v>18</v>
      </c>
      <c r="C144" s="29" t="s">
        <v>18</v>
      </c>
      <c r="D144" s="29" t="s">
        <v>18</v>
      </c>
      <c r="E144" s="29" t="s">
        <v>18</v>
      </c>
      <c r="F144" s="29" t="s">
        <v>18</v>
      </c>
      <c r="G144" s="29" t="s">
        <v>18</v>
      </c>
      <c r="H144" s="29" t="s">
        <v>18</v>
      </c>
      <c r="I144" s="29" t="s">
        <v>18</v>
      </c>
      <c r="J144" s="29" t="s">
        <v>18</v>
      </c>
      <c r="K144" s="29" t="s">
        <v>18</v>
      </c>
      <c r="L144" s="29" t="s">
        <v>18</v>
      </c>
      <c r="M144" s="29" t="s">
        <v>18</v>
      </c>
      <c r="N144" s="29" t="s">
        <v>18</v>
      </c>
      <c r="O144" s="29" t="s">
        <v>18</v>
      </c>
    </row>
    <row r="145" spans="1:15" ht="12.75" customHeight="1">
      <c r="A145" s="29">
        <v>42</v>
      </c>
      <c r="B145" s="29" t="s">
        <v>18</v>
      </c>
      <c r="C145" s="29" t="s">
        <v>18</v>
      </c>
      <c r="D145" s="29" t="s">
        <v>18</v>
      </c>
      <c r="E145" s="29" t="s">
        <v>18</v>
      </c>
      <c r="F145" s="29" t="s">
        <v>18</v>
      </c>
      <c r="G145" s="29" t="s">
        <v>18</v>
      </c>
      <c r="H145" s="29" t="s">
        <v>18</v>
      </c>
      <c r="I145" s="29" t="s">
        <v>18</v>
      </c>
      <c r="J145" s="29" t="s">
        <v>18</v>
      </c>
      <c r="K145" s="29" t="s">
        <v>18</v>
      </c>
      <c r="L145" s="29" t="s">
        <v>18</v>
      </c>
      <c r="M145" s="29" t="s">
        <v>18</v>
      </c>
      <c r="N145" s="29" t="s">
        <v>18</v>
      </c>
      <c r="O145" s="29" t="s">
        <v>18</v>
      </c>
    </row>
    <row r="146" spans="1:15" ht="12.75" customHeight="1">
      <c r="A146" s="29">
        <v>43</v>
      </c>
      <c r="B146" s="29" t="s">
        <v>18</v>
      </c>
      <c r="C146" s="29" t="s">
        <v>18</v>
      </c>
      <c r="D146" s="29" t="s">
        <v>18</v>
      </c>
      <c r="E146" s="29" t="s">
        <v>18</v>
      </c>
      <c r="F146" s="29" t="s">
        <v>18</v>
      </c>
      <c r="G146" s="29" t="s">
        <v>18</v>
      </c>
      <c r="H146" s="29" t="s">
        <v>18</v>
      </c>
      <c r="I146" s="29" t="s">
        <v>18</v>
      </c>
      <c r="J146" s="29" t="s">
        <v>18</v>
      </c>
      <c r="K146" s="29" t="s">
        <v>18</v>
      </c>
      <c r="L146" s="29" t="s">
        <v>18</v>
      </c>
      <c r="M146" s="29" t="s">
        <v>18</v>
      </c>
      <c r="N146" s="29" t="s">
        <v>18</v>
      </c>
      <c r="O146" s="29" t="s">
        <v>18</v>
      </c>
    </row>
    <row r="147" spans="1:15" ht="12.75" customHeight="1">
      <c r="A147" s="29">
        <v>44</v>
      </c>
      <c r="B147" s="29" t="s">
        <v>18</v>
      </c>
      <c r="C147" s="29" t="s">
        <v>18</v>
      </c>
      <c r="D147" s="29" t="s">
        <v>18</v>
      </c>
      <c r="E147" s="29" t="s">
        <v>18</v>
      </c>
      <c r="F147" s="29" t="s">
        <v>18</v>
      </c>
      <c r="G147" s="29" t="s">
        <v>18</v>
      </c>
      <c r="H147" s="29" t="s">
        <v>18</v>
      </c>
      <c r="I147" s="29" t="s">
        <v>18</v>
      </c>
      <c r="J147" s="29" t="s">
        <v>18</v>
      </c>
      <c r="K147" s="29" t="s">
        <v>18</v>
      </c>
      <c r="L147" s="29" t="s">
        <v>18</v>
      </c>
      <c r="M147" s="29" t="s">
        <v>18</v>
      </c>
      <c r="N147" s="29" t="s">
        <v>18</v>
      </c>
      <c r="O147" s="29" t="s">
        <v>18</v>
      </c>
    </row>
    <row r="148" spans="1:15" ht="12.75" customHeight="1">
      <c r="A148" t="s">
        <v>3363</v>
      </c>
      <c r="B148">
        <v>450</v>
      </c>
      <c r="C148" s="105">
        <v>3.7455000000000001E-3</v>
      </c>
      <c r="D148">
        <v>342.56799999999998</v>
      </c>
      <c r="E148">
        <v>35.26</v>
      </c>
      <c r="F148">
        <v>9.65</v>
      </c>
      <c r="G148">
        <v>-27.34</v>
      </c>
      <c r="H148">
        <v>308.31</v>
      </c>
      <c r="I148">
        <v>330.9</v>
      </c>
      <c r="J148">
        <v>27.645</v>
      </c>
      <c r="K148">
        <v>9</v>
      </c>
      <c r="L148" s="105">
        <v>8.3500000000000005E-2</v>
      </c>
      <c r="M148">
        <v>10</v>
      </c>
      <c r="N148" s="133" t="s">
        <v>3364</v>
      </c>
      <c r="O148">
        <v>20240627</v>
      </c>
    </row>
    <row r="149" spans="1:15" ht="12.75" customHeight="1">
      <c r="A149" s="29" t="s">
        <v>3365</v>
      </c>
      <c r="B149" s="29">
        <v>450</v>
      </c>
      <c r="C149" s="29">
        <v>3.7455000000000001E-3</v>
      </c>
      <c r="D149" s="29">
        <v>447.44200000000001</v>
      </c>
      <c r="E149" s="29">
        <v>42.667000000000002</v>
      </c>
      <c r="F149" s="29">
        <v>11.05</v>
      </c>
      <c r="G149" s="29">
        <v>-26.97</v>
      </c>
      <c r="H149" s="29">
        <v>402.69</v>
      </c>
      <c r="I149" s="29">
        <v>417.1</v>
      </c>
      <c r="J149" s="29">
        <v>50.518999999999998</v>
      </c>
      <c r="K149" s="29">
        <v>12.5</v>
      </c>
      <c r="L149" s="29">
        <v>0.121</v>
      </c>
      <c r="M149" s="29">
        <v>10</v>
      </c>
      <c r="N149" s="133" t="s">
        <v>2631</v>
      </c>
      <c r="O149" s="29">
        <v>20240415</v>
      </c>
    </row>
    <row r="150" spans="1:15" ht="12.75" customHeight="1">
      <c r="A150" s="29" t="s">
        <v>3366</v>
      </c>
      <c r="B150" s="29">
        <v>450</v>
      </c>
      <c r="C150" s="29">
        <v>3.7455000000000001E-3</v>
      </c>
      <c r="D150" s="29">
        <v>341.762</v>
      </c>
      <c r="E150" s="29">
        <v>51.197000000000003</v>
      </c>
      <c r="F150" s="29">
        <v>11.51</v>
      </c>
      <c r="G150" s="29">
        <v>-27.18</v>
      </c>
      <c r="H150" s="29">
        <v>307.58</v>
      </c>
      <c r="I150" s="29">
        <v>240.5</v>
      </c>
      <c r="J150" s="29">
        <v>14.951000000000001</v>
      </c>
      <c r="K150" s="29">
        <v>4.9000000000000004</v>
      </c>
      <c r="L150" s="29">
        <v>6.2199999999999998E-2</v>
      </c>
      <c r="M150" s="29">
        <v>10</v>
      </c>
      <c r="N150" s="133" t="s">
        <v>3367</v>
      </c>
      <c r="O150" s="29">
        <v>20240415</v>
      </c>
    </row>
    <row r="151" spans="1:15" ht="12.75" customHeight="1">
      <c r="A151" s="29" t="s">
        <v>3368</v>
      </c>
      <c r="B151" s="29">
        <v>450</v>
      </c>
      <c r="C151" s="29">
        <v>3.7455000000000001E-3</v>
      </c>
      <c r="D151" s="29">
        <v>431.05700000000002</v>
      </c>
      <c r="E151" s="29">
        <v>57.948</v>
      </c>
      <c r="F151" s="29">
        <v>9.16</v>
      </c>
      <c r="G151" s="29">
        <v>-22.43</v>
      </c>
      <c r="H151" s="29">
        <v>387.96</v>
      </c>
      <c r="I151" s="29">
        <v>257.3</v>
      </c>
      <c r="J151" s="29">
        <v>15.432</v>
      </c>
      <c r="K151" s="29">
        <v>4</v>
      </c>
      <c r="L151" s="29">
        <v>0.06</v>
      </c>
      <c r="M151" s="29">
        <v>10</v>
      </c>
      <c r="N151" s="133" t="s">
        <v>3369</v>
      </c>
      <c r="O151" s="29">
        <v>20240412</v>
      </c>
    </row>
    <row r="152" spans="1:15" ht="12.75" customHeight="1">
      <c r="A152" t="s">
        <v>3370</v>
      </c>
      <c r="B152">
        <v>450</v>
      </c>
      <c r="C152" s="105">
        <v>3.7455000000000001E-3</v>
      </c>
      <c r="D152">
        <v>419.56900000000002</v>
      </c>
      <c r="E152">
        <v>64.477000000000004</v>
      </c>
      <c r="F152">
        <v>8.6199999999999992</v>
      </c>
      <c r="G152">
        <v>-19.89</v>
      </c>
      <c r="H152">
        <v>377.6</v>
      </c>
      <c r="I152">
        <v>194.5</v>
      </c>
      <c r="J152">
        <v>11.619</v>
      </c>
      <c r="K152">
        <v>3.1</v>
      </c>
      <c r="L152" s="105">
        <v>5.9700000000000003E-2</v>
      </c>
      <c r="M152">
        <v>10</v>
      </c>
      <c r="N152" s="192">
        <v>0.49905092592592598</v>
      </c>
      <c r="O152">
        <v>20240730</v>
      </c>
    </row>
    <row r="153" spans="1:15" ht="12.75" customHeight="1">
      <c r="A153" s="29">
        <v>50</v>
      </c>
      <c r="B153" s="29" t="s">
        <v>18</v>
      </c>
      <c r="C153" s="29" t="s">
        <v>18</v>
      </c>
      <c r="D153" s="29" t="s">
        <v>18</v>
      </c>
      <c r="E153" s="29" t="s">
        <v>18</v>
      </c>
      <c r="F153" s="29" t="s">
        <v>18</v>
      </c>
      <c r="G153" s="29" t="s">
        <v>18</v>
      </c>
      <c r="H153" s="29" t="s">
        <v>18</v>
      </c>
      <c r="I153" s="29" t="s">
        <v>18</v>
      </c>
      <c r="J153" s="29" t="s">
        <v>18</v>
      </c>
      <c r="K153" s="29" t="s">
        <v>18</v>
      </c>
      <c r="L153" s="29" t="s">
        <v>18</v>
      </c>
      <c r="M153" s="29" t="s">
        <v>18</v>
      </c>
      <c r="N153" s="29" t="s">
        <v>18</v>
      </c>
      <c r="O153" s="29" t="s">
        <v>18</v>
      </c>
    </row>
    <row r="154" spans="1:15" ht="12.75" customHeight="1">
      <c r="A154" s="29">
        <v>51</v>
      </c>
      <c r="B154" s="29" t="s">
        <v>18</v>
      </c>
      <c r="C154" s="29" t="s">
        <v>18</v>
      </c>
      <c r="D154" s="29" t="s">
        <v>18</v>
      </c>
      <c r="E154" s="29" t="s">
        <v>18</v>
      </c>
      <c r="F154" s="29" t="s">
        <v>18</v>
      </c>
      <c r="G154" s="29" t="s">
        <v>18</v>
      </c>
      <c r="H154" s="29" t="s">
        <v>18</v>
      </c>
      <c r="I154" s="29" t="s">
        <v>18</v>
      </c>
      <c r="J154" s="29" t="s">
        <v>18</v>
      </c>
      <c r="K154" s="29" t="s">
        <v>18</v>
      </c>
      <c r="L154" s="29" t="s">
        <v>18</v>
      </c>
      <c r="M154" s="29" t="s">
        <v>18</v>
      </c>
      <c r="N154" s="29" t="s">
        <v>18</v>
      </c>
      <c r="O154" s="29" t="s">
        <v>18</v>
      </c>
    </row>
    <row r="155" spans="1:15" ht="12.75" customHeight="1">
      <c r="A155" s="29">
        <v>52</v>
      </c>
      <c r="B155" s="29" t="s">
        <v>18</v>
      </c>
      <c r="C155" s="29" t="s">
        <v>18</v>
      </c>
      <c r="D155" s="29" t="s">
        <v>18</v>
      </c>
      <c r="E155" s="29" t="s">
        <v>18</v>
      </c>
      <c r="F155" s="29" t="s">
        <v>18</v>
      </c>
      <c r="G155" s="29" t="s">
        <v>18</v>
      </c>
      <c r="H155" s="29" t="s">
        <v>18</v>
      </c>
      <c r="I155" s="29" t="s">
        <v>18</v>
      </c>
      <c r="J155" s="29" t="s">
        <v>18</v>
      </c>
      <c r="K155" s="29" t="s">
        <v>18</v>
      </c>
      <c r="L155" s="29" t="s">
        <v>18</v>
      </c>
      <c r="M155" s="29" t="s">
        <v>18</v>
      </c>
      <c r="N155" s="29" t="s">
        <v>18</v>
      </c>
      <c r="O155" s="29" t="s">
        <v>18</v>
      </c>
    </row>
    <row r="156" spans="1:15" ht="12.75" customHeight="1">
      <c r="A156" s="29" t="s">
        <v>3371</v>
      </c>
      <c r="B156" s="29">
        <v>450</v>
      </c>
      <c r="C156" s="29">
        <v>3.7455000000000001E-3</v>
      </c>
      <c r="D156" s="29">
        <v>435.03</v>
      </c>
      <c r="E156" s="29">
        <v>66.447999999999993</v>
      </c>
      <c r="F156" s="29">
        <v>8.5500000000000007</v>
      </c>
      <c r="G156" s="29">
        <v>-19.5</v>
      </c>
      <c r="H156" s="29">
        <v>391.53</v>
      </c>
      <c r="I156" s="29">
        <v>217</v>
      </c>
      <c r="J156" s="29">
        <v>15.484999999999999</v>
      </c>
      <c r="K156" s="29">
        <v>4</v>
      </c>
      <c r="L156" s="29">
        <v>7.1400000000000005E-2</v>
      </c>
      <c r="M156" s="29">
        <v>10</v>
      </c>
      <c r="N156" s="133" t="s">
        <v>3372</v>
      </c>
      <c r="O156" s="29">
        <v>20240415</v>
      </c>
    </row>
    <row r="157" spans="1:15" ht="12.75" customHeight="1">
      <c r="A157" s="29">
        <v>54</v>
      </c>
      <c r="B157" s="29" t="s">
        <v>18</v>
      </c>
      <c r="C157" s="29" t="s">
        <v>18</v>
      </c>
      <c r="D157" s="29" t="s">
        <v>18</v>
      </c>
      <c r="E157" s="29" t="s">
        <v>18</v>
      </c>
      <c r="F157" s="29" t="s">
        <v>18</v>
      </c>
      <c r="G157" s="29" t="s">
        <v>18</v>
      </c>
      <c r="H157" s="29" t="s">
        <v>18</v>
      </c>
      <c r="I157" s="29" t="s">
        <v>18</v>
      </c>
      <c r="J157" s="29" t="s">
        <v>18</v>
      </c>
      <c r="K157" s="29" t="s">
        <v>18</v>
      </c>
      <c r="L157" s="29" t="s">
        <v>18</v>
      </c>
      <c r="M157" s="29" t="s">
        <v>18</v>
      </c>
      <c r="N157" s="29" t="s">
        <v>18</v>
      </c>
      <c r="O157" s="29" t="s">
        <v>18</v>
      </c>
    </row>
    <row r="158" spans="1:15" ht="12.75" customHeight="1">
      <c r="A158" s="29" t="s">
        <v>3373</v>
      </c>
      <c r="B158" s="29">
        <v>450</v>
      </c>
      <c r="C158" s="29">
        <v>3.7455000000000001E-3</v>
      </c>
      <c r="D158" s="29">
        <v>204.238</v>
      </c>
      <c r="E158" s="29">
        <v>30.673999999999999</v>
      </c>
      <c r="F158" s="29">
        <v>9.02</v>
      </c>
      <c r="G158" s="29">
        <v>-20.47</v>
      </c>
      <c r="H158" s="29">
        <v>183.82</v>
      </c>
      <c r="I158" s="29">
        <v>236</v>
      </c>
      <c r="J158" s="29">
        <v>10.372999999999999</v>
      </c>
      <c r="K158" s="29">
        <v>5.6</v>
      </c>
      <c r="L158" s="29">
        <v>4.3999999999999997E-2</v>
      </c>
      <c r="M158" s="29">
        <v>1</v>
      </c>
      <c r="N158" s="133" t="s">
        <v>3374</v>
      </c>
      <c r="O158" s="29">
        <v>20240412</v>
      </c>
    </row>
    <row r="159" spans="1:15" ht="12.75" customHeight="1">
      <c r="A159" s="29">
        <v>56</v>
      </c>
      <c r="B159" s="29" t="s">
        <v>18</v>
      </c>
      <c r="C159" s="29" t="s">
        <v>18</v>
      </c>
      <c r="D159" s="29" t="s">
        <v>18</v>
      </c>
      <c r="E159" s="29" t="s">
        <v>18</v>
      </c>
      <c r="F159" s="29" t="s">
        <v>18</v>
      </c>
      <c r="G159" s="29" t="s">
        <v>18</v>
      </c>
      <c r="H159" s="29" t="s">
        <v>18</v>
      </c>
      <c r="I159" s="29" t="s">
        <v>18</v>
      </c>
      <c r="J159" s="29" t="s">
        <v>18</v>
      </c>
      <c r="K159" s="29" t="s">
        <v>18</v>
      </c>
      <c r="L159" s="29" t="s">
        <v>18</v>
      </c>
      <c r="M159" s="29" t="s">
        <v>18</v>
      </c>
      <c r="N159" s="29" t="s">
        <v>18</v>
      </c>
      <c r="O159" s="29" t="s">
        <v>18</v>
      </c>
    </row>
    <row r="160" spans="1:15" ht="12.75" customHeight="1">
      <c r="A160" t="s">
        <v>3375</v>
      </c>
      <c r="B160">
        <v>450</v>
      </c>
      <c r="C160" s="105">
        <v>3.7455000000000001E-3</v>
      </c>
      <c r="D160">
        <v>188.619</v>
      </c>
      <c r="E160">
        <v>21.327000000000002</v>
      </c>
      <c r="F160">
        <v>6.38</v>
      </c>
      <c r="G160">
        <v>-16.38</v>
      </c>
      <c r="H160">
        <v>169.76</v>
      </c>
      <c r="I160">
        <v>235.7</v>
      </c>
      <c r="J160">
        <v>10.208</v>
      </c>
      <c r="K160">
        <v>6</v>
      </c>
      <c r="L160" s="105">
        <v>4.3299999999999998E-2</v>
      </c>
      <c r="M160">
        <v>1</v>
      </c>
      <c r="N160" s="192">
        <v>0.52421296296296305</v>
      </c>
      <c r="O160">
        <v>20240730</v>
      </c>
    </row>
    <row r="161" spans="1:15" ht="12.75" customHeight="1">
      <c r="A161" s="29">
        <v>58</v>
      </c>
      <c r="B161" s="29" t="s">
        <v>18</v>
      </c>
      <c r="C161" s="29" t="s">
        <v>18</v>
      </c>
      <c r="D161" s="29" t="s">
        <v>18</v>
      </c>
      <c r="E161" s="29" t="s">
        <v>18</v>
      </c>
      <c r="F161" s="29" t="s">
        <v>18</v>
      </c>
      <c r="G161" s="29" t="s">
        <v>18</v>
      </c>
      <c r="H161" s="29" t="s">
        <v>18</v>
      </c>
      <c r="I161" s="29" t="s">
        <v>18</v>
      </c>
      <c r="J161" s="29" t="s">
        <v>18</v>
      </c>
      <c r="K161" s="29" t="s">
        <v>18</v>
      </c>
      <c r="L161" s="29" t="s">
        <v>18</v>
      </c>
      <c r="M161" s="29" t="s">
        <v>18</v>
      </c>
      <c r="N161" s="29" t="s">
        <v>18</v>
      </c>
      <c r="O161" s="29" t="s">
        <v>18</v>
      </c>
    </row>
    <row r="162" spans="1:15" ht="12.75" customHeight="1">
      <c r="A162" s="29">
        <v>59</v>
      </c>
      <c r="B162" s="29" t="s">
        <v>18</v>
      </c>
      <c r="C162" s="29" t="s">
        <v>18</v>
      </c>
      <c r="D162" s="29" t="s">
        <v>18</v>
      </c>
      <c r="E162" s="29" t="s">
        <v>18</v>
      </c>
      <c r="F162" s="29" t="s">
        <v>18</v>
      </c>
      <c r="G162" s="29" t="s">
        <v>18</v>
      </c>
      <c r="H162" s="29" t="s">
        <v>18</v>
      </c>
      <c r="I162" s="29" t="s">
        <v>18</v>
      </c>
      <c r="J162" s="29" t="s">
        <v>18</v>
      </c>
      <c r="K162" s="29" t="s">
        <v>18</v>
      </c>
      <c r="L162" s="29" t="s">
        <v>18</v>
      </c>
      <c r="M162" s="29" t="s">
        <v>18</v>
      </c>
      <c r="N162" s="29" t="s">
        <v>18</v>
      </c>
      <c r="O162" s="29" t="s">
        <v>18</v>
      </c>
    </row>
    <row r="163" spans="1:15" ht="12.75" customHeight="1">
      <c r="A163" s="29">
        <v>60</v>
      </c>
      <c r="B163" s="29" t="s">
        <v>18</v>
      </c>
      <c r="C163" s="29" t="s">
        <v>18</v>
      </c>
      <c r="D163" s="29" t="s">
        <v>18</v>
      </c>
      <c r="E163" s="29" t="s">
        <v>18</v>
      </c>
      <c r="F163" s="29" t="s">
        <v>18</v>
      </c>
      <c r="G163" s="29" t="s">
        <v>18</v>
      </c>
      <c r="H163" s="29" t="s">
        <v>18</v>
      </c>
      <c r="I163" s="29" t="s">
        <v>18</v>
      </c>
      <c r="J163" s="29" t="s">
        <v>18</v>
      </c>
      <c r="K163" s="29" t="s">
        <v>18</v>
      </c>
      <c r="L163" s="29" t="s">
        <v>18</v>
      </c>
      <c r="M163" s="29" t="s">
        <v>18</v>
      </c>
      <c r="N163" s="29" t="s">
        <v>18</v>
      </c>
      <c r="O163" s="29" t="s">
        <v>18</v>
      </c>
    </row>
    <row r="164" spans="1:15" ht="12.75" customHeight="1">
      <c r="A164" s="29">
        <v>61</v>
      </c>
      <c r="B164" s="29" t="s">
        <v>18</v>
      </c>
      <c r="C164" s="29" t="s">
        <v>18</v>
      </c>
      <c r="D164" s="29" t="s">
        <v>18</v>
      </c>
      <c r="E164" s="29" t="s">
        <v>18</v>
      </c>
      <c r="F164" s="29" t="s">
        <v>18</v>
      </c>
      <c r="G164" s="29" t="s">
        <v>18</v>
      </c>
      <c r="H164" s="29" t="s">
        <v>18</v>
      </c>
      <c r="I164" s="29" t="s">
        <v>18</v>
      </c>
      <c r="J164" s="29" t="s">
        <v>18</v>
      </c>
      <c r="K164" s="29" t="s">
        <v>18</v>
      </c>
      <c r="L164" s="29" t="s">
        <v>18</v>
      </c>
      <c r="M164" s="29" t="s">
        <v>18</v>
      </c>
      <c r="N164" s="29" t="s">
        <v>18</v>
      </c>
      <c r="O164" s="29" t="s">
        <v>18</v>
      </c>
    </row>
    <row r="165" spans="1:15" ht="12.75" customHeight="1">
      <c r="A165" s="29" t="s">
        <v>3376</v>
      </c>
      <c r="B165" s="29">
        <v>450</v>
      </c>
      <c r="C165" s="29">
        <v>3.7455000000000001E-3</v>
      </c>
      <c r="D165" s="29">
        <v>177.46799999999999</v>
      </c>
      <c r="E165" s="29">
        <v>15.372999999999999</v>
      </c>
      <c r="F165" s="29">
        <v>6.86</v>
      </c>
      <c r="G165" s="29">
        <v>-21.33</v>
      </c>
      <c r="H165" s="29">
        <v>159.72</v>
      </c>
      <c r="I165" s="29">
        <v>272.60000000000002</v>
      </c>
      <c r="J165" s="29">
        <v>13.478999999999999</v>
      </c>
      <c r="K165" s="29">
        <v>8.4</v>
      </c>
      <c r="L165" s="29">
        <v>4.9399999999999999E-2</v>
      </c>
      <c r="M165" s="29">
        <v>1</v>
      </c>
      <c r="N165" s="133" t="s">
        <v>1780</v>
      </c>
      <c r="O165" s="29">
        <v>20240415</v>
      </c>
    </row>
    <row r="166" spans="1:15" ht="12.75" customHeight="1">
      <c r="A166" s="29">
        <v>63</v>
      </c>
      <c r="B166" s="29" t="s">
        <v>18</v>
      </c>
      <c r="C166" s="29" t="s">
        <v>18</v>
      </c>
      <c r="D166" s="29" t="s">
        <v>18</v>
      </c>
      <c r="E166" s="29" t="s">
        <v>18</v>
      </c>
      <c r="F166" s="29" t="s">
        <v>18</v>
      </c>
      <c r="G166" s="29" t="s">
        <v>18</v>
      </c>
      <c r="H166" s="29" t="s">
        <v>18</v>
      </c>
      <c r="I166" s="29" t="s">
        <v>18</v>
      </c>
      <c r="J166" s="29" t="s">
        <v>18</v>
      </c>
      <c r="K166" s="29" t="s">
        <v>18</v>
      </c>
      <c r="L166" s="29" t="s">
        <v>18</v>
      </c>
      <c r="M166" s="29" t="s">
        <v>18</v>
      </c>
      <c r="N166" s="29" t="s">
        <v>18</v>
      </c>
      <c r="O166" s="29" t="s">
        <v>18</v>
      </c>
    </row>
    <row r="167" spans="1:15" ht="12.75" customHeight="1">
      <c r="A167" s="29">
        <v>64</v>
      </c>
      <c r="B167" s="29" t="s">
        <v>18</v>
      </c>
      <c r="C167" s="29" t="s">
        <v>18</v>
      </c>
      <c r="D167" s="29" t="s">
        <v>18</v>
      </c>
      <c r="E167" s="29" t="s">
        <v>18</v>
      </c>
      <c r="F167" s="29" t="s">
        <v>18</v>
      </c>
      <c r="G167" s="29" t="s">
        <v>18</v>
      </c>
      <c r="H167" s="29" t="s">
        <v>18</v>
      </c>
      <c r="I167" s="29" t="s">
        <v>18</v>
      </c>
      <c r="J167" s="29" t="s">
        <v>18</v>
      </c>
      <c r="K167" s="29" t="s">
        <v>18</v>
      </c>
      <c r="L167" s="29" t="s">
        <v>18</v>
      </c>
      <c r="M167" s="29" t="s">
        <v>18</v>
      </c>
      <c r="N167" s="29" t="s">
        <v>18</v>
      </c>
      <c r="O167" s="29" t="s">
        <v>18</v>
      </c>
    </row>
    <row r="168" spans="1:15" ht="12.75" customHeight="1">
      <c r="A168" s="29">
        <v>65</v>
      </c>
      <c r="B168" s="29" t="s">
        <v>18</v>
      </c>
      <c r="C168" s="29" t="s">
        <v>18</v>
      </c>
      <c r="D168" s="29" t="s">
        <v>18</v>
      </c>
      <c r="E168" s="29" t="s">
        <v>18</v>
      </c>
      <c r="F168" s="29" t="s">
        <v>18</v>
      </c>
      <c r="G168" s="29" t="s">
        <v>18</v>
      </c>
      <c r="H168" s="29" t="s">
        <v>18</v>
      </c>
      <c r="I168" s="29" t="s">
        <v>18</v>
      </c>
      <c r="J168" s="29" t="s">
        <v>18</v>
      </c>
      <c r="K168" s="29" t="s">
        <v>18</v>
      </c>
      <c r="L168" s="29" t="s">
        <v>18</v>
      </c>
      <c r="M168" s="29" t="s">
        <v>18</v>
      </c>
      <c r="N168" s="29" t="s">
        <v>18</v>
      </c>
      <c r="O168" s="29" t="s">
        <v>18</v>
      </c>
    </row>
    <row r="169" spans="1:15" ht="12.75" customHeight="1">
      <c r="A169" s="29">
        <v>66</v>
      </c>
      <c r="B169" s="29" t="s">
        <v>18</v>
      </c>
      <c r="C169" s="29" t="s">
        <v>18</v>
      </c>
      <c r="D169" s="29" t="s">
        <v>18</v>
      </c>
      <c r="E169" s="29" t="s">
        <v>18</v>
      </c>
      <c r="F169" s="29" t="s">
        <v>18</v>
      </c>
      <c r="G169" s="29" t="s">
        <v>18</v>
      </c>
      <c r="H169" s="29" t="s">
        <v>18</v>
      </c>
      <c r="I169" s="29" t="s">
        <v>18</v>
      </c>
      <c r="J169" s="29" t="s">
        <v>18</v>
      </c>
      <c r="K169" s="29" t="s">
        <v>18</v>
      </c>
      <c r="L169" s="29" t="s">
        <v>18</v>
      </c>
      <c r="M169" s="29" t="s">
        <v>18</v>
      </c>
      <c r="N169" s="29" t="s">
        <v>18</v>
      </c>
      <c r="O169" s="29" t="s">
        <v>18</v>
      </c>
    </row>
    <row r="170" spans="1:15" ht="12.75" customHeight="1">
      <c r="A170" t="s">
        <v>3377</v>
      </c>
      <c r="B170">
        <v>450</v>
      </c>
      <c r="C170" s="105">
        <v>3.7455000000000001E-3</v>
      </c>
      <c r="D170">
        <v>241.04599999999999</v>
      </c>
      <c r="E170">
        <v>36.396999999999998</v>
      </c>
      <c r="F170">
        <v>9.0500000000000007</v>
      </c>
      <c r="G170">
        <v>-22</v>
      </c>
      <c r="H170">
        <v>216.94</v>
      </c>
      <c r="I170">
        <v>225.5</v>
      </c>
      <c r="J170">
        <v>11.564</v>
      </c>
      <c r="K170">
        <v>5.3</v>
      </c>
      <c r="L170" s="105">
        <v>5.1299999999999998E-2</v>
      </c>
      <c r="M170">
        <v>10</v>
      </c>
      <c r="N170" s="192">
        <v>0.62657407407407395</v>
      </c>
      <c r="O170">
        <v>20240730</v>
      </c>
    </row>
    <row r="171" spans="1:15" ht="12.75" customHeight="1">
      <c r="A171" s="29">
        <v>68</v>
      </c>
      <c r="B171" s="29" t="s">
        <v>18</v>
      </c>
      <c r="C171" s="29" t="s">
        <v>18</v>
      </c>
      <c r="D171" s="29" t="s">
        <v>18</v>
      </c>
      <c r="E171" s="29" t="s">
        <v>18</v>
      </c>
      <c r="F171" s="29" t="s">
        <v>18</v>
      </c>
      <c r="G171" s="29" t="s">
        <v>18</v>
      </c>
      <c r="H171" s="29" t="s">
        <v>18</v>
      </c>
      <c r="I171" s="29" t="s">
        <v>18</v>
      </c>
      <c r="J171" s="29" t="s">
        <v>18</v>
      </c>
      <c r="K171" s="29" t="s">
        <v>18</v>
      </c>
      <c r="L171" s="29" t="s">
        <v>18</v>
      </c>
      <c r="M171" s="29" t="s">
        <v>18</v>
      </c>
      <c r="N171" s="29" t="s">
        <v>18</v>
      </c>
      <c r="O171" s="29" t="s">
        <v>18</v>
      </c>
    </row>
    <row r="172" spans="1:15" ht="12.75" customHeight="1">
      <c r="A172" s="29">
        <v>69</v>
      </c>
      <c r="B172" s="29" t="s">
        <v>18</v>
      </c>
      <c r="C172" s="29" t="s">
        <v>18</v>
      </c>
      <c r="D172" s="29" t="s">
        <v>18</v>
      </c>
      <c r="E172" s="29" t="s">
        <v>18</v>
      </c>
      <c r="F172" s="29" t="s">
        <v>18</v>
      </c>
      <c r="G172" s="29" t="s">
        <v>18</v>
      </c>
      <c r="H172" s="29" t="s">
        <v>18</v>
      </c>
      <c r="I172" s="29" t="s">
        <v>18</v>
      </c>
      <c r="J172" s="29" t="s">
        <v>18</v>
      </c>
      <c r="K172" s="29" t="s">
        <v>18</v>
      </c>
      <c r="L172" s="29" t="s">
        <v>18</v>
      </c>
      <c r="M172" s="29" t="s">
        <v>18</v>
      </c>
      <c r="N172" s="29" t="s">
        <v>18</v>
      </c>
      <c r="O172" s="29" t="s">
        <v>18</v>
      </c>
    </row>
    <row r="173" spans="1:15" ht="12.75" customHeight="1">
      <c r="A173" t="s">
        <v>3378</v>
      </c>
      <c r="B173">
        <v>450</v>
      </c>
      <c r="C173" s="105">
        <v>3.7455000000000001E-3</v>
      </c>
      <c r="D173">
        <v>510.60899999999998</v>
      </c>
      <c r="E173">
        <v>65.27</v>
      </c>
      <c r="F173">
        <v>10.67</v>
      </c>
      <c r="G173">
        <v>-28.09</v>
      </c>
      <c r="H173">
        <v>459.53</v>
      </c>
      <c r="I173">
        <v>226</v>
      </c>
      <c r="J173">
        <v>18.428999999999998</v>
      </c>
      <c r="K173">
        <v>4</v>
      </c>
      <c r="L173" s="105">
        <v>8.1500000000000003E-2</v>
      </c>
      <c r="M173">
        <v>10</v>
      </c>
      <c r="N173" s="192">
        <v>0.63789351851851905</v>
      </c>
      <c r="O173">
        <v>20240730</v>
      </c>
    </row>
    <row r="174" spans="1:15" ht="12.75" customHeight="1">
      <c r="A174" t="s">
        <v>3379</v>
      </c>
      <c r="B174">
        <v>450</v>
      </c>
      <c r="C174" s="105">
        <v>3.7455000000000001E-3</v>
      </c>
      <c r="D174">
        <v>286.233</v>
      </c>
      <c r="E174">
        <v>33.795000000000002</v>
      </c>
      <c r="F174">
        <v>9.44</v>
      </c>
      <c r="G174">
        <v>-26.24</v>
      </c>
      <c r="H174">
        <v>257.61</v>
      </c>
      <c r="I174">
        <v>257.8</v>
      </c>
      <c r="J174">
        <v>8.3849999999999998</v>
      </c>
      <c r="K174">
        <v>3.3</v>
      </c>
      <c r="L174" s="105">
        <v>3.2500000000000001E-2</v>
      </c>
      <c r="M174">
        <v>10</v>
      </c>
      <c r="N174" s="192">
        <v>0.45988425925925902</v>
      </c>
      <c r="O174">
        <v>20240731</v>
      </c>
    </row>
    <row r="175" spans="1:15" ht="12.75" customHeight="1">
      <c r="A175" t="s">
        <v>3380</v>
      </c>
      <c r="B175">
        <v>450</v>
      </c>
      <c r="C175" s="105">
        <v>3.7455000000000001E-3</v>
      </c>
      <c r="D175">
        <v>668.65499999999997</v>
      </c>
      <c r="E175">
        <v>62.045000000000002</v>
      </c>
      <c r="F175">
        <v>7.88</v>
      </c>
      <c r="G175">
        <v>-24.36</v>
      </c>
      <c r="H175">
        <v>601.79999999999995</v>
      </c>
      <c r="I175">
        <v>261.7</v>
      </c>
      <c r="J175">
        <v>33.850999999999999</v>
      </c>
      <c r="K175">
        <v>5.6</v>
      </c>
      <c r="L175" s="105">
        <v>0.129</v>
      </c>
      <c r="M175">
        <v>10</v>
      </c>
      <c r="N175" s="192">
        <v>0.475833333333333</v>
      </c>
      <c r="O175">
        <v>20240731</v>
      </c>
    </row>
    <row r="176" spans="1:15" ht="12.75" customHeight="1">
      <c r="A176" s="29">
        <v>73</v>
      </c>
      <c r="B176" s="29" t="s">
        <v>18</v>
      </c>
      <c r="C176" s="29" t="s">
        <v>18</v>
      </c>
      <c r="D176" s="29" t="s">
        <v>18</v>
      </c>
      <c r="E176" s="29" t="s">
        <v>18</v>
      </c>
      <c r="F176" s="29" t="s">
        <v>18</v>
      </c>
      <c r="G176" s="29" t="s">
        <v>18</v>
      </c>
      <c r="H176" s="29" t="s">
        <v>18</v>
      </c>
      <c r="I176" s="29" t="s">
        <v>18</v>
      </c>
      <c r="J176" s="29" t="s">
        <v>18</v>
      </c>
      <c r="K176" s="29" t="s">
        <v>18</v>
      </c>
      <c r="L176" s="29" t="s">
        <v>18</v>
      </c>
      <c r="M176" s="29" t="s">
        <v>18</v>
      </c>
      <c r="N176" s="29" t="s">
        <v>18</v>
      </c>
      <c r="O176" s="29" t="s">
        <v>18</v>
      </c>
    </row>
    <row r="177" spans="1:15" ht="12.75" customHeight="1">
      <c r="A177" s="29">
        <v>74</v>
      </c>
      <c r="B177" s="29" t="s">
        <v>18</v>
      </c>
      <c r="C177" s="29" t="s">
        <v>18</v>
      </c>
      <c r="D177" s="29" t="s">
        <v>18</v>
      </c>
      <c r="E177" s="29" t="s">
        <v>18</v>
      </c>
      <c r="F177" s="29" t="s">
        <v>18</v>
      </c>
      <c r="G177" s="29" t="s">
        <v>18</v>
      </c>
      <c r="H177" s="29" t="s">
        <v>18</v>
      </c>
      <c r="I177" s="29" t="s">
        <v>18</v>
      </c>
      <c r="J177" s="29" t="s">
        <v>18</v>
      </c>
      <c r="K177" s="29" t="s">
        <v>18</v>
      </c>
      <c r="L177" s="29" t="s">
        <v>18</v>
      </c>
      <c r="M177" s="29" t="s">
        <v>18</v>
      </c>
      <c r="N177" s="29" t="s">
        <v>18</v>
      </c>
      <c r="O177" s="29" t="s">
        <v>18</v>
      </c>
    </row>
    <row r="178" spans="1:15" ht="12.75" customHeight="1">
      <c r="A178" s="29">
        <v>75</v>
      </c>
      <c r="B178" s="29" t="s">
        <v>18</v>
      </c>
      <c r="C178" s="29" t="s">
        <v>18</v>
      </c>
      <c r="D178" s="29" t="s">
        <v>18</v>
      </c>
      <c r="E178" s="29" t="s">
        <v>18</v>
      </c>
      <c r="F178" s="29" t="s">
        <v>18</v>
      </c>
      <c r="G178" s="29" t="s">
        <v>18</v>
      </c>
      <c r="H178" s="29" t="s">
        <v>18</v>
      </c>
      <c r="I178" s="29" t="s">
        <v>18</v>
      </c>
      <c r="J178" s="29" t="s">
        <v>18</v>
      </c>
      <c r="K178" s="29" t="s">
        <v>18</v>
      </c>
      <c r="L178" s="29" t="s">
        <v>18</v>
      </c>
      <c r="M178" s="29" t="s">
        <v>18</v>
      </c>
      <c r="N178" s="29" t="s">
        <v>18</v>
      </c>
      <c r="O178" s="29" t="s">
        <v>18</v>
      </c>
    </row>
    <row r="179" spans="1:15" ht="12.75" customHeight="1">
      <c r="A179" s="29" t="s">
        <v>3381</v>
      </c>
      <c r="B179" s="29">
        <v>450</v>
      </c>
      <c r="C179" s="29">
        <v>3.7455000000000001E-3</v>
      </c>
      <c r="D179" s="29">
        <v>332.06799999999998</v>
      </c>
      <c r="E179" s="29">
        <v>37.472000000000001</v>
      </c>
      <c r="F179" s="29">
        <v>9.2799999999999994</v>
      </c>
      <c r="G179" s="29">
        <v>-22.35</v>
      </c>
      <c r="H179" s="29">
        <v>298.86</v>
      </c>
      <c r="I179" s="29">
        <v>326.2</v>
      </c>
      <c r="J179" s="29">
        <v>30.59</v>
      </c>
      <c r="K179" s="29">
        <v>10.199999999999999</v>
      </c>
      <c r="L179" s="29">
        <v>9.3799999999999994E-2</v>
      </c>
      <c r="M179" s="29">
        <v>10</v>
      </c>
      <c r="N179" s="133" t="s">
        <v>3382</v>
      </c>
      <c r="O179" s="29">
        <v>20240416</v>
      </c>
    </row>
    <row r="180" spans="1:15" ht="12.75" customHeight="1">
      <c r="A180" s="29">
        <v>77</v>
      </c>
      <c r="B180" s="29" t="s">
        <v>18</v>
      </c>
      <c r="C180" s="29" t="s">
        <v>18</v>
      </c>
      <c r="D180" s="29" t="s">
        <v>18</v>
      </c>
      <c r="E180" s="29" t="s">
        <v>18</v>
      </c>
      <c r="F180" s="29" t="s">
        <v>18</v>
      </c>
      <c r="G180" s="29" t="s">
        <v>18</v>
      </c>
      <c r="H180" s="29" t="s">
        <v>18</v>
      </c>
      <c r="I180" s="29" t="s">
        <v>18</v>
      </c>
      <c r="J180" s="29" t="s">
        <v>18</v>
      </c>
      <c r="K180" s="29" t="s">
        <v>18</v>
      </c>
      <c r="L180" s="29" t="s">
        <v>18</v>
      </c>
      <c r="M180" s="29" t="s">
        <v>18</v>
      </c>
      <c r="N180" s="29" t="s">
        <v>18</v>
      </c>
      <c r="O180" s="29" t="s">
        <v>18</v>
      </c>
    </row>
    <row r="181" spans="1:15" ht="12.75" customHeight="1">
      <c r="A181" s="29">
        <v>78</v>
      </c>
      <c r="B181" s="29" t="s">
        <v>18</v>
      </c>
      <c r="C181" s="29" t="s">
        <v>18</v>
      </c>
      <c r="D181" s="29" t="s">
        <v>18</v>
      </c>
      <c r="E181" s="29" t="s">
        <v>18</v>
      </c>
      <c r="F181" s="29" t="s">
        <v>18</v>
      </c>
      <c r="G181" s="29" t="s">
        <v>18</v>
      </c>
      <c r="H181" s="29" t="s">
        <v>18</v>
      </c>
      <c r="I181" s="29" t="s">
        <v>18</v>
      </c>
      <c r="J181" s="29" t="s">
        <v>18</v>
      </c>
      <c r="K181" s="29" t="s">
        <v>18</v>
      </c>
      <c r="L181" s="29" t="s">
        <v>18</v>
      </c>
      <c r="M181" s="29" t="s">
        <v>18</v>
      </c>
      <c r="N181" s="29" t="s">
        <v>18</v>
      </c>
      <c r="O181" s="29" t="s">
        <v>18</v>
      </c>
    </row>
    <row r="182" spans="1:15" ht="12.75" customHeight="1">
      <c r="A182" s="29" t="s">
        <v>3383</v>
      </c>
      <c r="B182" s="29">
        <v>450</v>
      </c>
      <c r="C182" s="29">
        <v>3.7455000000000001E-3</v>
      </c>
      <c r="D182" s="29">
        <v>880.44</v>
      </c>
      <c r="E182" s="29">
        <v>105.81399999999999</v>
      </c>
      <c r="F182" s="29">
        <v>10.11</v>
      </c>
      <c r="G182" s="29">
        <v>-26.65</v>
      </c>
      <c r="H182" s="29">
        <v>792.39</v>
      </c>
      <c r="I182" s="29">
        <v>243.4</v>
      </c>
      <c r="J182" s="29">
        <v>37.18</v>
      </c>
      <c r="K182" s="29">
        <v>4.7</v>
      </c>
      <c r="L182" s="29">
        <v>0.153</v>
      </c>
      <c r="M182" s="29">
        <v>10</v>
      </c>
      <c r="N182" s="133" t="s">
        <v>3384</v>
      </c>
      <c r="O182" s="29">
        <v>20240415</v>
      </c>
    </row>
    <row r="183" spans="1:15" ht="12.75" customHeight="1">
      <c r="A183" s="29">
        <v>80</v>
      </c>
      <c r="B183" s="29" t="s">
        <v>18</v>
      </c>
      <c r="C183" s="29" t="s">
        <v>18</v>
      </c>
      <c r="D183" s="29" t="s">
        <v>18</v>
      </c>
      <c r="E183" s="29" t="s">
        <v>18</v>
      </c>
      <c r="F183" s="29" t="s">
        <v>18</v>
      </c>
      <c r="G183" s="29" t="s">
        <v>18</v>
      </c>
      <c r="H183" s="29" t="s">
        <v>18</v>
      </c>
      <c r="I183" s="29" t="s">
        <v>18</v>
      </c>
      <c r="J183" s="29" t="s">
        <v>18</v>
      </c>
      <c r="K183" s="29" t="s">
        <v>18</v>
      </c>
      <c r="L183" s="29" t="s">
        <v>18</v>
      </c>
      <c r="M183" s="29" t="s">
        <v>18</v>
      </c>
      <c r="N183" s="29" t="s">
        <v>18</v>
      </c>
      <c r="O183" s="29" t="s">
        <v>18</v>
      </c>
    </row>
    <row r="184" spans="1:15" ht="12.75" customHeight="1">
      <c r="A184" s="29" t="s">
        <v>3385</v>
      </c>
      <c r="B184" s="29">
        <v>450</v>
      </c>
      <c r="C184" s="29">
        <v>3.7455000000000001E-3</v>
      </c>
      <c r="D184" s="29">
        <v>188.60499999999999</v>
      </c>
      <c r="E184" s="29">
        <v>21.25</v>
      </c>
      <c r="F184" s="29">
        <v>6.29</v>
      </c>
      <c r="G184" s="29">
        <v>-14.12</v>
      </c>
      <c r="H184" s="29">
        <v>169.74</v>
      </c>
      <c r="I184" s="29">
        <v>245.8</v>
      </c>
      <c r="J184" s="29">
        <v>11.367000000000001</v>
      </c>
      <c r="K184" s="29">
        <v>6.7</v>
      </c>
      <c r="L184" s="29">
        <v>4.6199999999999998E-2</v>
      </c>
      <c r="M184" s="29">
        <v>1</v>
      </c>
      <c r="N184" s="133" t="s">
        <v>3386</v>
      </c>
      <c r="O184" s="29">
        <v>20240415</v>
      </c>
    </row>
    <row r="185" spans="1:15" ht="12.75" customHeight="1">
      <c r="A185" s="29">
        <v>82</v>
      </c>
      <c r="B185" s="29" t="s">
        <v>18</v>
      </c>
      <c r="C185" s="29" t="s">
        <v>18</v>
      </c>
      <c r="D185" s="29" t="s">
        <v>18</v>
      </c>
      <c r="E185" s="29" t="s">
        <v>18</v>
      </c>
      <c r="F185" s="29" t="s">
        <v>18</v>
      </c>
      <c r="G185" s="29" t="s">
        <v>18</v>
      </c>
      <c r="H185" s="29" t="s">
        <v>18</v>
      </c>
      <c r="I185" s="29" t="s">
        <v>18</v>
      </c>
      <c r="J185" s="29" t="s">
        <v>18</v>
      </c>
      <c r="K185" s="29" t="s">
        <v>18</v>
      </c>
      <c r="L185" s="29" t="s">
        <v>18</v>
      </c>
      <c r="M185" s="29" t="s">
        <v>18</v>
      </c>
      <c r="N185" s="29" t="s">
        <v>18</v>
      </c>
      <c r="O185" s="29" t="s">
        <v>18</v>
      </c>
    </row>
    <row r="186" spans="1:15" ht="12.75" customHeight="1">
      <c r="A186" s="29">
        <v>83</v>
      </c>
      <c r="B186" s="29" t="s">
        <v>18</v>
      </c>
      <c r="C186" s="29" t="s">
        <v>18</v>
      </c>
      <c r="D186" s="29" t="s">
        <v>18</v>
      </c>
      <c r="E186" s="29" t="s">
        <v>18</v>
      </c>
      <c r="F186" s="29" t="s">
        <v>18</v>
      </c>
      <c r="G186" s="29" t="s">
        <v>18</v>
      </c>
      <c r="H186" s="29" t="s">
        <v>18</v>
      </c>
      <c r="I186" s="29" t="s">
        <v>18</v>
      </c>
      <c r="J186" s="29" t="s">
        <v>18</v>
      </c>
      <c r="K186" s="29" t="s">
        <v>18</v>
      </c>
      <c r="L186" s="29" t="s">
        <v>18</v>
      </c>
      <c r="M186" s="29" t="s">
        <v>18</v>
      </c>
      <c r="N186" s="29" t="s">
        <v>18</v>
      </c>
      <c r="O186" s="29" t="s">
        <v>18</v>
      </c>
    </row>
    <row r="187" spans="1:15" ht="12.75" customHeight="1">
      <c r="A187" s="29">
        <v>84</v>
      </c>
      <c r="B187" s="29" t="s">
        <v>18</v>
      </c>
      <c r="C187" s="29" t="s">
        <v>18</v>
      </c>
      <c r="D187" s="29" t="s">
        <v>18</v>
      </c>
      <c r="E187" s="29" t="s">
        <v>18</v>
      </c>
      <c r="F187" s="29" t="s">
        <v>18</v>
      </c>
      <c r="G187" s="29" t="s">
        <v>18</v>
      </c>
      <c r="H187" s="29" t="s">
        <v>18</v>
      </c>
      <c r="I187" s="29" t="s">
        <v>18</v>
      </c>
      <c r="J187" s="29" t="s">
        <v>18</v>
      </c>
      <c r="K187" s="29" t="s">
        <v>18</v>
      </c>
      <c r="L187" s="29" t="s">
        <v>18</v>
      </c>
      <c r="M187" s="29" t="s">
        <v>18</v>
      </c>
      <c r="N187" s="29" t="s">
        <v>18</v>
      </c>
      <c r="O187" s="29" t="s">
        <v>18</v>
      </c>
    </row>
    <row r="188" spans="1:15" ht="12.75" customHeight="1">
      <c r="A188" s="29">
        <v>85</v>
      </c>
      <c r="B188" s="29" t="s">
        <v>18</v>
      </c>
      <c r="C188" s="29" t="s">
        <v>18</v>
      </c>
      <c r="D188" s="29" t="s">
        <v>18</v>
      </c>
      <c r="E188" s="29" t="s">
        <v>18</v>
      </c>
      <c r="F188" s="29" t="s">
        <v>18</v>
      </c>
      <c r="G188" s="29" t="s">
        <v>18</v>
      </c>
      <c r="H188" s="29" t="s">
        <v>18</v>
      </c>
      <c r="I188" s="29" t="s">
        <v>18</v>
      </c>
      <c r="J188" s="29" t="s">
        <v>18</v>
      </c>
      <c r="K188" s="29" t="s">
        <v>18</v>
      </c>
      <c r="L188" s="29" t="s">
        <v>18</v>
      </c>
      <c r="M188" s="29" t="s">
        <v>18</v>
      </c>
      <c r="N188" s="29" t="s">
        <v>18</v>
      </c>
      <c r="O188" s="29" t="s">
        <v>18</v>
      </c>
    </row>
    <row r="189" spans="1:15" ht="12.75" customHeight="1">
      <c r="A189" s="29" t="s">
        <v>3387</v>
      </c>
      <c r="B189" s="29">
        <v>450</v>
      </c>
      <c r="C189" s="29">
        <v>3.7455000000000001E-3</v>
      </c>
      <c r="D189" s="29">
        <v>254.86699999999999</v>
      </c>
      <c r="E189" s="29">
        <v>32.783000000000001</v>
      </c>
      <c r="F189" s="29">
        <v>10.99</v>
      </c>
      <c r="G189" s="29">
        <v>-28.74</v>
      </c>
      <c r="H189" s="29">
        <v>229.37</v>
      </c>
      <c r="I189" s="29">
        <v>300.7</v>
      </c>
      <c r="J189" s="29">
        <v>13.215</v>
      </c>
      <c r="K189" s="29">
        <v>5.8</v>
      </c>
      <c r="L189" s="29">
        <v>4.3900000000000002E-2</v>
      </c>
      <c r="M189" s="29">
        <v>10</v>
      </c>
      <c r="N189" s="133" t="s">
        <v>3388</v>
      </c>
      <c r="O189" s="29">
        <v>20240416</v>
      </c>
    </row>
    <row r="190" spans="1:15" ht="12.75" customHeight="1">
      <c r="A190" s="29">
        <v>87</v>
      </c>
      <c r="B190" s="29" t="s">
        <v>18</v>
      </c>
      <c r="C190" s="29" t="s">
        <v>18</v>
      </c>
      <c r="D190" s="29" t="s">
        <v>18</v>
      </c>
      <c r="E190" s="29" t="s">
        <v>18</v>
      </c>
      <c r="F190" s="29" t="s">
        <v>18</v>
      </c>
      <c r="G190" s="29" t="s">
        <v>18</v>
      </c>
      <c r="H190" s="29" t="s">
        <v>18</v>
      </c>
      <c r="I190" s="29" t="s">
        <v>18</v>
      </c>
      <c r="J190" s="29" t="s">
        <v>18</v>
      </c>
      <c r="K190" s="29" t="s">
        <v>18</v>
      </c>
      <c r="L190" s="29" t="s">
        <v>18</v>
      </c>
      <c r="M190" s="29" t="s">
        <v>18</v>
      </c>
      <c r="N190" s="29" t="s">
        <v>18</v>
      </c>
      <c r="O190" s="29" t="s">
        <v>18</v>
      </c>
    </row>
    <row r="191" spans="1:15" ht="12.75" customHeight="1">
      <c r="A191" s="29">
        <v>88</v>
      </c>
      <c r="B191" s="29" t="s">
        <v>18</v>
      </c>
      <c r="C191" s="29" t="s">
        <v>18</v>
      </c>
      <c r="D191" s="29" t="s">
        <v>18</v>
      </c>
      <c r="E191" s="29" t="s">
        <v>18</v>
      </c>
      <c r="F191" s="29" t="s">
        <v>18</v>
      </c>
      <c r="G191" s="29" t="s">
        <v>18</v>
      </c>
      <c r="H191" s="29" t="s">
        <v>18</v>
      </c>
      <c r="I191" s="29" t="s">
        <v>18</v>
      </c>
      <c r="J191" s="29" t="s">
        <v>18</v>
      </c>
      <c r="K191" s="29" t="s">
        <v>18</v>
      </c>
      <c r="L191" s="29" t="s">
        <v>18</v>
      </c>
      <c r="M191" s="29" t="s">
        <v>18</v>
      </c>
      <c r="N191" s="29" t="s">
        <v>18</v>
      </c>
      <c r="O191" s="29" t="s">
        <v>18</v>
      </c>
    </row>
    <row r="192" spans="1:15" ht="12.75" customHeight="1">
      <c r="A192" s="29">
        <v>89</v>
      </c>
      <c r="B192" s="29" t="s">
        <v>18</v>
      </c>
      <c r="C192" s="29" t="s">
        <v>18</v>
      </c>
      <c r="D192" s="29" t="s">
        <v>18</v>
      </c>
      <c r="E192" s="29" t="s">
        <v>18</v>
      </c>
      <c r="F192" s="29" t="s">
        <v>18</v>
      </c>
      <c r="G192" s="29" t="s">
        <v>18</v>
      </c>
      <c r="H192" s="29" t="s">
        <v>18</v>
      </c>
      <c r="I192" s="29" t="s">
        <v>18</v>
      </c>
      <c r="J192" s="29" t="s">
        <v>18</v>
      </c>
      <c r="K192" s="29" t="s">
        <v>18</v>
      </c>
      <c r="L192" s="29" t="s">
        <v>18</v>
      </c>
      <c r="M192" s="29" t="s">
        <v>18</v>
      </c>
      <c r="N192" s="29" t="s">
        <v>18</v>
      </c>
      <c r="O192" s="29" t="s">
        <v>18</v>
      </c>
    </row>
    <row r="193" spans="1:16" ht="12.75" customHeight="1">
      <c r="A193" s="29">
        <v>90</v>
      </c>
      <c r="B193" s="29" t="s">
        <v>18</v>
      </c>
      <c r="C193" s="29" t="s">
        <v>18</v>
      </c>
      <c r="D193" s="29" t="s">
        <v>18</v>
      </c>
      <c r="E193" s="29" t="s">
        <v>18</v>
      </c>
      <c r="F193" s="29" t="s">
        <v>18</v>
      </c>
      <c r="G193" s="29" t="s">
        <v>18</v>
      </c>
      <c r="H193" s="29" t="s">
        <v>18</v>
      </c>
      <c r="I193" s="29" t="s">
        <v>18</v>
      </c>
      <c r="J193" s="29" t="s">
        <v>18</v>
      </c>
      <c r="K193" s="29" t="s">
        <v>18</v>
      </c>
      <c r="L193" s="29" t="s">
        <v>18</v>
      </c>
      <c r="M193" s="29" t="s">
        <v>18</v>
      </c>
      <c r="N193" s="29" t="s">
        <v>18</v>
      </c>
      <c r="O193" s="29" t="s">
        <v>18</v>
      </c>
    </row>
    <row r="194" spans="1:16" ht="12.75" customHeight="1">
      <c r="A194" s="29">
        <v>91</v>
      </c>
      <c r="B194" s="29" t="s">
        <v>18</v>
      </c>
      <c r="C194" s="29" t="s">
        <v>18</v>
      </c>
      <c r="D194" s="29" t="s">
        <v>18</v>
      </c>
      <c r="E194" s="29" t="s">
        <v>18</v>
      </c>
      <c r="F194" s="29" t="s">
        <v>18</v>
      </c>
      <c r="G194" s="29" t="s">
        <v>18</v>
      </c>
      <c r="H194" s="29" t="s">
        <v>18</v>
      </c>
      <c r="I194" s="29" t="s">
        <v>18</v>
      </c>
      <c r="J194" s="29" t="s">
        <v>18</v>
      </c>
      <c r="K194" s="29" t="s">
        <v>18</v>
      </c>
      <c r="L194" s="29" t="s">
        <v>18</v>
      </c>
      <c r="M194" s="29" t="s">
        <v>18</v>
      </c>
      <c r="N194" s="29" t="s">
        <v>18</v>
      </c>
      <c r="O194" s="29" t="s">
        <v>18</v>
      </c>
    </row>
    <row r="195" spans="1:16" ht="12.75" customHeight="1">
      <c r="A195" s="29" t="s">
        <v>3389</v>
      </c>
      <c r="B195" s="29">
        <v>450</v>
      </c>
      <c r="C195" s="29">
        <v>3.7455000000000001E-3</v>
      </c>
      <c r="D195" s="29">
        <v>224.465</v>
      </c>
      <c r="E195" s="29">
        <v>28.274999999999999</v>
      </c>
      <c r="F195" s="29">
        <v>9.81</v>
      </c>
      <c r="G195" s="29">
        <v>-25.22</v>
      </c>
      <c r="H195" s="29">
        <v>202.02</v>
      </c>
      <c r="I195" s="29">
        <v>285.39999999999998</v>
      </c>
      <c r="J195" s="29">
        <v>13.506</v>
      </c>
      <c r="K195" s="29">
        <v>6.7</v>
      </c>
      <c r="L195" s="29">
        <v>4.7300000000000002E-2</v>
      </c>
      <c r="M195" s="29">
        <v>1</v>
      </c>
      <c r="N195" s="133" t="s">
        <v>3390</v>
      </c>
      <c r="O195" s="29">
        <v>20240416</v>
      </c>
    </row>
    <row r="196" spans="1:16" ht="12.75" customHeight="1">
      <c r="A196" s="29" t="s">
        <v>3391</v>
      </c>
      <c r="B196" s="29">
        <v>450</v>
      </c>
      <c r="C196" s="29">
        <v>3.7455000000000001E-3</v>
      </c>
      <c r="D196" s="29">
        <v>668.93399999999997</v>
      </c>
      <c r="E196" s="29">
        <v>90.653999999999996</v>
      </c>
      <c r="F196" s="29">
        <v>9.49</v>
      </c>
      <c r="G196" s="29">
        <v>-23.24</v>
      </c>
      <c r="H196" s="29">
        <v>602.04999999999995</v>
      </c>
      <c r="I196" s="29">
        <v>242.4</v>
      </c>
      <c r="J196" s="29">
        <v>25.946000000000002</v>
      </c>
      <c r="K196" s="29">
        <v>4.3</v>
      </c>
      <c r="L196" s="29">
        <v>0.107</v>
      </c>
      <c r="M196" s="29">
        <v>10</v>
      </c>
      <c r="N196" s="133" t="s">
        <v>3392</v>
      </c>
      <c r="O196" s="29">
        <v>20240412</v>
      </c>
    </row>
    <row r="197" spans="1:16" ht="12.75" customHeight="1">
      <c r="A197" s="29">
        <v>94</v>
      </c>
      <c r="B197" s="29" t="s">
        <v>18</v>
      </c>
      <c r="C197" s="29" t="s">
        <v>18</v>
      </c>
      <c r="D197" s="29" t="s">
        <v>18</v>
      </c>
      <c r="E197" s="29" t="s">
        <v>18</v>
      </c>
      <c r="F197" s="29" t="s">
        <v>18</v>
      </c>
      <c r="G197" s="29" t="s">
        <v>18</v>
      </c>
      <c r="H197" s="29" t="s">
        <v>18</v>
      </c>
      <c r="I197" s="29" t="s">
        <v>18</v>
      </c>
      <c r="J197" s="29" t="s">
        <v>18</v>
      </c>
      <c r="K197" s="29" t="s">
        <v>18</v>
      </c>
      <c r="L197" s="29" t="s">
        <v>18</v>
      </c>
      <c r="M197" s="29" t="s">
        <v>18</v>
      </c>
      <c r="N197" s="29" t="s">
        <v>18</v>
      </c>
      <c r="O197" s="29" t="s">
        <v>18</v>
      </c>
    </row>
    <row r="198" spans="1:16" ht="12.75" customHeight="1">
      <c r="A198" s="29" t="s">
        <v>3393</v>
      </c>
      <c r="B198" s="29">
        <v>450</v>
      </c>
      <c r="C198" s="29">
        <v>3.7455000000000001E-3</v>
      </c>
      <c r="D198" s="29">
        <v>426.702</v>
      </c>
      <c r="E198" s="29">
        <v>86.606999999999999</v>
      </c>
      <c r="F198" s="29">
        <v>13.02</v>
      </c>
      <c r="G198" s="29">
        <v>-26.04</v>
      </c>
      <c r="H198" s="29">
        <v>384.03</v>
      </c>
      <c r="I198" s="29">
        <v>225.4</v>
      </c>
      <c r="J198" s="29">
        <v>14.057</v>
      </c>
      <c r="K198" s="29">
        <v>3.7</v>
      </c>
      <c r="L198" s="29">
        <v>6.2399999999999997E-2</v>
      </c>
      <c r="M198" s="29">
        <v>10</v>
      </c>
      <c r="N198" s="133" t="s">
        <v>3394</v>
      </c>
      <c r="O198" s="29">
        <v>20240415</v>
      </c>
    </row>
    <row r="199" spans="1:16" ht="12.75" customHeight="1">
      <c r="A199" s="29" t="s">
        <v>3395</v>
      </c>
      <c r="B199" s="29">
        <v>450</v>
      </c>
      <c r="C199" s="29">
        <v>3.7455000000000001E-3</v>
      </c>
      <c r="D199" s="29">
        <v>284.77199999999999</v>
      </c>
      <c r="E199" s="29">
        <v>37.738</v>
      </c>
      <c r="F199" s="29">
        <v>8.5299999999999994</v>
      </c>
      <c r="G199" s="29">
        <v>-22.57</v>
      </c>
      <c r="H199" s="29">
        <v>256.29000000000002</v>
      </c>
      <c r="I199" s="29">
        <v>244.1</v>
      </c>
      <c r="J199" s="29">
        <v>13.663</v>
      </c>
      <c r="K199" s="29">
        <v>5.3</v>
      </c>
      <c r="L199" s="29">
        <v>5.6000000000000001E-2</v>
      </c>
      <c r="M199" s="29">
        <v>10</v>
      </c>
      <c r="N199" s="133" t="s">
        <v>3396</v>
      </c>
      <c r="O199" s="29">
        <v>20240416</v>
      </c>
    </row>
    <row r="200" spans="1:16">
      <c r="A200" t="s">
        <v>3397</v>
      </c>
      <c r="B200">
        <v>450</v>
      </c>
      <c r="C200" s="105">
        <v>3.7455000000000001E-3</v>
      </c>
      <c r="D200">
        <v>482.10199999999998</v>
      </c>
      <c r="E200">
        <v>56.933</v>
      </c>
      <c r="F200">
        <v>9.51</v>
      </c>
      <c r="G200">
        <v>-25.38</v>
      </c>
      <c r="H200">
        <v>433.89</v>
      </c>
      <c r="I200">
        <v>265.3</v>
      </c>
      <c r="J200">
        <v>20.248999999999999</v>
      </c>
      <c r="K200">
        <v>4.07</v>
      </c>
      <c r="L200" s="105">
        <v>7.6300000000000007E-2</v>
      </c>
      <c r="M200">
        <v>10</v>
      </c>
      <c r="N200" s="192">
        <v>0.60407407407407399</v>
      </c>
      <c r="O200">
        <v>20240930</v>
      </c>
    </row>
    <row r="201" spans="1:16" ht="12.75" customHeight="1">
      <c r="A201" s="29">
        <v>98</v>
      </c>
      <c r="B201" s="29" t="s">
        <v>18</v>
      </c>
      <c r="C201" s="29" t="s">
        <v>18</v>
      </c>
      <c r="D201" s="29" t="s">
        <v>18</v>
      </c>
      <c r="E201" s="29" t="s">
        <v>18</v>
      </c>
      <c r="F201" s="29" t="s">
        <v>18</v>
      </c>
      <c r="G201" s="29" t="s">
        <v>18</v>
      </c>
      <c r="H201" s="29" t="s">
        <v>18</v>
      </c>
      <c r="I201" s="29" t="s">
        <v>18</v>
      </c>
      <c r="J201" s="29" t="s">
        <v>18</v>
      </c>
      <c r="K201" s="29" t="s">
        <v>18</v>
      </c>
      <c r="L201" s="29" t="s">
        <v>18</v>
      </c>
      <c r="M201" s="29" t="s">
        <v>18</v>
      </c>
      <c r="N201" s="29" t="s">
        <v>18</v>
      </c>
      <c r="O201" s="29" t="s">
        <v>18</v>
      </c>
    </row>
    <row r="202" spans="1:16" ht="12.75" customHeight="1">
      <c r="A202" s="29">
        <v>99</v>
      </c>
      <c r="B202" s="29" t="s">
        <v>18</v>
      </c>
      <c r="C202" s="29" t="s">
        <v>18</v>
      </c>
      <c r="D202" s="29" t="s">
        <v>18</v>
      </c>
      <c r="E202" s="29" t="s">
        <v>18</v>
      </c>
      <c r="F202" s="29" t="s">
        <v>18</v>
      </c>
      <c r="G202" s="29" t="s">
        <v>18</v>
      </c>
      <c r="H202" s="29" t="s">
        <v>18</v>
      </c>
      <c r="I202" s="29" t="s">
        <v>18</v>
      </c>
      <c r="J202" s="29" t="s">
        <v>18</v>
      </c>
      <c r="K202" s="29" t="s">
        <v>18</v>
      </c>
      <c r="L202" s="29" t="s">
        <v>18</v>
      </c>
      <c r="M202" s="29" t="s">
        <v>18</v>
      </c>
      <c r="N202" s="29" t="s">
        <v>18</v>
      </c>
      <c r="O202" s="29" t="s">
        <v>18</v>
      </c>
    </row>
    <row r="203" spans="1:16" ht="12.75" customHeight="1">
      <c r="A203" s="29">
        <v>100</v>
      </c>
      <c r="B203" s="29" t="s">
        <v>18</v>
      </c>
      <c r="C203" s="29" t="s">
        <v>18</v>
      </c>
      <c r="D203" s="29" t="s">
        <v>18</v>
      </c>
      <c r="E203" s="29" t="s">
        <v>18</v>
      </c>
      <c r="F203" s="29" t="s">
        <v>18</v>
      </c>
      <c r="G203" s="29" t="s">
        <v>18</v>
      </c>
      <c r="H203" s="29" t="s">
        <v>18</v>
      </c>
      <c r="I203" s="29" t="s">
        <v>18</v>
      </c>
      <c r="J203" s="29" t="s">
        <v>18</v>
      </c>
      <c r="K203" s="29" t="s">
        <v>18</v>
      </c>
      <c r="L203" s="29" t="s">
        <v>18</v>
      </c>
      <c r="M203" s="29" t="s">
        <v>18</v>
      </c>
      <c r="N203" s="29" t="s">
        <v>18</v>
      </c>
      <c r="O203" s="29" t="s">
        <v>18</v>
      </c>
    </row>
    <row r="204" spans="1:16" ht="12.75" customHeight="1">
      <c r="A204" s="190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</row>
    <row r="205" spans="1:16" ht="12.75" customHeight="1">
      <c r="A205" s="135">
        <v>0.6</v>
      </c>
    </row>
    <row r="206" spans="1:16" ht="12.75" customHeight="1">
      <c r="A206" s="29">
        <v>1</v>
      </c>
      <c r="B206" s="29" t="s">
        <v>18</v>
      </c>
      <c r="C206" s="29" t="s">
        <v>18</v>
      </c>
      <c r="D206" s="29" t="s">
        <v>18</v>
      </c>
      <c r="E206" s="29" t="s">
        <v>18</v>
      </c>
      <c r="F206" s="29" t="s">
        <v>18</v>
      </c>
      <c r="G206" s="29" t="s">
        <v>18</v>
      </c>
      <c r="H206" s="29" t="s">
        <v>18</v>
      </c>
      <c r="I206" s="29" t="s">
        <v>18</v>
      </c>
      <c r="J206" s="29" t="s">
        <v>18</v>
      </c>
      <c r="K206" s="29" t="s">
        <v>18</v>
      </c>
      <c r="L206" s="29" t="s">
        <v>18</v>
      </c>
      <c r="M206" s="29" t="s">
        <v>18</v>
      </c>
      <c r="N206" s="29" t="s">
        <v>18</v>
      </c>
      <c r="O206" s="29" t="s">
        <v>18</v>
      </c>
    </row>
    <row r="207" spans="1:16" ht="12.75" customHeight="1">
      <c r="A207" s="29">
        <v>2</v>
      </c>
      <c r="B207" s="29" t="s">
        <v>18</v>
      </c>
      <c r="C207" s="29" t="s">
        <v>18</v>
      </c>
      <c r="D207" s="29" t="s">
        <v>18</v>
      </c>
      <c r="E207" s="29" t="s">
        <v>18</v>
      </c>
      <c r="F207" s="29" t="s">
        <v>18</v>
      </c>
      <c r="G207" s="29" t="s">
        <v>18</v>
      </c>
      <c r="H207" s="29" t="s">
        <v>18</v>
      </c>
      <c r="I207" s="29" t="s">
        <v>18</v>
      </c>
      <c r="J207" s="29" t="s">
        <v>18</v>
      </c>
      <c r="K207" s="29" t="s">
        <v>18</v>
      </c>
      <c r="L207" s="29" t="s">
        <v>18</v>
      </c>
      <c r="M207" s="29" t="s">
        <v>18</v>
      </c>
      <c r="N207" s="29" t="s">
        <v>18</v>
      </c>
      <c r="O207" s="29" t="s">
        <v>18</v>
      </c>
    </row>
    <row r="208" spans="1:16" ht="12.75" customHeight="1">
      <c r="A208" s="29">
        <v>3</v>
      </c>
      <c r="B208" s="29" t="s">
        <v>18</v>
      </c>
      <c r="C208" s="29" t="s">
        <v>18</v>
      </c>
      <c r="D208" s="29" t="s">
        <v>18</v>
      </c>
      <c r="E208" s="29" t="s">
        <v>18</v>
      </c>
      <c r="F208" s="29" t="s">
        <v>18</v>
      </c>
      <c r="G208" s="29" t="s">
        <v>18</v>
      </c>
      <c r="H208" s="29" t="s">
        <v>18</v>
      </c>
      <c r="I208" s="29" t="s">
        <v>18</v>
      </c>
      <c r="J208" s="29" t="s">
        <v>18</v>
      </c>
      <c r="K208" s="29" t="s">
        <v>18</v>
      </c>
      <c r="L208" s="29" t="s">
        <v>18</v>
      </c>
      <c r="M208" s="29" t="s">
        <v>18</v>
      </c>
      <c r="N208" s="29" t="s">
        <v>18</v>
      </c>
      <c r="O208" s="29" t="s">
        <v>18</v>
      </c>
    </row>
    <row r="209" spans="1:15" ht="12.75" customHeight="1">
      <c r="A209" s="29">
        <v>4</v>
      </c>
      <c r="B209" s="29" t="s">
        <v>18</v>
      </c>
      <c r="C209" s="29" t="s">
        <v>18</v>
      </c>
      <c r="D209" s="29" t="s">
        <v>18</v>
      </c>
      <c r="E209" s="29" t="s">
        <v>18</v>
      </c>
      <c r="F209" s="29" t="s">
        <v>18</v>
      </c>
      <c r="G209" s="29" t="s">
        <v>18</v>
      </c>
      <c r="H209" s="29" t="s">
        <v>18</v>
      </c>
      <c r="I209" s="29" t="s">
        <v>18</v>
      </c>
      <c r="J209" s="29" t="s">
        <v>18</v>
      </c>
      <c r="K209" s="29" t="s">
        <v>18</v>
      </c>
      <c r="L209" s="29" t="s">
        <v>18</v>
      </c>
      <c r="M209" s="29" t="s">
        <v>18</v>
      </c>
      <c r="N209" s="29" t="s">
        <v>18</v>
      </c>
      <c r="O209" s="29" t="s">
        <v>18</v>
      </c>
    </row>
    <row r="210" spans="1:15" ht="12.75" customHeight="1">
      <c r="A210" s="29">
        <v>5</v>
      </c>
      <c r="B210" s="29" t="s">
        <v>18</v>
      </c>
      <c r="C210" s="29" t="s">
        <v>18</v>
      </c>
      <c r="D210" s="29" t="s">
        <v>18</v>
      </c>
      <c r="E210" s="29" t="s">
        <v>18</v>
      </c>
      <c r="F210" s="29" t="s">
        <v>18</v>
      </c>
      <c r="G210" s="29" t="s">
        <v>18</v>
      </c>
      <c r="H210" s="29" t="s">
        <v>18</v>
      </c>
      <c r="I210" s="29" t="s">
        <v>18</v>
      </c>
      <c r="J210" s="29" t="s">
        <v>18</v>
      </c>
      <c r="K210" s="29" t="s">
        <v>18</v>
      </c>
      <c r="L210" s="29" t="s">
        <v>18</v>
      </c>
      <c r="M210" s="29" t="s">
        <v>18</v>
      </c>
      <c r="N210" s="29" t="s">
        <v>18</v>
      </c>
      <c r="O210" s="29" t="s">
        <v>18</v>
      </c>
    </row>
    <row r="211" spans="1:15" ht="12.75" customHeight="1">
      <c r="A211" s="29">
        <v>6</v>
      </c>
      <c r="B211" s="29" t="s">
        <v>18</v>
      </c>
      <c r="C211" s="29" t="s">
        <v>18</v>
      </c>
      <c r="D211" s="29" t="s">
        <v>18</v>
      </c>
      <c r="E211" s="29" t="s">
        <v>18</v>
      </c>
      <c r="F211" s="29" t="s">
        <v>18</v>
      </c>
      <c r="G211" s="29" t="s">
        <v>18</v>
      </c>
      <c r="H211" s="29" t="s">
        <v>18</v>
      </c>
      <c r="I211" s="29" t="s">
        <v>18</v>
      </c>
      <c r="J211" s="29" t="s">
        <v>18</v>
      </c>
      <c r="K211" s="29" t="s">
        <v>18</v>
      </c>
      <c r="L211" s="29" t="s">
        <v>18</v>
      </c>
      <c r="M211" s="29" t="s">
        <v>18</v>
      </c>
      <c r="N211" s="29" t="s">
        <v>18</v>
      </c>
      <c r="O211" s="29" t="s">
        <v>18</v>
      </c>
    </row>
    <row r="212" spans="1:15" ht="12.75" customHeight="1">
      <c r="A212" s="29">
        <v>7</v>
      </c>
      <c r="B212" s="29" t="s">
        <v>18</v>
      </c>
      <c r="C212" s="29" t="s">
        <v>18</v>
      </c>
      <c r="D212" s="29" t="s">
        <v>18</v>
      </c>
      <c r="E212" s="29" t="s">
        <v>18</v>
      </c>
      <c r="F212" s="29" t="s">
        <v>18</v>
      </c>
      <c r="G212" s="29" t="s">
        <v>18</v>
      </c>
      <c r="H212" s="29" t="s">
        <v>18</v>
      </c>
      <c r="I212" s="29" t="s">
        <v>18</v>
      </c>
      <c r="J212" s="29" t="s">
        <v>18</v>
      </c>
      <c r="K212" s="29" t="s">
        <v>18</v>
      </c>
      <c r="L212" s="29" t="s">
        <v>18</v>
      </c>
      <c r="M212" s="29" t="s">
        <v>18</v>
      </c>
      <c r="N212" s="29" t="s">
        <v>18</v>
      </c>
      <c r="O212" s="29" t="s">
        <v>18</v>
      </c>
    </row>
    <row r="213" spans="1:15" ht="12.75" customHeight="1">
      <c r="A213" s="29">
        <v>8</v>
      </c>
      <c r="B213" s="29" t="s">
        <v>18</v>
      </c>
      <c r="C213" s="29" t="s">
        <v>18</v>
      </c>
      <c r="D213" s="29" t="s">
        <v>18</v>
      </c>
      <c r="E213" s="29" t="s">
        <v>18</v>
      </c>
      <c r="F213" s="29" t="s">
        <v>18</v>
      </c>
      <c r="G213" s="29" t="s">
        <v>18</v>
      </c>
      <c r="H213" s="29" t="s">
        <v>18</v>
      </c>
      <c r="I213" s="29" t="s">
        <v>18</v>
      </c>
      <c r="J213" s="29" t="s">
        <v>18</v>
      </c>
      <c r="K213" s="29" t="s">
        <v>18</v>
      </c>
      <c r="L213" s="29" t="s">
        <v>18</v>
      </c>
      <c r="M213" s="29" t="s">
        <v>18</v>
      </c>
      <c r="N213" s="29" t="s">
        <v>18</v>
      </c>
      <c r="O213" s="29" t="s">
        <v>18</v>
      </c>
    </row>
    <row r="214" spans="1:15" ht="12.75" customHeight="1">
      <c r="A214" t="s">
        <v>3398</v>
      </c>
      <c r="B214">
        <v>450</v>
      </c>
      <c r="C214" s="105">
        <v>3.7455000000000001E-3</v>
      </c>
      <c r="D214">
        <v>122.58</v>
      </c>
      <c r="E214">
        <v>19.241</v>
      </c>
      <c r="F214">
        <v>11.92</v>
      </c>
      <c r="G214">
        <v>-27.54</v>
      </c>
      <c r="H214">
        <v>110.32</v>
      </c>
      <c r="I214">
        <v>246.3</v>
      </c>
      <c r="J214">
        <v>5.609</v>
      </c>
      <c r="K214" s="133" t="s">
        <v>3399</v>
      </c>
      <c r="L214" s="105">
        <v>2.2800000000000001E-2</v>
      </c>
      <c r="M214">
        <v>1</v>
      </c>
      <c r="N214" s="133" t="s">
        <v>3400</v>
      </c>
      <c r="O214">
        <v>20240625</v>
      </c>
    </row>
    <row r="215" spans="1:15" ht="12.75" customHeight="1">
      <c r="A215" s="29">
        <v>10</v>
      </c>
      <c r="B215" s="29" t="s">
        <v>18</v>
      </c>
      <c r="C215" s="29" t="s">
        <v>18</v>
      </c>
      <c r="D215" s="29" t="s">
        <v>18</v>
      </c>
      <c r="E215" s="29" t="s">
        <v>18</v>
      </c>
      <c r="F215" s="29" t="s">
        <v>18</v>
      </c>
      <c r="G215" s="29" t="s">
        <v>18</v>
      </c>
      <c r="H215" s="29" t="s">
        <v>18</v>
      </c>
      <c r="I215" s="29" t="s">
        <v>18</v>
      </c>
      <c r="J215" s="29" t="s">
        <v>18</v>
      </c>
      <c r="K215" s="29" t="s">
        <v>18</v>
      </c>
      <c r="L215" s="29" t="s">
        <v>18</v>
      </c>
      <c r="M215" s="29" t="s">
        <v>18</v>
      </c>
      <c r="N215" s="29" t="s">
        <v>18</v>
      </c>
      <c r="O215" s="29" t="s">
        <v>18</v>
      </c>
    </row>
    <row r="216" spans="1:15" ht="12.75" customHeight="1">
      <c r="A216" s="29">
        <v>11</v>
      </c>
      <c r="B216" s="29" t="s">
        <v>18</v>
      </c>
      <c r="C216" s="29" t="s">
        <v>18</v>
      </c>
      <c r="D216" s="29" t="s">
        <v>18</v>
      </c>
      <c r="E216" s="29" t="s">
        <v>18</v>
      </c>
      <c r="F216" s="29" t="s">
        <v>18</v>
      </c>
      <c r="G216" s="29" t="s">
        <v>18</v>
      </c>
      <c r="H216" s="29" t="s">
        <v>18</v>
      </c>
      <c r="I216" s="29" t="s">
        <v>18</v>
      </c>
      <c r="J216" s="29" t="s">
        <v>18</v>
      </c>
      <c r="K216" s="29" t="s">
        <v>18</v>
      </c>
      <c r="L216" s="29" t="s">
        <v>18</v>
      </c>
      <c r="M216" s="29" t="s">
        <v>18</v>
      </c>
      <c r="N216" s="29" t="s">
        <v>18</v>
      </c>
      <c r="O216" s="29" t="s">
        <v>18</v>
      </c>
    </row>
    <row r="217" spans="1:15" ht="12.75" customHeight="1">
      <c r="A217" s="29">
        <v>12</v>
      </c>
      <c r="B217" s="29" t="s">
        <v>18</v>
      </c>
      <c r="C217" s="29" t="s">
        <v>18</v>
      </c>
      <c r="D217" s="29" t="s">
        <v>18</v>
      </c>
      <c r="E217" s="29" t="s">
        <v>18</v>
      </c>
      <c r="F217" s="29" t="s">
        <v>18</v>
      </c>
      <c r="G217" s="29" t="s">
        <v>18</v>
      </c>
      <c r="H217" s="29" t="s">
        <v>18</v>
      </c>
      <c r="I217" s="29" t="s">
        <v>18</v>
      </c>
      <c r="J217" s="29" t="s">
        <v>18</v>
      </c>
      <c r="K217" s="29" t="s">
        <v>18</v>
      </c>
      <c r="L217" s="29" t="s">
        <v>18</v>
      </c>
      <c r="M217" s="29" t="s">
        <v>18</v>
      </c>
      <c r="N217" s="29" t="s">
        <v>18</v>
      </c>
      <c r="O217" s="29" t="s">
        <v>18</v>
      </c>
    </row>
    <row r="218" spans="1:15" ht="12.75" customHeight="1">
      <c r="A218" s="29">
        <v>13</v>
      </c>
      <c r="B218" s="29" t="s">
        <v>18</v>
      </c>
      <c r="C218" s="29" t="s">
        <v>18</v>
      </c>
      <c r="D218" s="29" t="s">
        <v>18</v>
      </c>
      <c r="E218" s="29" t="s">
        <v>18</v>
      </c>
      <c r="F218" s="29" t="s">
        <v>18</v>
      </c>
      <c r="G218" s="29" t="s">
        <v>18</v>
      </c>
      <c r="H218" s="29" t="s">
        <v>18</v>
      </c>
      <c r="I218" s="29" t="s">
        <v>18</v>
      </c>
      <c r="J218" s="29" t="s">
        <v>18</v>
      </c>
      <c r="K218" s="29" t="s">
        <v>18</v>
      </c>
      <c r="L218" s="29" t="s">
        <v>18</v>
      </c>
      <c r="M218" s="29" t="s">
        <v>18</v>
      </c>
      <c r="N218" s="29" t="s">
        <v>18</v>
      </c>
      <c r="O218" s="29" t="s">
        <v>18</v>
      </c>
    </row>
    <row r="219" spans="1:15" ht="12.75" customHeight="1">
      <c r="A219" s="29">
        <v>14</v>
      </c>
      <c r="B219" s="29" t="s">
        <v>18</v>
      </c>
      <c r="C219" s="29" t="s">
        <v>18</v>
      </c>
      <c r="D219" s="29" t="s">
        <v>18</v>
      </c>
      <c r="E219" s="29" t="s">
        <v>18</v>
      </c>
      <c r="F219" s="29" t="s">
        <v>18</v>
      </c>
      <c r="G219" s="29" t="s">
        <v>18</v>
      </c>
      <c r="H219" s="29" t="s">
        <v>18</v>
      </c>
      <c r="I219" s="29" t="s">
        <v>18</v>
      </c>
      <c r="J219" s="29" t="s">
        <v>18</v>
      </c>
      <c r="K219" s="29" t="s">
        <v>18</v>
      </c>
      <c r="L219" s="29" t="s">
        <v>18</v>
      </c>
      <c r="M219" s="29" t="s">
        <v>18</v>
      </c>
      <c r="N219" s="29" t="s">
        <v>18</v>
      </c>
      <c r="O219" s="29" t="s">
        <v>18</v>
      </c>
    </row>
    <row r="220" spans="1:15" ht="12.75" customHeight="1">
      <c r="A220" s="29">
        <v>15</v>
      </c>
      <c r="B220" s="29" t="s">
        <v>18</v>
      </c>
      <c r="C220" s="29" t="s">
        <v>18</v>
      </c>
      <c r="D220" s="29" t="s">
        <v>18</v>
      </c>
      <c r="E220" s="29" t="s">
        <v>18</v>
      </c>
      <c r="F220" s="29" t="s">
        <v>18</v>
      </c>
      <c r="G220" s="29" t="s">
        <v>18</v>
      </c>
      <c r="H220" s="29" t="s">
        <v>18</v>
      </c>
      <c r="I220" s="29" t="s">
        <v>18</v>
      </c>
      <c r="J220" s="29" t="s">
        <v>18</v>
      </c>
      <c r="K220" s="29" t="s">
        <v>18</v>
      </c>
      <c r="L220" s="29" t="s">
        <v>18</v>
      </c>
      <c r="M220" s="29" t="s">
        <v>18</v>
      </c>
      <c r="N220" s="29" t="s">
        <v>18</v>
      </c>
      <c r="O220" s="29" t="s">
        <v>18</v>
      </c>
    </row>
    <row r="221" spans="1:15" ht="12.75" customHeight="1">
      <c r="A221" s="29">
        <v>16</v>
      </c>
      <c r="B221" s="29" t="s">
        <v>18</v>
      </c>
      <c r="C221" s="29" t="s">
        <v>18</v>
      </c>
      <c r="D221" s="29" t="s">
        <v>18</v>
      </c>
      <c r="E221" s="29" t="s">
        <v>18</v>
      </c>
      <c r="F221" s="29" t="s">
        <v>18</v>
      </c>
      <c r="G221" s="29" t="s">
        <v>18</v>
      </c>
      <c r="H221" s="29" t="s">
        <v>18</v>
      </c>
      <c r="I221" s="29" t="s">
        <v>18</v>
      </c>
      <c r="J221" s="29" t="s">
        <v>18</v>
      </c>
      <c r="K221" s="29" t="s">
        <v>18</v>
      </c>
      <c r="L221" s="29" t="s">
        <v>18</v>
      </c>
      <c r="M221" s="29" t="s">
        <v>18</v>
      </c>
      <c r="N221" s="29" t="s">
        <v>18</v>
      </c>
      <c r="O221" s="29" t="s">
        <v>18</v>
      </c>
    </row>
    <row r="222" spans="1:15" ht="12.75" customHeight="1">
      <c r="A222" s="29">
        <v>17</v>
      </c>
      <c r="B222" s="29" t="s">
        <v>18</v>
      </c>
      <c r="C222" s="29" t="s">
        <v>18</v>
      </c>
      <c r="D222" s="29" t="s">
        <v>18</v>
      </c>
      <c r="E222" s="29" t="s">
        <v>18</v>
      </c>
      <c r="F222" s="29" t="s">
        <v>18</v>
      </c>
      <c r="G222" s="29" t="s">
        <v>18</v>
      </c>
      <c r="H222" s="29" t="s">
        <v>18</v>
      </c>
      <c r="I222" s="29" t="s">
        <v>18</v>
      </c>
      <c r="J222" s="29" t="s">
        <v>18</v>
      </c>
      <c r="K222" s="29" t="s">
        <v>18</v>
      </c>
      <c r="L222" s="29" t="s">
        <v>18</v>
      </c>
      <c r="M222" s="29" t="s">
        <v>18</v>
      </c>
      <c r="N222" s="29" t="s">
        <v>18</v>
      </c>
      <c r="O222" s="29" t="s">
        <v>18</v>
      </c>
    </row>
    <row r="223" spans="1:15" ht="12.75" customHeight="1">
      <c r="A223" s="29">
        <v>18</v>
      </c>
      <c r="B223" s="29" t="s">
        <v>18</v>
      </c>
      <c r="C223" s="29" t="s">
        <v>18</v>
      </c>
      <c r="D223" s="29" t="s">
        <v>18</v>
      </c>
      <c r="E223" s="29" t="s">
        <v>18</v>
      </c>
      <c r="F223" s="29" t="s">
        <v>18</v>
      </c>
      <c r="G223" s="29" t="s">
        <v>18</v>
      </c>
      <c r="H223" s="29" t="s">
        <v>18</v>
      </c>
      <c r="I223" s="29" t="s">
        <v>18</v>
      </c>
      <c r="J223" s="29" t="s">
        <v>18</v>
      </c>
      <c r="K223" s="29" t="s">
        <v>18</v>
      </c>
      <c r="L223" s="29" t="s">
        <v>18</v>
      </c>
      <c r="M223" s="29" t="s">
        <v>18</v>
      </c>
      <c r="N223" s="29" t="s">
        <v>18</v>
      </c>
      <c r="O223" s="29" t="s">
        <v>18</v>
      </c>
    </row>
    <row r="224" spans="1:15" ht="12.75" customHeight="1">
      <c r="A224" s="29">
        <v>19</v>
      </c>
      <c r="B224" s="29" t="s">
        <v>18</v>
      </c>
      <c r="C224" s="29" t="s">
        <v>18</v>
      </c>
      <c r="D224" s="29" t="s">
        <v>18</v>
      </c>
      <c r="E224" s="29" t="s">
        <v>18</v>
      </c>
      <c r="F224" s="29" t="s">
        <v>18</v>
      </c>
      <c r="G224" s="29" t="s">
        <v>18</v>
      </c>
      <c r="H224" s="29" t="s">
        <v>18</v>
      </c>
      <c r="I224" s="29" t="s">
        <v>18</v>
      </c>
      <c r="J224" s="29" t="s">
        <v>18</v>
      </c>
      <c r="K224" s="29" t="s">
        <v>18</v>
      </c>
      <c r="L224" s="29" t="s">
        <v>18</v>
      </c>
      <c r="M224" s="29" t="s">
        <v>18</v>
      </c>
      <c r="N224" s="29" t="s">
        <v>18</v>
      </c>
      <c r="O224" s="29" t="s">
        <v>18</v>
      </c>
    </row>
    <row r="225" spans="1:15" ht="12.75" customHeight="1">
      <c r="A225" s="29">
        <v>20</v>
      </c>
      <c r="B225" s="29" t="s">
        <v>18</v>
      </c>
      <c r="C225" s="29" t="s">
        <v>18</v>
      </c>
      <c r="D225" s="29" t="s">
        <v>18</v>
      </c>
      <c r="E225" s="29" t="s">
        <v>18</v>
      </c>
      <c r="F225" s="29" t="s">
        <v>18</v>
      </c>
      <c r="G225" s="29" t="s">
        <v>18</v>
      </c>
      <c r="H225" s="29" t="s">
        <v>18</v>
      </c>
      <c r="I225" s="29" t="s">
        <v>18</v>
      </c>
      <c r="J225" s="29" t="s">
        <v>18</v>
      </c>
      <c r="K225" s="29" t="s">
        <v>18</v>
      </c>
      <c r="L225" s="29" t="s">
        <v>18</v>
      </c>
      <c r="M225" s="29" t="s">
        <v>18</v>
      </c>
      <c r="N225" s="29" t="s">
        <v>18</v>
      </c>
      <c r="O225" s="29" t="s">
        <v>18</v>
      </c>
    </row>
    <row r="226" spans="1:15" ht="12.75" customHeight="1">
      <c r="A226" s="29">
        <v>21</v>
      </c>
      <c r="B226" s="29" t="s">
        <v>18</v>
      </c>
      <c r="C226" s="29" t="s">
        <v>18</v>
      </c>
      <c r="D226" s="29" t="s">
        <v>18</v>
      </c>
      <c r="E226" s="29" t="s">
        <v>18</v>
      </c>
      <c r="F226" s="29" t="s">
        <v>18</v>
      </c>
      <c r="G226" s="29" t="s">
        <v>18</v>
      </c>
      <c r="H226" s="29" t="s">
        <v>18</v>
      </c>
      <c r="I226" s="29" t="s">
        <v>18</v>
      </c>
      <c r="J226" s="29" t="s">
        <v>18</v>
      </c>
      <c r="K226" s="29" t="s">
        <v>18</v>
      </c>
      <c r="L226" s="29" t="s">
        <v>18</v>
      </c>
      <c r="M226" s="29" t="s">
        <v>18</v>
      </c>
      <c r="N226" s="29" t="s">
        <v>18</v>
      </c>
      <c r="O226" s="29" t="s">
        <v>18</v>
      </c>
    </row>
    <row r="227" spans="1:15" ht="12.75" customHeight="1">
      <c r="A227" s="29">
        <v>22</v>
      </c>
      <c r="B227" s="29" t="s">
        <v>18</v>
      </c>
      <c r="C227" s="29" t="s">
        <v>18</v>
      </c>
      <c r="D227" s="29" t="s">
        <v>18</v>
      </c>
      <c r="E227" s="29" t="s">
        <v>18</v>
      </c>
      <c r="F227" s="29" t="s">
        <v>18</v>
      </c>
      <c r="G227" s="29" t="s">
        <v>18</v>
      </c>
      <c r="H227" s="29" t="s">
        <v>18</v>
      </c>
      <c r="I227" s="29" t="s">
        <v>18</v>
      </c>
      <c r="J227" s="29" t="s">
        <v>18</v>
      </c>
      <c r="K227" s="29" t="s">
        <v>18</v>
      </c>
      <c r="L227" s="29" t="s">
        <v>18</v>
      </c>
      <c r="M227" s="29" t="s">
        <v>18</v>
      </c>
      <c r="N227" s="29" t="s">
        <v>18</v>
      </c>
      <c r="O227" s="29" t="s">
        <v>18</v>
      </c>
    </row>
    <row r="228" spans="1:15" ht="12.75" customHeight="1">
      <c r="A228" s="29">
        <v>23</v>
      </c>
      <c r="B228" s="29" t="s">
        <v>18</v>
      </c>
      <c r="C228" s="29" t="s">
        <v>18</v>
      </c>
      <c r="D228" s="29" t="s">
        <v>18</v>
      </c>
      <c r="E228" s="29" t="s">
        <v>18</v>
      </c>
      <c r="F228" s="29" t="s">
        <v>18</v>
      </c>
      <c r="G228" s="29" t="s">
        <v>18</v>
      </c>
      <c r="H228" s="29" t="s">
        <v>18</v>
      </c>
      <c r="I228" s="29" t="s">
        <v>18</v>
      </c>
      <c r="J228" s="29" t="s">
        <v>18</v>
      </c>
      <c r="K228" s="29" t="s">
        <v>18</v>
      </c>
      <c r="L228" s="29" t="s">
        <v>18</v>
      </c>
      <c r="M228" s="29" t="s">
        <v>18</v>
      </c>
      <c r="N228" s="29" t="s">
        <v>18</v>
      </c>
      <c r="O228" s="29" t="s">
        <v>18</v>
      </c>
    </row>
    <row r="229" spans="1:15" ht="12.75" customHeight="1">
      <c r="A229" s="29">
        <v>24</v>
      </c>
      <c r="B229" s="29" t="s">
        <v>18</v>
      </c>
      <c r="C229" s="29" t="s">
        <v>18</v>
      </c>
      <c r="D229" s="29" t="s">
        <v>18</v>
      </c>
      <c r="E229" s="29" t="s">
        <v>18</v>
      </c>
      <c r="F229" s="29" t="s">
        <v>18</v>
      </c>
      <c r="G229" s="29" t="s">
        <v>18</v>
      </c>
      <c r="H229" s="29" t="s">
        <v>18</v>
      </c>
      <c r="I229" s="29" t="s">
        <v>18</v>
      </c>
      <c r="J229" s="29" t="s">
        <v>18</v>
      </c>
      <c r="K229" s="29" t="s">
        <v>18</v>
      </c>
      <c r="L229" s="29" t="s">
        <v>18</v>
      </c>
      <c r="M229" s="29" t="s">
        <v>18</v>
      </c>
      <c r="N229" s="29" t="s">
        <v>18</v>
      </c>
      <c r="O229" s="29" t="s">
        <v>18</v>
      </c>
    </row>
    <row r="230" spans="1:15" ht="12.75" customHeight="1">
      <c r="A230" s="29">
        <v>25</v>
      </c>
      <c r="B230" s="29" t="s">
        <v>18</v>
      </c>
      <c r="C230" s="29" t="s">
        <v>18</v>
      </c>
      <c r="D230" s="29" t="s">
        <v>18</v>
      </c>
      <c r="E230" s="29" t="s">
        <v>18</v>
      </c>
      <c r="F230" s="29" t="s">
        <v>18</v>
      </c>
      <c r="G230" s="29" t="s">
        <v>18</v>
      </c>
      <c r="H230" s="29" t="s">
        <v>18</v>
      </c>
      <c r="I230" s="29" t="s">
        <v>18</v>
      </c>
      <c r="J230" s="29" t="s">
        <v>18</v>
      </c>
      <c r="K230" s="29" t="s">
        <v>18</v>
      </c>
      <c r="L230" s="29" t="s">
        <v>18</v>
      </c>
      <c r="M230" s="29" t="s">
        <v>18</v>
      </c>
      <c r="N230" s="29" t="s">
        <v>18</v>
      </c>
      <c r="O230" s="29" t="s">
        <v>18</v>
      </c>
    </row>
    <row r="231" spans="1:15" ht="12.75" customHeight="1">
      <c r="A231" s="29">
        <v>26</v>
      </c>
      <c r="B231" s="29" t="s">
        <v>18</v>
      </c>
      <c r="C231" s="29" t="s">
        <v>18</v>
      </c>
      <c r="D231" s="29" t="s">
        <v>18</v>
      </c>
      <c r="E231" s="29" t="s">
        <v>18</v>
      </c>
      <c r="F231" s="29" t="s">
        <v>18</v>
      </c>
      <c r="G231" s="29" t="s">
        <v>18</v>
      </c>
      <c r="H231" s="29" t="s">
        <v>18</v>
      </c>
      <c r="I231" s="29" t="s">
        <v>18</v>
      </c>
      <c r="J231" s="29" t="s">
        <v>18</v>
      </c>
      <c r="K231" s="29" t="s">
        <v>18</v>
      </c>
      <c r="L231" s="29" t="s">
        <v>18</v>
      </c>
      <c r="M231" s="29" t="s">
        <v>18</v>
      </c>
      <c r="N231" s="29" t="s">
        <v>18</v>
      </c>
      <c r="O231" s="29" t="s">
        <v>18</v>
      </c>
    </row>
    <row r="232" spans="1:15" ht="12.75" customHeight="1">
      <c r="A232" s="29">
        <v>27</v>
      </c>
      <c r="B232" s="29" t="s">
        <v>18</v>
      </c>
      <c r="C232" s="29" t="s">
        <v>18</v>
      </c>
      <c r="D232" s="29" t="s">
        <v>18</v>
      </c>
      <c r="E232" s="29" t="s">
        <v>18</v>
      </c>
      <c r="F232" s="29" t="s">
        <v>18</v>
      </c>
      <c r="G232" s="29" t="s">
        <v>18</v>
      </c>
      <c r="H232" s="29" t="s">
        <v>18</v>
      </c>
      <c r="I232" s="29" t="s">
        <v>18</v>
      </c>
      <c r="J232" s="29" t="s">
        <v>18</v>
      </c>
      <c r="K232" s="29" t="s">
        <v>18</v>
      </c>
      <c r="L232" s="29" t="s">
        <v>18</v>
      </c>
      <c r="M232" s="29" t="s">
        <v>18</v>
      </c>
      <c r="N232" s="29" t="s">
        <v>18</v>
      </c>
      <c r="O232" s="29" t="s">
        <v>18</v>
      </c>
    </row>
    <row r="233" spans="1:15" ht="12.75" customHeight="1">
      <c r="A233" s="29">
        <v>28</v>
      </c>
      <c r="B233" s="29" t="s">
        <v>18</v>
      </c>
      <c r="C233" s="29" t="s">
        <v>18</v>
      </c>
      <c r="D233" s="29" t="s">
        <v>18</v>
      </c>
      <c r="E233" s="29" t="s">
        <v>18</v>
      </c>
      <c r="F233" s="29" t="s">
        <v>18</v>
      </c>
      <c r="G233" s="29" t="s">
        <v>18</v>
      </c>
      <c r="H233" s="29" t="s">
        <v>18</v>
      </c>
      <c r="I233" s="29" t="s">
        <v>18</v>
      </c>
      <c r="J233" s="29" t="s">
        <v>18</v>
      </c>
      <c r="K233" s="29" t="s">
        <v>18</v>
      </c>
      <c r="L233" s="29" t="s">
        <v>18</v>
      </c>
      <c r="M233" s="29" t="s">
        <v>18</v>
      </c>
      <c r="N233" s="29" t="s">
        <v>18</v>
      </c>
      <c r="O233" s="29" t="s">
        <v>18</v>
      </c>
    </row>
    <row r="234" spans="1:15" ht="12.75" customHeight="1">
      <c r="A234" s="29">
        <v>29</v>
      </c>
      <c r="B234" s="29" t="s">
        <v>18</v>
      </c>
      <c r="C234" s="29" t="s">
        <v>18</v>
      </c>
      <c r="D234" s="29" t="s">
        <v>18</v>
      </c>
      <c r="E234" s="29" t="s">
        <v>18</v>
      </c>
      <c r="F234" s="29" t="s">
        <v>18</v>
      </c>
      <c r="G234" s="29" t="s">
        <v>18</v>
      </c>
      <c r="H234" s="29" t="s">
        <v>18</v>
      </c>
      <c r="I234" s="29" t="s">
        <v>18</v>
      </c>
      <c r="J234" s="29" t="s">
        <v>18</v>
      </c>
      <c r="K234" s="29" t="s">
        <v>18</v>
      </c>
      <c r="L234" s="29" t="s">
        <v>18</v>
      </c>
      <c r="M234" s="29" t="s">
        <v>18</v>
      </c>
      <c r="N234" s="29" t="s">
        <v>18</v>
      </c>
      <c r="O234" s="29" t="s">
        <v>18</v>
      </c>
    </row>
    <row r="235" spans="1:15" ht="12.75" customHeight="1">
      <c r="A235" t="s">
        <v>3401</v>
      </c>
      <c r="B235">
        <v>450</v>
      </c>
      <c r="C235" s="105">
        <v>3.7455000000000001E-3</v>
      </c>
      <c r="D235">
        <v>254.113</v>
      </c>
      <c r="E235">
        <v>27.248000000000001</v>
      </c>
      <c r="F235">
        <v>8.6300000000000008</v>
      </c>
      <c r="G235">
        <v>-22.75</v>
      </c>
      <c r="H235">
        <v>228.7</v>
      </c>
      <c r="I235">
        <v>317.5</v>
      </c>
      <c r="J235">
        <v>16.114000000000001</v>
      </c>
      <c r="K235">
        <v>7</v>
      </c>
      <c r="L235" s="105">
        <v>5.0799999999999998E-2</v>
      </c>
      <c r="M235">
        <v>10</v>
      </c>
      <c r="N235" s="133" t="s">
        <v>3402</v>
      </c>
      <c r="O235">
        <v>20240626</v>
      </c>
    </row>
    <row r="236" spans="1:15" ht="12.75" customHeight="1">
      <c r="A236" t="s">
        <v>3403</v>
      </c>
      <c r="B236">
        <v>450</v>
      </c>
      <c r="C236" s="105">
        <v>3.7455000000000001E-3</v>
      </c>
      <c r="D236">
        <v>235.04900000000001</v>
      </c>
      <c r="E236">
        <v>11.691000000000001</v>
      </c>
      <c r="F236">
        <v>5.83</v>
      </c>
      <c r="G236">
        <v>-20.55</v>
      </c>
      <c r="H236">
        <v>211.54</v>
      </c>
      <c r="I236">
        <v>427.9</v>
      </c>
      <c r="J236">
        <v>14.146000000000001</v>
      </c>
      <c r="K236" s="133" t="s">
        <v>3404</v>
      </c>
      <c r="L236" s="105">
        <v>3.3099999999999997E-2</v>
      </c>
      <c r="M236">
        <v>1</v>
      </c>
      <c r="N236" s="133" t="s">
        <v>3405</v>
      </c>
      <c r="O236">
        <v>20240626</v>
      </c>
    </row>
    <row r="237" spans="1:15" ht="12.75" customHeight="1">
      <c r="A237" s="29">
        <v>32</v>
      </c>
      <c r="B237" s="29" t="s">
        <v>18</v>
      </c>
      <c r="C237" s="29" t="s">
        <v>18</v>
      </c>
      <c r="D237" s="29" t="s">
        <v>18</v>
      </c>
      <c r="E237" s="29" t="s">
        <v>18</v>
      </c>
      <c r="F237" s="29" t="s">
        <v>18</v>
      </c>
      <c r="G237" s="29" t="s">
        <v>18</v>
      </c>
      <c r="H237" s="29" t="s">
        <v>18</v>
      </c>
      <c r="I237" s="29" t="s">
        <v>18</v>
      </c>
      <c r="J237" s="29" t="s">
        <v>18</v>
      </c>
      <c r="K237" s="29" t="s">
        <v>18</v>
      </c>
      <c r="L237" s="29" t="s">
        <v>18</v>
      </c>
      <c r="M237" s="29" t="s">
        <v>18</v>
      </c>
      <c r="N237" s="29" t="s">
        <v>18</v>
      </c>
      <c r="O237" s="29" t="s">
        <v>18</v>
      </c>
    </row>
    <row r="238" spans="1:15" ht="12.75" customHeight="1">
      <c r="A238" s="29">
        <v>33</v>
      </c>
      <c r="B238" s="29" t="s">
        <v>18</v>
      </c>
      <c r="C238" s="29" t="s">
        <v>18</v>
      </c>
      <c r="D238" s="29" t="s">
        <v>18</v>
      </c>
      <c r="E238" s="29" t="s">
        <v>18</v>
      </c>
      <c r="F238" s="29" t="s">
        <v>18</v>
      </c>
      <c r="G238" s="29" t="s">
        <v>18</v>
      </c>
      <c r="H238" s="29" t="s">
        <v>18</v>
      </c>
      <c r="I238" s="29" t="s">
        <v>18</v>
      </c>
      <c r="J238" s="29" t="s">
        <v>18</v>
      </c>
      <c r="K238" s="29" t="s">
        <v>18</v>
      </c>
      <c r="L238" s="29" t="s">
        <v>18</v>
      </c>
      <c r="M238" s="29" t="s">
        <v>18</v>
      </c>
      <c r="N238" s="29" t="s">
        <v>18</v>
      </c>
      <c r="O238" s="29" t="s">
        <v>18</v>
      </c>
    </row>
    <row r="239" spans="1:15" ht="12.75" customHeight="1">
      <c r="A239" t="s">
        <v>3406</v>
      </c>
      <c r="B239">
        <v>450</v>
      </c>
      <c r="C239" s="105">
        <v>3.7455000000000001E-3</v>
      </c>
      <c r="D239">
        <v>81.194999999999993</v>
      </c>
      <c r="E239">
        <v>11.118</v>
      </c>
      <c r="F239">
        <v>11.37</v>
      </c>
      <c r="G239">
        <v>-27.42</v>
      </c>
      <c r="H239">
        <v>73.069999999999993</v>
      </c>
      <c r="I239">
        <v>251.1</v>
      </c>
      <c r="J239">
        <v>2.7730000000000001</v>
      </c>
      <c r="K239" s="133" t="s">
        <v>3407</v>
      </c>
      <c r="L239" s="105">
        <v>1.0999999999999999E-2</v>
      </c>
      <c r="M239">
        <v>1</v>
      </c>
      <c r="N239" s="133" t="s">
        <v>3408</v>
      </c>
      <c r="O239">
        <v>20240626</v>
      </c>
    </row>
    <row r="240" spans="1:15" ht="12.75" customHeight="1">
      <c r="A240" s="29">
        <v>35</v>
      </c>
      <c r="B240" s="29" t="s">
        <v>18</v>
      </c>
      <c r="C240" s="29" t="s">
        <v>18</v>
      </c>
      <c r="D240" s="29" t="s">
        <v>18</v>
      </c>
      <c r="E240" s="29" t="s">
        <v>18</v>
      </c>
      <c r="F240" s="29" t="s">
        <v>18</v>
      </c>
      <c r="G240" s="29" t="s">
        <v>18</v>
      </c>
      <c r="H240" s="29" t="s">
        <v>18</v>
      </c>
      <c r="I240" s="29" t="s">
        <v>18</v>
      </c>
      <c r="J240" s="29" t="s">
        <v>18</v>
      </c>
      <c r="K240" s="29" t="s">
        <v>18</v>
      </c>
      <c r="L240" s="29" t="s">
        <v>18</v>
      </c>
      <c r="M240" s="29" t="s">
        <v>18</v>
      </c>
      <c r="N240" s="29" t="s">
        <v>18</v>
      </c>
      <c r="O240" s="29" t="s">
        <v>18</v>
      </c>
    </row>
    <row r="241" spans="1:15" ht="12.75" customHeight="1">
      <c r="A241" s="29">
        <v>36</v>
      </c>
      <c r="B241" s="29" t="s">
        <v>18</v>
      </c>
      <c r="C241" s="29" t="s">
        <v>18</v>
      </c>
      <c r="D241" s="29" t="s">
        <v>18</v>
      </c>
      <c r="E241" s="29" t="s">
        <v>18</v>
      </c>
      <c r="F241" s="29" t="s">
        <v>18</v>
      </c>
      <c r="G241" s="29" t="s">
        <v>18</v>
      </c>
      <c r="H241" s="29" t="s">
        <v>18</v>
      </c>
      <c r="I241" s="29" t="s">
        <v>18</v>
      </c>
      <c r="J241" s="29" t="s">
        <v>18</v>
      </c>
      <c r="K241" s="29" t="s">
        <v>18</v>
      </c>
      <c r="L241" s="29" t="s">
        <v>18</v>
      </c>
      <c r="M241" s="29" t="s">
        <v>18</v>
      </c>
      <c r="N241" s="29" t="s">
        <v>18</v>
      </c>
      <c r="O241" s="29" t="s">
        <v>18</v>
      </c>
    </row>
    <row r="242" spans="1:15" ht="12.75" customHeight="1">
      <c r="A242" s="29">
        <v>37</v>
      </c>
      <c r="B242" s="29" t="s">
        <v>18</v>
      </c>
      <c r="C242" s="29" t="s">
        <v>18</v>
      </c>
      <c r="D242" s="29" t="s">
        <v>18</v>
      </c>
      <c r="E242" s="29" t="s">
        <v>18</v>
      </c>
      <c r="F242" s="29" t="s">
        <v>18</v>
      </c>
      <c r="G242" s="29" t="s">
        <v>18</v>
      </c>
      <c r="H242" s="29" t="s">
        <v>18</v>
      </c>
      <c r="I242" s="29" t="s">
        <v>18</v>
      </c>
      <c r="J242" s="29" t="s">
        <v>18</v>
      </c>
      <c r="K242" s="29" t="s">
        <v>18</v>
      </c>
      <c r="L242" s="29" t="s">
        <v>18</v>
      </c>
      <c r="M242" s="29" t="s">
        <v>18</v>
      </c>
      <c r="N242" s="29" t="s">
        <v>18</v>
      </c>
      <c r="O242" s="29" t="s">
        <v>18</v>
      </c>
    </row>
    <row r="243" spans="1:15" ht="12.75" customHeight="1">
      <c r="A243" s="29">
        <v>38</v>
      </c>
      <c r="B243" s="29" t="s">
        <v>18</v>
      </c>
      <c r="C243" s="29" t="s">
        <v>18</v>
      </c>
      <c r="D243" s="29" t="s">
        <v>18</v>
      </c>
      <c r="E243" s="29" t="s">
        <v>18</v>
      </c>
      <c r="F243" s="29" t="s">
        <v>18</v>
      </c>
      <c r="G243" s="29" t="s">
        <v>18</v>
      </c>
      <c r="H243" s="29" t="s">
        <v>18</v>
      </c>
      <c r="I243" s="29" t="s">
        <v>18</v>
      </c>
      <c r="J243" s="29" t="s">
        <v>18</v>
      </c>
      <c r="K243" s="29" t="s">
        <v>18</v>
      </c>
      <c r="L243" s="29" t="s">
        <v>18</v>
      </c>
      <c r="M243" s="29" t="s">
        <v>18</v>
      </c>
      <c r="N243" s="29" t="s">
        <v>18</v>
      </c>
      <c r="O243" s="29" t="s">
        <v>18</v>
      </c>
    </row>
    <row r="244" spans="1:15" ht="12.75" customHeight="1">
      <c r="A244" s="29">
        <v>39</v>
      </c>
      <c r="B244" s="29" t="s">
        <v>18</v>
      </c>
      <c r="C244" s="29" t="s">
        <v>18</v>
      </c>
      <c r="D244" s="29" t="s">
        <v>18</v>
      </c>
      <c r="E244" s="29" t="s">
        <v>18</v>
      </c>
      <c r="F244" s="29" t="s">
        <v>18</v>
      </c>
      <c r="G244" s="29" t="s">
        <v>18</v>
      </c>
      <c r="H244" s="29" t="s">
        <v>18</v>
      </c>
      <c r="I244" s="29" t="s">
        <v>18</v>
      </c>
      <c r="J244" s="29" t="s">
        <v>18</v>
      </c>
      <c r="K244" s="29" t="s">
        <v>18</v>
      </c>
      <c r="L244" s="29" t="s">
        <v>18</v>
      </c>
      <c r="M244" s="29" t="s">
        <v>18</v>
      </c>
      <c r="N244" s="29" t="s">
        <v>18</v>
      </c>
      <c r="O244" s="29" t="s">
        <v>18</v>
      </c>
    </row>
    <row r="245" spans="1:15" ht="12.75" customHeight="1">
      <c r="A245" s="29">
        <v>40</v>
      </c>
      <c r="B245" s="29" t="s">
        <v>18</v>
      </c>
      <c r="C245" s="29" t="s">
        <v>18</v>
      </c>
      <c r="D245" s="29" t="s">
        <v>18</v>
      </c>
      <c r="E245" s="29" t="s">
        <v>18</v>
      </c>
      <c r="F245" s="29" t="s">
        <v>18</v>
      </c>
      <c r="G245" s="29" t="s">
        <v>18</v>
      </c>
      <c r="H245" s="29" t="s">
        <v>18</v>
      </c>
      <c r="I245" s="29" t="s">
        <v>18</v>
      </c>
      <c r="J245" s="29" t="s">
        <v>18</v>
      </c>
      <c r="K245" s="29" t="s">
        <v>18</v>
      </c>
      <c r="L245" s="29" t="s">
        <v>18</v>
      </c>
      <c r="M245" s="29" t="s">
        <v>18</v>
      </c>
      <c r="N245" s="29" t="s">
        <v>18</v>
      </c>
      <c r="O245" s="29" t="s">
        <v>18</v>
      </c>
    </row>
    <row r="246" spans="1:15" ht="12.75" customHeight="1">
      <c r="A246" s="29">
        <v>41</v>
      </c>
      <c r="B246" s="29" t="s">
        <v>18</v>
      </c>
      <c r="C246" s="29" t="s">
        <v>18</v>
      </c>
      <c r="D246" s="29" t="s">
        <v>18</v>
      </c>
      <c r="E246" s="29" t="s">
        <v>18</v>
      </c>
      <c r="F246" s="29" t="s">
        <v>18</v>
      </c>
      <c r="G246" s="29" t="s">
        <v>18</v>
      </c>
      <c r="H246" s="29" t="s">
        <v>18</v>
      </c>
      <c r="I246" s="29" t="s">
        <v>18</v>
      </c>
      <c r="J246" s="29" t="s">
        <v>18</v>
      </c>
      <c r="K246" s="29" t="s">
        <v>18</v>
      </c>
      <c r="L246" s="29" t="s">
        <v>18</v>
      </c>
      <c r="M246" s="29" t="s">
        <v>18</v>
      </c>
      <c r="N246" s="29" t="s">
        <v>18</v>
      </c>
      <c r="O246" s="29" t="s">
        <v>18</v>
      </c>
    </row>
    <row r="247" spans="1:15" ht="12.75" customHeight="1">
      <c r="A247" s="29">
        <v>42</v>
      </c>
      <c r="B247" s="29" t="s">
        <v>18</v>
      </c>
      <c r="C247" s="29" t="s">
        <v>18</v>
      </c>
      <c r="D247" s="29" t="s">
        <v>18</v>
      </c>
      <c r="E247" s="29" t="s">
        <v>18</v>
      </c>
      <c r="F247" s="29" t="s">
        <v>18</v>
      </c>
      <c r="G247" s="29" t="s">
        <v>18</v>
      </c>
      <c r="H247" s="29" t="s">
        <v>18</v>
      </c>
      <c r="I247" s="29" t="s">
        <v>18</v>
      </c>
      <c r="J247" s="29" t="s">
        <v>18</v>
      </c>
      <c r="K247" s="29" t="s">
        <v>18</v>
      </c>
      <c r="L247" s="29" t="s">
        <v>18</v>
      </c>
      <c r="M247" s="29" t="s">
        <v>18</v>
      </c>
      <c r="N247" s="29" t="s">
        <v>18</v>
      </c>
      <c r="O247" s="29" t="s">
        <v>18</v>
      </c>
    </row>
    <row r="248" spans="1:15" ht="12.75" customHeight="1">
      <c r="A248" s="29">
        <v>43</v>
      </c>
      <c r="B248" s="29" t="s">
        <v>18</v>
      </c>
      <c r="C248" s="29" t="s">
        <v>18</v>
      </c>
      <c r="D248" s="29" t="s">
        <v>18</v>
      </c>
      <c r="E248" s="29" t="s">
        <v>18</v>
      </c>
      <c r="F248" s="29" t="s">
        <v>18</v>
      </c>
      <c r="G248" s="29" t="s">
        <v>18</v>
      </c>
      <c r="H248" s="29" t="s">
        <v>18</v>
      </c>
      <c r="I248" s="29" t="s">
        <v>18</v>
      </c>
      <c r="J248" s="29" t="s">
        <v>18</v>
      </c>
      <c r="K248" s="29" t="s">
        <v>18</v>
      </c>
      <c r="L248" s="29" t="s">
        <v>18</v>
      </c>
      <c r="M248" s="29" t="s">
        <v>18</v>
      </c>
      <c r="N248" s="29" t="s">
        <v>18</v>
      </c>
      <c r="O248" s="29" t="s">
        <v>18</v>
      </c>
    </row>
    <row r="249" spans="1:15" ht="12.75" customHeight="1">
      <c r="A249" s="29">
        <v>44</v>
      </c>
      <c r="B249" s="29" t="s">
        <v>18</v>
      </c>
      <c r="C249" s="29" t="s">
        <v>18</v>
      </c>
      <c r="D249" s="29" t="s">
        <v>18</v>
      </c>
      <c r="E249" s="29" t="s">
        <v>18</v>
      </c>
      <c r="F249" s="29" t="s">
        <v>18</v>
      </c>
      <c r="G249" s="29" t="s">
        <v>18</v>
      </c>
      <c r="H249" s="29" t="s">
        <v>18</v>
      </c>
      <c r="I249" s="29" t="s">
        <v>18</v>
      </c>
      <c r="J249" s="29" t="s">
        <v>18</v>
      </c>
      <c r="K249" s="29" t="s">
        <v>18</v>
      </c>
      <c r="L249" s="29" t="s">
        <v>18</v>
      </c>
      <c r="M249" s="29" t="s">
        <v>18</v>
      </c>
      <c r="N249" s="29" t="s">
        <v>18</v>
      </c>
      <c r="O249" s="29" t="s">
        <v>18</v>
      </c>
    </row>
    <row r="250" spans="1:15" ht="12.75" customHeight="1">
      <c r="A250" s="29">
        <v>45</v>
      </c>
      <c r="B250" s="29" t="s">
        <v>18</v>
      </c>
      <c r="C250" s="29" t="s">
        <v>18</v>
      </c>
      <c r="D250" s="29" t="s">
        <v>18</v>
      </c>
      <c r="E250" s="29" t="s">
        <v>18</v>
      </c>
      <c r="F250" s="29" t="s">
        <v>18</v>
      </c>
      <c r="G250" s="29" t="s">
        <v>18</v>
      </c>
      <c r="H250" s="29" t="s">
        <v>18</v>
      </c>
      <c r="I250" s="29" t="s">
        <v>18</v>
      </c>
      <c r="J250" s="29" t="s">
        <v>18</v>
      </c>
      <c r="K250" s="29" t="s">
        <v>18</v>
      </c>
      <c r="L250" s="29" t="s">
        <v>18</v>
      </c>
      <c r="M250" s="29" t="s">
        <v>18</v>
      </c>
      <c r="N250" s="29" t="s">
        <v>18</v>
      </c>
      <c r="O250" s="29" t="s">
        <v>18</v>
      </c>
    </row>
    <row r="251" spans="1:15" ht="12.75" customHeight="1">
      <c r="A251" t="s">
        <v>3409</v>
      </c>
      <c r="B251">
        <v>450</v>
      </c>
      <c r="C251" s="105">
        <v>3.7455000000000001E-3</v>
      </c>
      <c r="D251">
        <v>145.33199999999999</v>
      </c>
      <c r="E251">
        <v>15.428000000000001</v>
      </c>
      <c r="F251">
        <v>7.19</v>
      </c>
      <c r="G251">
        <v>-20.78</v>
      </c>
      <c r="H251">
        <v>130.80000000000001</v>
      </c>
      <c r="I251">
        <v>258.2</v>
      </c>
      <c r="J251">
        <v>7.0039999999999996</v>
      </c>
      <c r="K251">
        <v>5.4</v>
      </c>
      <c r="L251" s="105">
        <v>2.7099999999999999E-2</v>
      </c>
      <c r="M251">
        <v>1</v>
      </c>
      <c r="N251" s="192">
        <v>0.48777777777777798</v>
      </c>
      <c r="O251">
        <v>20240730</v>
      </c>
    </row>
    <row r="252" spans="1:15" ht="12.75" customHeight="1">
      <c r="A252" s="29">
        <v>47</v>
      </c>
      <c r="B252" s="29" t="s">
        <v>18</v>
      </c>
      <c r="C252" s="29" t="s">
        <v>18</v>
      </c>
      <c r="D252" s="29" t="s">
        <v>18</v>
      </c>
      <c r="E252" s="29" t="s">
        <v>18</v>
      </c>
      <c r="F252" s="29" t="s">
        <v>18</v>
      </c>
      <c r="G252" s="29" t="s">
        <v>18</v>
      </c>
      <c r="H252" s="29" t="s">
        <v>18</v>
      </c>
      <c r="I252" s="29" t="s">
        <v>18</v>
      </c>
      <c r="J252" s="29" t="s">
        <v>18</v>
      </c>
      <c r="K252" s="29" t="s">
        <v>18</v>
      </c>
      <c r="L252" s="29" t="s">
        <v>18</v>
      </c>
      <c r="M252" s="29" t="s">
        <v>18</v>
      </c>
      <c r="N252" s="29" t="s">
        <v>18</v>
      </c>
      <c r="O252" s="29" t="s">
        <v>18</v>
      </c>
    </row>
    <row r="253" spans="1:15" ht="12.75" customHeight="1">
      <c r="A253" s="29">
        <v>48</v>
      </c>
      <c r="B253" s="29" t="s">
        <v>18</v>
      </c>
      <c r="C253" s="29" t="s">
        <v>18</v>
      </c>
      <c r="D253" s="29" t="s">
        <v>18</v>
      </c>
      <c r="E253" s="29" t="s">
        <v>18</v>
      </c>
      <c r="F253" s="29" t="s">
        <v>18</v>
      </c>
      <c r="G253" s="29" t="s">
        <v>18</v>
      </c>
      <c r="H253" s="29" t="s">
        <v>18</v>
      </c>
      <c r="I253" s="29" t="s">
        <v>18</v>
      </c>
      <c r="J253" s="29" t="s">
        <v>18</v>
      </c>
      <c r="K253" s="29" t="s">
        <v>18</v>
      </c>
      <c r="L253" s="29" t="s">
        <v>18</v>
      </c>
      <c r="M253" s="29" t="s">
        <v>18</v>
      </c>
      <c r="N253" s="29" t="s">
        <v>18</v>
      </c>
      <c r="O253" s="29" t="s">
        <v>18</v>
      </c>
    </row>
    <row r="254" spans="1:15" ht="12.75" customHeight="1">
      <c r="A254" s="29">
        <v>49</v>
      </c>
      <c r="B254" s="29" t="s">
        <v>18</v>
      </c>
      <c r="C254" s="29" t="s">
        <v>18</v>
      </c>
      <c r="D254" s="29" t="s">
        <v>18</v>
      </c>
      <c r="E254" s="29" t="s">
        <v>18</v>
      </c>
      <c r="F254" s="29" t="s">
        <v>18</v>
      </c>
      <c r="G254" s="29" t="s">
        <v>18</v>
      </c>
      <c r="H254" s="29" t="s">
        <v>18</v>
      </c>
      <c r="I254" s="29" t="s">
        <v>18</v>
      </c>
      <c r="J254" s="29" t="s">
        <v>18</v>
      </c>
      <c r="K254" s="29" t="s">
        <v>18</v>
      </c>
      <c r="L254" s="29" t="s">
        <v>18</v>
      </c>
      <c r="M254" s="29" t="s">
        <v>18</v>
      </c>
      <c r="N254" s="29" t="s">
        <v>18</v>
      </c>
      <c r="O254" s="29" t="s">
        <v>18</v>
      </c>
    </row>
    <row r="255" spans="1:15" ht="12.75" customHeight="1">
      <c r="A255" s="29">
        <v>50</v>
      </c>
      <c r="B255" s="29" t="s">
        <v>18</v>
      </c>
      <c r="C255" s="29" t="s">
        <v>18</v>
      </c>
      <c r="D255" s="29" t="s">
        <v>18</v>
      </c>
      <c r="E255" s="29" t="s">
        <v>18</v>
      </c>
      <c r="F255" s="29" t="s">
        <v>18</v>
      </c>
      <c r="G255" s="29" t="s">
        <v>18</v>
      </c>
      <c r="H255" s="29" t="s">
        <v>18</v>
      </c>
      <c r="I255" s="29" t="s">
        <v>18</v>
      </c>
      <c r="J255" s="29" t="s">
        <v>18</v>
      </c>
      <c r="K255" s="29" t="s">
        <v>18</v>
      </c>
      <c r="L255" s="29" t="s">
        <v>18</v>
      </c>
      <c r="M255" s="29" t="s">
        <v>18</v>
      </c>
      <c r="N255" s="29" t="s">
        <v>18</v>
      </c>
      <c r="O255" s="29" t="s">
        <v>18</v>
      </c>
    </row>
    <row r="256" spans="1:15" ht="12.75" customHeight="1">
      <c r="A256" s="29">
        <v>51</v>
      </c>
      <c r="B256" s="29" t="s">
        <v>18</v>
      </c>
      <c r="C256" s="29" t="s">
        <v>18</v>
      </c>
      <c r="D256" s="29" t="s">
        <v>18</v>
      </c>
      <c r="E256" s="29" t="s">
        <v>18</v>
      </c>
      <c r="F256" s="29" t="s">
        <v>18</v>
      </c>
      <c r="G256" s="29" t="s">
        <v>18</v>
      </c>
      <c r="H256" s="29" t="s">
        <v>18</v>
      </c>
      <c r="I256" s="29" t="s">
        <v>18</v>
      </c>
      <c r="J256" s="29" t="s">
        <v>18</v>
      </c>
      <c r="K256" s="29" t="s">
        <v>18</v>
      </c>
      <c r="L256" s="29" t="s">
        <v>18</v>
      </c>
      <c r="M256" s="29" t="s">
        <v>18</v>
      </c>
      <c r="N256" s="29" t="s">
        <v>18</v>
      </c>
      <c r="O256" s="29" t="s">
        <v>18</v>
      </c>
    </row>
    <row r="257" spans="1:15" ht="12.75" customHeight="1">
      <c r="A257" s="29">
        <v>52</v>
      </c>
      <c r="B257" s="29" t="s">
        <v>18</v>
      </c>
      <c r="C257" s="29" t="s">
        <v>18</v>
      </c>
      <c r="D257" s="29" t="s">
        <v>18</v>
      </c>
      <c r="E257" s="29" t="s">
        <v>18</v>
      </c>
      <c r="F257" s="29" t="s">
        <v>18</v>
      </c>
      <c r="G257" s="29" t="s">
        <v>18</v>
      </c>
      <c r="H257" s="29" t="s">
        <v>18</v>
      </c>
      <c r="I257" s="29" t="s">
        <v>18</v>
      </c>
      <c r="J257" s="29" t="s">
        <v>18</v>
      </c>
      <c r="K257" s="29" t="s">
        <v>18</v>
      </c>
      <c r="L257" s="29" t="s">
        <v>18</v>
      </c>
      <c r="M257" s="29" t="s">
        <v>18</v>
      </c>
      <c r="N257" s="29" t="s">
        <v>18</v>
      </c>
      <c r="O257" s="29" t="s">
        <v>18</v>
      </c>
    </row>
    <row r="258" spans="1:15" ht="12.75" customHeight="1">
      <c r="A258" s="29">
        <v>53</v>
      </c>
      <c r="B258" s="29" t="s">
        <v>18</v>
      </c>
      <c r="C258" s="29" t="s">
        <v>18</v>
      </c>
      <c r="D258" s="29" t="s">
        <v>18</v>
      </c>
      <c r="E258" s="29" t="s">
        <v>18</v>
      </c>
      <c r="F258" s="29" t="s">
        <v>18</v>
      </c>
      <c r="G258" s="29" t="s">
        <v>18</v>
      </c>
      <c r="H258" s="29" t="s">
        <v>18</v>
      </c>
      <c r="I258" s="29" t="s">
        <v>18</v>
      </c>
      <c r="J258" s="29" t="s">
        <v>18</v>
      </c>
      <c r="K258" s="29" t="s">
        <v>18</v>
      </c>
      <c r="L258" s="29" t="s">
        <v>18</v>
      </c>
      <c r="M258" s="29" t="s">
        <v>18</v>
      </c>
      <c r="N258" s="29" t="s">
        <v>18</v>
      </c>
      <c r="O258" s="29" t="s">
        <v>18</v>
      </c>
    </row>
    <row r="259" spans="1:15" ht="12.75" customHeight="1">
      <c r="A259" s="29">
        <v>54</v>
      </c>
      <c r="B259" s="29" t="s">
        <v>18</v>
      </c>
      <c r="C259" s="29" t="s">
        <v>18</v>
      </c>
      <c r="D259" s="29" t="s">
        <v>18</v>
      </c>
      <c r="E259" s="29" t="s">
        <v>18</v>
      </c>
      <c r="F259" s="29" t="s">
        <v>18</v>
      </c>
      <c r="G259" s="29" t="s">
        <v>18</v>
      </c>
      <c r="H259" s="29" t="s">
        <v>18</v>
      </c>
      <c r="I259" s="29" t="s">
        <v>18</v>
      </c>
      <c r="J259" s="29" t="s">
        <v>18</v>
      </c>
      <c r="K259" s="29" t="s">
        <v>18</v>
      </c>
      <c r="L259" s="29" t="s">
        <v>18</v>
      </c>
      <c r="M259" s="29" t="s">
        <v>18</v>
      </c>
      <c r="N259" s="29" t="s">
        <v>18</v>
      </c>
      <c r="O259" s="29" t="s">
        <v>18</v>
      </c>
    </row>
    <row r="260" spans="1:15" ht="12.75" customHeight="1">
      <c r="A260" t="s">
        <v>3410</v>
      </c>
      <c r="B260">
        <v>450</v>
      </c>
      <c r="C260" s="105">
        <v>3.7455000000000001E-3</v>
      </c>
      <c r="D260">
        <v>243.80799999999999</v>
      </c>
      <c r="E260">
        <v>28.356000000000002</v>
      </c>
      <c r="F260">
        <v>8.31</v>
      </c>
      <c r="G260">
        <v>-21.15</v>
      </c>
      <c r="H260">
        <v>219.43</v>
      </c>
      <c r="I260">
        <v>251.3</v>
      </c>
      <c r="J260">
        <v>8.8330000000000002</v>
      </c>
      <c r="K260">
        <v>4</v>
      </c>
      <c r="L260" s="105">
        <v>3.5099999999999999E-2</v>
      </c>
      <c r="M260">
        <v>1</v>
      </c>
      <c r="N260" s="192">
        <v>0.51560185185185203</v>
      </c>
      <c r="O260">
        <v>20240730</v>
      </c>
    </row>
    <row r="261" spans="1:15" ht="12.75" customHeight="1">
      <c r="A261" s="29">
        <v>56</v>
      </c>
      <c r="B261" s="29" t="s">
        <v>18</v>
      </c>
      <c r="C261" s="29" t="s">
        <v>18</v>
      </c>
      <c r="D261" s="29" t="s">
        <v>18</v>
      </c>
      <c r="E261" s="29" t="s">
        <v>18</v>
      </c>
      <c r="F261" s="29" t="s">
        <v>18</v>
      </c>
      <c r="G261" s="29" t="s">
        <v>18</v>
      </c>
      <c r="H261" s="29" t="s">
        <v>18</v>
      </c>
      <c r="I261" s="29" t="s">
        <v>18</v>
      </c>
      <c r="J261" s="29" t="s">
        <v>18</v>
      </c>
      <c r="K261" s="29" t="s">
        <v>18</v>
      </c>
      <c r="L261" s="29" t="s">
        <v>18</v>
      </c>
      <c r="M261" s="29" t="s">
        <v>18</v>
      </c>
      <c r="N261" s="29" t="s">
        <v>18</v>
      </c>
      <c r="O261" s="29" t="s">
        <v>18</v>
      </c>
    </row>
    <row r="262" spans="1:15" ht="12.75" customHeight="1">
      <c r="A262" s="29">
        <v>57</v>
      </c>
      <c r="B262" s="29" t="s">
        <v>18</v>
      </c>
      <c r="C262" s="29" t="s">
        <v>18</v>
      </c>
      <c r="D262" s="29" t="s">
        <v>18</v>
      </c>
      <c r="E262" s="29" t="s">
        <v>18</v>
      </c>
      <c r="F262" s="29" t="s">
        <v>18</v>
      </c>
      <c r="G262" s="29" t="s">
        <v>18</v>
      </c>
      <c r="H262" s="29" t="s">
        <v>18</v>
      </c>
      <c r="I262" s="29" t="s">
        <v>18</v>
      </c>
      <c r="J262" s="29" t="s">
        <v>18</v>
      </c>
      <c r="K262" s="29" t="s">
        <v>18</v>
      </c>
      <c r="L262" s="29" t="s">
        <v>18</v>
      </c>
      <c r="M262" s="29" t="s">
        <v>18</v>
      </c>
      <c r="N262" s="29" t="s">
        <v>18</v>
      </c>
      <c r="O262" s="29" t="s">
        <v>18</v>
      </c>
    </row>
    <row r="263" spans="1:15" ht="12.75" customHeight="1">
      <c r="A263" s="29">
        <v>58</v>
      </c>
      <c r="B263" s="29" t="s">
        <v>18</v>
      </c>
      <c r="C263" s="29" t="s">
        <v>18</v>
      </c>
      <c r="D263" s="29" t="s">
        <v>18</v>
      </c>
      <c r="E263" s="29" t="s">
        <v>18</v>
      </c>
      <c r="F263" s="29" t="s">
        <v>18</v>
      </c>
      <c r="G263" s="29" t="s">
        <v>18</v>
      </c>
      <c r="H263" s="29" t="s">
        <v>18</v>
      </c>
      <c r="I263" s="29" t="s">
        <v>18</v>
      </c>
      <c r="J263" s="29" t="s">
        <v>18</v>
      </c>
      <c r="K263" s="29" t="s">
        <v>18</v>
      </c>
      <c r="L263" s="29" t="s">
        <v>18</v>
      </c>
      <c r="M263" s="29" t="s">
        <v>18</v>
      </c>
      <c r="N263" s="29" t="s">
        <v>18</v>
      </c>
      <c r="O263" s="29" t="s">
        <v>18</v>
      </c>
    </row>
    <row r="264" spans="1:15" ht="12.75" customHeight="1">
      <c r="A264" t="s">
        <v>3411</v>
      </c>
      <c r="B264">
        <v>450</v>
      </c>
      <c r="C264" s="105">
        <v>3.7455000000000001E-3</v>
      </c>
      <c r="D264">
        <v>94.875</v>
      </c>
      <c r="E264">
        <v>7.7990000000000004</v>
      </c>
      <c r="F264">
        <v>6.22</v>
      </c>
      <c r="G264">
        <v>-18.399999999999999</v>
      </c>
      <c r="H264">
        <v>85.39</v>
      </c>
      <c r="I264">
        <v>284.3</v>
      </c>
      <c r="J264">
        <v>5.6660000000000004</v>
      </c>
      <c r="K264">
        <v>6.6</v>
      </c>
      <c r="L264" s="105">
        <v>1.9900000000000001E-2</v>
      </c>
      <c r="M264">
        <v>1</v>
      </c>
      <c r="N264" s="192">
        <v>0.54717592592592601</v>
      </c>
      <c r="O264">
        <v>20240730</v>
      </c>
    </row>
    <row r="265" spans="1:15" ht="12.75" customHeight="1">
      <c r="A265" s="29">
        <v>60</v>
      </c>
      <c r="B265" s="29" t="s">
        <v>18</v>
      </c>
      <c r="C265" s="29" t="s">
        <v>18</v>
      </c>
      <c r="D265" s="29" t="s">
        <v>18</v>
      </c>
      <c r="E265" s="29" t="s">
        <v>18</v>
      </c>
      <c r="F265" s="29" t="s">
        <v>18</v>
      </c>
      <c r="G265" s="29" t="s">
        <v>18</v>
      </c>
      <c r="H265" s="29" t="s">
        <v>18</v>
      </c>
      <c r="I265" s="29" t="s">
        <v>18</v>
      </c>
      <c r="J265" s="29" t="s">
        <v>18</v>
      </c>
      <c r="K265" s="29" t="s">
        <v>18</v>
      </c>
      <c r="L265" s="29" t="s">
        <v>18</v>
      </c>
      <c r="M265" s="29" t="s">
        <v>18</v>
      </c>
      <c r="N265" s="29" t="s">
        <v>18</v>
      </c>
      <c r="O265" s="29" t="s">
        <v>18</v>
      </c>
    </row>
    <row r="266" spans="1:15" ht="12.75" customHeight="1">
      <c r="A266" s="29">
        <v>61</v>
      </c>
      <c r="B266" s="29" t="s">
        <v>18</v>
      </c>
      <c r="C266" s="29" t="s">
        <v>18</v>
      </c>
      <c r="D266" s="29" t="s">
        <v>18</v>
      </c>
      <c r="E266" s="29" t="s">
        <v>18</v>
      </c>
      <c r="F266" s="29" t="s">
        <v>18</v>
      </c>
      <c r="G266" s="29" t="s">
        <v>18</v>
      </c>
      <c r="H266" s="29" t="s">
        <v>18</v>
      </c>
      <c r="I266" s="29" t="s">
        <v>18</v>
      </c>
      <c r="J266" s="29" t="s">
        <v>18</v>
      </c>
      <c r="K266" s="29" t="s">
        <v>18</v>
      </c>
      <c r="L266" s="29" t="s">
        <v>18</v>
      </c>
      <c r="M266" s="29" t="s">
        <v>18</v>
      </c>
      <c r="N266" s="29" t="s">
        <v>18</v>
      </c>
      <c r="O266" s="29" t="s">
        <v>18</v>
      </c>
    </row>
    <row r="267" spans="1:15" ht="12.75" customHeight="1">
      <c r="A267" t="s">
        <v>3412</v>
      </c>
      <c r="B267">
        <v>450</v>
      </c>
      <c r="C267" s="105">
        <v>3.7455000000000001E-3</v>
      </c>
      <c r="D267">
        <v>230.48500000000001</v>
      </c>
      <c r="E267">
        <v>26.527999999999999</v>
      </c>
      <c r="F267">
        <v>9.08</v>
      </c>
      <c r="G267">
        <v>-25.6</v>
      </c>
      <c r="H267">
        <v>207.44</v>
      </c>
      <c r="I267">
        <v>264.10000000000002</v>
      </c>
      <c r="J267">
        <v>11.994999999999999</v>
      </c>
      <c r="K267">
        <v>5.8</v>
      </c>
      <c r="L267" s="105">
        <v>4.5400000000000003E-2</v>
      </c>
      <c r="M267">
        <v>1</v>
      </c>
      <c r="N267" s="192">
        <v>0.57224537037037004</v>
      </c>
      <c r="O267">
        <v>20240730</v>
      </c>
    </row>
    <row r="268" spans="1:15" ht="12.75" customHeight="1">
      <c r="A268" s="29">
        <v>63</v>
      </c>
      <c r="B268" s="29" t="s">
        <v>18</v>
      </c>
      <c r="C268" s="29" t="s">
        <v>18</v>
      </c>
      <c r="D268" s="29" t="s">
        <v>18</v>
      </c>
      <c r="E268" s="29" t="s">
        <v>18</v>
      </c>
      <c r="F268" s="29" t="s">
        <v>18</v>
      </c>
      <c r="G268" s="29" t="s">
        <v>18</v>
      </c>
      <c r="H268" s="29" t="s">
        <v>18</v>
      </c>
      <c r="I268" s="29" t="s">
        <v>18</v>
      </c>
      <c r="J268" s="29" t="s">
        <v>18</v>
      </c>
      <c r="K268" s="29" t="s">
        <v>18</v>
      </c>
      <c r="L268" s="29" t="s">
        <v>18</v>
      </c>
      <c r="M268" s="29" t="s">
        <v>18</v>
      </c>
      <c r="N268" s="29" t="s">
        <v>18</v>
      </c>
      <c r="O268" s="29" t="s">
        <v>18</v>
      </c>
    </row>
    <row r="269" spans="1:15" ht="12.75" customHeight="1">
      <c r="A269" s="29">
        <v>64</v>
      </c>
      <c r="B269" s="29" t="s">
        <v>18</v>
      </c>
      <c r="C269" s="29" t="s">
        <v>18</v>
      </c>
      <c r="D269" s="29" t="s">
        <v>18</v>
      </c>
      <c r="E269" s="29" t="s">
        <v>18</v>
      </c>
      <c r="F269" s="29" t="s">
        <v>18</v>
      </c>
      <c r="G269" s="29" t="s">
        <v>18</v>
      </c>
      <c r="H269" s="29" t="s">
        <v>18</v>
      </c>
      <c r="I269" s="29" t="s">
        <v>18</v>
      </c>
      <c r="J269" s="29" t="s">
        <v>18</v>
      </c>
      <c r="K269" s="29" t="s">
        <v>18</v>
      </c>
      <c r="L269" s="29" t="s">
        <v>18</v>
      </c>
      <c r="M269" s="29" t="s">
        <v>18</v>
      </c>
      <c r="N269" s="29" t="s">
        <v>18</v>
      </c>
      <c r="O269" s="29" t="s">
        <v>18</v>
      </c>
    </row>
    <row r="270" spans="1:15" ht="12.75" customHeight="1">
      <c r="A270" s="29">
        <v>65</v>
      </c>
      <c r="B270" s="29" t="s">
        <v>18</v>
      </c>
      <c r="C270" s="29" t="s">
        <v>18</v>
      </c>
      <c r="D270" s="29" t="s">
        <v>18</v>
      </c>
      <c r="E270" s="29" t="s">
        <v>18</v>
      </c>
      <c r="F270" s="29" t="s">
        <v>18</v>
      </c>
      <c r="G270" s="29" t="s">
        <v>18</v>
      </c>
      <c r="H270" s="29" t="s">
        <v>18</v>
      </c>
      <c r="I270" s="29" t="s">
        <v>18</v>
      </c>
      <c r="J270" s="29" t="s">
        <v>18</v>
      </c>
      <c r="K270" s="29" t="s">
        <v>18</v>
      </c>
      <c r="L270" s="29" t="s">
        <v>18</v>
      </c>
      <c r="M270" s="29" t="s">
        <v>18</v>
      </c>
      <c r="N270" s="29" t="s">
        <v>18</v>
      </c>
      <c r="O270" s="29" t="s">
        <v>18</v>
      </c>
    </row>
    <row r="271" spans="1:15" ht="12.75" customHeight="1">
      <c r="A271" s="29">
        <v>66</v>
      </c>
      <c r="B271" s="29" t="s">
        <v>18</v>
      </c>
      <c r="C271" s="29" t="s">
        <v>18</v>
      </c>
      <c r="D271" s="29" t="s">
        <v>18</v>
      </c>
      <c r="E271" s="29" t="s">
        <v>18</v>
      </c>
      <c r="F271" s="29" t="s">
        <v>18</v>
      </c>
      <c r="G271" s="29" t="s">
        <v>18</v>
      </c>
      <c r="H271" s="29" t="s">
        <v>18</v>
      </c>
      <c r="I271" s="29" t="s">
        <v>18</v>
      </c>
      <c r="J271" s="29" t="s">
        <v>18</v>
      </c>
      <c r="K271" s="29" t="s">
        <v>18</v>
      </c>
      <c r="L271" s="29" t="s">
        <v>18</v>
      </c>
      <c r="M271" s="29" t="s">
        <v>18</v>
      </c>
      <c r="N271" s="29" t="s">
        <v>18</v>
      </c>
      <c r="O271" s="29" t="s">
        <v>18</v>
      </c>
    </row>
    <row r="272" spans="1:15" ht="12.75" customHeight="1">
      <c r="A272" s="29">
        <v>67</v>
      </c>
      <c r="B272" s="29" t="s">
        <v>18</v>
      </c>
      <c r="C272" s="29" t="s">
        <v>18</v>
      </c>
      <c r="D272" s="29" t="s">
        <v>18</v>
      </c>
      <c r="E272" s="29" t="s">
        <v>18</v>
      </c>
      <c r="F272" s="29" t="s">
        <v>18</v>
      </c>
      <c r="G272" s="29" t="s">
        <v>18</v>
      </c>
      <c r="H272" s="29" t="s">
        <v>18</v>
      </c>
      <c r="I272" s="29" t="s">
        <v>18</v>
      </c>
      <c r="J272" s="29" t="s">
        <v>18</v>
      </c>
      <c r="K272" s="29" t="s">
        <v>18</v>
      </c>
      <c r="L272" s="29" t="s">
        <v>18</v>
      </c>
      <c r="M272" s="29" t="s">
        <v>18</v>
      </c>
      <c r="N272" s="29" t="s">
        <v>18</v>
      </c>
      <c r="O272" s="29" t="s">
        <v>18</v>
      </c>
    </row>
    <row r="273" spans="1:15" ht="12.75" customHeight="1">
      <c r="A273" s="29">
        <v>68</v>
      </c>
      <c r="B273" s="29" t="s">
        <v>18</v>
      </c>
      <c r="C273" s="29" t="s">
        <v>18</v>
      </c>
      <c r="D273" s="29" t="s">
        <v>18</v>
      </c>
      <c r="E273" s="29" t="s">
        <v>18</v>
      </c>
      <c r="F273" s="29" t="s">
        <v>18</v>
      </c>
      <c r="G273" s="29" t="s">
        <v>18</v>
      </c>
      <c r="H273" s="29" t="s">
        <v>18</v>
      </c>
      <c r="I273" s="29" t="s">
        <v>18</v>
      </c>
      <c r="J273" s="29" t="s">
        <v>18</v>
      </c>
      <c r="K273" s="29" t="s">
        <v>18</v>
      </c>
      <c r="L273" s="29" t="s">
        <v>18</v>
      </c>
      <c r="M273" s="29" t="s">
        <v>18</v>
      </c>
      <c r="N273" s="29" t="s">
        <v>18</v>
      </c>
      <c r="O273" s="29" t="s">
        <v>18</v>
      </c>
    </row>
    <row r="274" spans="1:15" ht="12.75" customHeight="1">
      <c r="A274" s="29">
        <v>69</v>
      </c>
      <c r="B274" s="29" t="s">
        <v>18</v>
      </c>
      <c r="C274" s="29" t="s">
        <v>18</v>
      </c>
      <c r="D274" s="29" t="s">
        <v>18</v>
      </c>
      <c r="E274" s="29" t="s">
        <v>18</v>
      </c>
      <c r="F274" s="29" t="s">
        <v>18</v>
      </c>
      <c r="G274" s="29" t="s">
        <v>18</v>
      </c>
      <c r="H274" s="29" t="s">
        <v>18</v>
      </c>
      <c r="I274" s="29" t="s">
        <v>18</v>
      </c>
      <c r="J274" s="29" t="s">
        <v>18</v>
      </c>
      <c r="K274" s="29" t="s">
        <v>18</v>
      </c>
      <c r="L274" s="29" t="s">
        <v>18</v>
      </c>
      <c r="M274" s="29" t="s">
        <v>18</v>
      </c>
      <c r="N274" s="29" t="s">
        <v>18</v>
      </c>
      <c r="O274" s="29" t="s">
        <v>18</v>
      </c>
    </row>
    <row r="275" spans="1:15" ht="12.75" customHeight="1">
      <c r="A275" s="29">
        <v>70</v>
      </c>
      <c r="B275" s="29" t="s">
        <v>18</v>
      </c>
      <c r="C275" s="29" t="s">
        <v>18</v>
      </c>
      <c r="D275" s="29" t="s">
        <v>18</v>
      </c>
      <c r="E275" s="29" t="s">
        <v>18</v>
      </c>
      <c r="F275" s="29" t="s">
        <v>18</v>
      </c>
      <c r="G275" s="29" t="s">
        <v>18</v>
      </c>
      <c r="H275" s="29" t="s">
        <v>18</v>
      </c>
      <c r="I275" s="29" t="s">
        <v>18</v>
      </c>
      <c r="J275" s="29" t="s">
        <v>18</v>
      </c>
      <c r="K275" s="29" t="s">
        <v>18</v>
      </c>
      <c r="L275" s="29" t="s">
        <v>18</v>
      </c>
      <c r="M275" s="29" t="s">
        <v>18</v>
      </c>
      <c r="N275" s="29" t="s">
        <v>18</v>
      </c>
      <c r="O275" s="29" t="s">
        <v>18</v>
      </c>
    </row>
    <row r="276" spans="1:15" ht="12.75" customHeight="1">
      <c r="A276" t="s">
        <v>3413</v>
      </c>
      <c r="B276">
        <v>450</v>
      </c>
      <c r="C276" s="105">
        <v>3.7455000000000001E-3</v>
      </c>
      <c r="D276">
        <v>151.45699999999999</v>
      </c>
      <c r="E276">
        <v>18.298999999999999</v>
      </c>
      <c r="F276">
        <v>8.73</v>
      </c>
      <c r="G276">
        <v>-25.32</v>
      </c>
      <c r="H276">
        <v>136.31</v>
      </c>
      <c r="I276">
        <v>240.8</v>
      </c>
      <c r="J276">
        <v>8.3559999999999999</v>
      </c>
      <c r="K276">
        <v>6.1</v>
      </c>
      <c r="L276" s="105">
        <v>3.4700000000000002E-2</v>
      </c>
      <c r="M276">
        <v>1</v>
      </c>
      <c r="N276" s="192">
        <v>0.45212962962962999</v>
      </c>
      <c r="O276">
        <v>20240731</v>
      </c>
    </row>
    <row r="277" spans="1:15" ht="12.75" customHeight="1">
      <c r="A277" s="29">
        <v>72</v>
      </c>
      <c r="B277" s="29" t="s">
        <v>18</v>
      </c>
      <c r="C277" s="29" t="s">
        <v>18</v>
      </c>
      <c r="D277" s="29" t="s">
        <v>18</v>
      </c>
      <c r="E277" s="29" t="s">
        <v>18</v>
      </c>
      <c r="F277" s="29" t="s">
        <v>18</v>
      </c>
      <c r="G277" s="29" t="s">
        <v>18</v>
      </c>
      <c r="H277" s="29" t="s">
        <v>18</v>
      </c>
      <c r="I277" s="29" t="s">
        <v>18</v>
      </c>
      <c r="J277" s="29" t="s">
        <v>18</v>
      </c>
      <c r="K277" s="29" t="s">
        <v>18</v>
      </c>
      <c r="L277" s="29" t="s">
        <v>18</v>
      </c>
      <c r="M277" s="29" t="s">
        <v>18</v>
      </c>
      <c r="N277" s="29" t="s">
        <v>18</v>
      </c>
      <c r="O277" s="29" t="s">
        <v>18</v>
      </c>
    </row>
    <row r="278" spans="1:15" ht="12.75" customHeight="1">
      <c r="A278" s="29">
        <v>73</v>
      </c>
      <c r="B278" s="29" t="s">
        <v>18</v>
      </c>
      <c r="C278" s="29" t="s">
        <v>18</v>
      </c>
      <c r="D278" s="29" t="s">
        <v>18</v>
      </c>
      <c r="E278" s="29" t="s">
        <v>18</v>
      </c>
      <c r="F278" s="29" t="s">
        <v>18</v>
      </c>
      <c r="G278" s="29" t="s">
        <v>18</v>
      </c>
      <c r="H278" s="29" t="s">
        <v>18</v>
      </c>
      <c r="I278" s="29" t="s">
        <v>18</v>
      </c>
      <c r="J278" s="29" t="s">
        <v>18</v>
      </c>
      <c r="K278" s="29" t="s">
        <v>18</v>
      </c>
      <c r="L278" s="29" t="s">
        <v>18</v>
      </c>
      <c r="M278" s="29" t="s">
        <v>18</v>
      </c>
      <c r="N278" s="29" t="s">
        <v>18</v>
      </c>
      <c r="O278" s="29" t="s">
        <v>18</v>
      </c>
    </row>
    <row r="279" spans="1:15" ht="12.75" customHeight="1">
      <c r="A279" t="s">
        <v>3414</v>
      </c>
      <c r="B279">
        <v>450</v>
      </c>
      <c r="C279" s="105">
        <v>3.7455000000000001E-3</v>
      </c>
      <c r="D279">
        <v>187.03800000000001</v>
      </c>
      <c r="E279">
        <v>24.94</v>
      </c>
      <c r="F279">
        <v>10.45</v>
      </c>
      <c r="G279">
        <v>-27.06</v>
      </c>
      <c r="H279">
        <v>168.33</v>
      </c>
      <c r="I279">
        <v>225</v>
      </c>
      <c r="J279">
        <v>7.6550000000000002</v>
      </c>
      <c r="K279">
        <v>4.5</v>
      </c>
      <c r="L279" s="105">
        <v>3.4000000000000002E-2</v>
      </c>
      <c r="M279">
        <v>1</v>
      </c>
      <c r="N279" s="192">
        <v>0.49997685185185198</v>
      </c>
      <c r="O279">
        <v>20240731</v>
      </c>
    </row>
    <row r="280" spans="1:15" ht="12.75" customHeight="1">
      <c r="A280" s="29">
        <v>75</v>
      </c>
      <c r="B280" s="29" t="s">
        <v>18</v>
      </c>
      <c r="C280" s="29" t="s">
        <v>18</v>
      </c>
      <c r="D280" s="29" t="s">
        <v>18</v>
      </c>
      <c r="E280" s="29" t="s">
        <v>18</v>
      </c>
      <c r="F280" s="29" t="s">
        <v>18</v>
      </c>
      <c r="G280" s="29" t="s">
        <v>18</v>
      </c>
      <c r="H280" s="29" t="s">
        <v>18</v>
      </c>
      <c r="I280" s="29" t="s">
        <v>18</v>
      </c>
      <c r="J280" s="29" t="s">
        <v>18</v>
      </c>
      <c r="K280" s="29" t="s">
        <v>18</v>
      </c>
      <c r="L280" s="29" t="s">
        <v>18</v>
      </c>
      <c r="M280" s="29" t="s">
        <v>18</v>
      </c>
      <c r="N280" s="29" t="s">
        <v>18</v>
      </c>
      <c r="O280" s="29" t="s">
        <v>18</v>
      </c>
    </row>
    <row r="281" spans="1:15" ht="12.75" customHeight="1">
      <c r="A281" s="29">
        <v>76</v>
      </c>
      <c r="B281" s="29" t="s">
        <v>18</v>
      </c>
      <c r="C281" s="29" t="s">
        <v>18</v>
      </c>
      <c r="D281" s="29" t="s">
        <v>18</v>
      </c>
      <c r="E281" s="29" t="s">
        <v>18</v>
      </c>
      <c r="F281" s="29" t="s">
        <v>18</v>
      </c>
      <c r="G281" s="29" t="s">
        <v>18</v>
      </c>
      <c r="H281" s="29" t="s">
        <v>18</v>
      </c>
      <c r="I281" s="29" t="s">
        <v>18</v>
      </c>
      <c r="J281" s="29" t="s">
        <v>18</v>
      </c>
      <c r="K281" s="29" t="s">
        <v>18</v>
      </c>
      <c r="L281" s="29" t="s">
        <v>18</v>
      </c>
      <c r="M281" s="29" t="s">
        <v>18</v>
      </c>
      <c r="N281" s="29" t="s">
        <v>18</v>
      </c>
      <c r="O281" s="29" t="s">
        <v>18</v>
      </c>
    </row>
    <row r="282" spans="1:15" ht="12.75" customHeight="1">
      <c r="A282" s="29">
        <v>77</v>
      </c>
      <c r="B282" s="29" t="s">
        <v>18</v>
      </c>
      <c r="C282" s="29" t="s">
        <v>18</v>
      </c>
      <c r="D282" s="29" t="s">
        <v>18</v>
      </c>
      <c r="E282" s="29" t="s">
        <v>18</v>
      </c>
      <c r="F282" s="29" t="s">
        <v>18</v>
      </c>
      <c r="G282" s="29" t="s">
        <v>18</v>
      </c>
      <c r="H282" s="29" t="s">
        <v>18</v>
      </c>
      <c r="I282" s="29" t="s">
        <v>18</v>
      </c>
      <c r="J282" s="29" t="s">
        <v>18</v>
      </c>
      <c r="K282" s="29" t="s">
        <v>18</v>
      </c>
      <c r="L282" s="29" t="s">
        <v>18</v>
      </c>
      <c r="M282" s="29" t="s">
        <v>18</v>
      </c>
      <c r="N282" s="29" t="s">
        <v>18</v>
      </c>
      <c r="O282" s="29" t="s">
        <v>18</v>
      </c>
    </row>
    <row r="283" spans="1:15" ht="12.75" customHeight="1">
      <c r="A283" s="29">
        <v>78</v>
      </c>
      <c r="B283" s="29" t="s">
        <v>18</v>
      </c>
      <c r="C283" s="29" t="s">
        <v>18</v>
      </c>
      <c r="D283" s="29" t="s">
        <v>18</v>
      </c>
      <c r="E283" s="29" t="s">
        <v>18</v>
      </c>
      <c r="F283" s="29" t="s">
        <v>18</v>
      </c>
      <c r="G283" s="29" t="s">
        <v>18</v>
      </c>
      <c r="H283" s="29" t="s">
        <v>18</v>
      </c>
      <c r="I283" s="29" t="s">
        <v>18</v>
      </c>
      <c r="J283" s="29" t="s">
        <v>18</v>
      </c>
      <c r="K283" s="29" t="s">
        <v>18</v>
      </c>
      <c r="L283" s="29" t="s">
        <v>18</v>
      </c>
      <c r="M283" s="29" t="s">
        <v>18</v>
      </c>
      <c r="N283" s="29" t="s">
        <v>18</v>
      </c>
      <c r="O283" s="29" t="s">
        <v>18</v>
      </c>
    </row>
    <row r="284" spans="1:15" ht="12.75" customHeight="1">
      <c r="A284" t="s">
        <v>3415</v>
      </c>
      <c r="B284">
        <v>450</v>
      </c>
      <c r="C284" s="105">
        <v>3.7455000000000001E-3</v>
      </c>
      <c r="D284">
        <v>233.47</v>
      </c>
      <c r="E284">
        <v>34.799999999999997</v>
      </c>
      <c r="F284">
        <v>9.94</v>
      </c>
      <c r="G284">
        <v>-23.58</v>
      </c>
      <c r="H284">
        <v>210.13</v>
      </c>
      <c r="I284">
        <v>248.6</v>
      </c>
      <c r="J284">
        <v>10.263</v>
      </c>
      <c r="K284">
        <v>4.9000000000000004</v>
      </c>
      <c r="L284" s="105">
        <v>4.1300000000000003E-2</v>
      </c>
      <c r="M284">
        <v>1</v>
      </c>
      <c r="N284" s="192">
        <v>0.54099537037037004</v>
      </c>
      <c r="O284">
        <v>20240731</v>
      </c>
    </row>
    <row r="285" spans="1:15" ht="12.75" customHeight="1">
      <c r="A285" s="29">
        <v>80</v>
      </c>
      <c r="B285" s="29" t="s">
        <v>18</v>
      </c>
      <c r="C285" s="29" t="s">
        <v>18</v>
      </c>
      <c r="D285" s="29" t="s">
        <v>18</v>
      </c>
      <c r="E285" s="29" t="s">
        <v>18</v>
      </c>
      <c r="F285" s="29" t="s">
        <v>18</v>
      </c>
      <c r="G285" s="29" t="s">
        <v>18</v>
      </c>
      <c r="H285" s="29" t="s">
        <v>18</v>
      </c>
      <c r="I285" s="29" t="s">
        <v>18</v>
      </c>
      <c r="J285" s="29" t="s">
        <v>18</v>
      </c>
      <c r="K285" s="29" t="s">
        <v>18</v>
      </c>
      <c r="L285" s="29" t="s">
        <v>18</v>
      </c>
      <c r="M285" s="29" t="s">
        <v>18</v>
      </c>
      <c r="N285" s="29" t="s">
        <v>18</v>
      </c>
      <c r="O285" s="29" t="s">
        <v>18</v>
      </c>
    </row>
    <row r="286" spans="1:15" ht="12.75" customHeight="1">
      <c r="A286" s="29" t="s">
        <v>3416</v>
      </c>
      <c r="B286" s="29">
        <v>450</v>
      </c>
      <c r="C286" s="29">
        <v>3.7455000000000001E-3</v>
      </c>
      <c r="D286" s="29">
        <v>238.54300000000001</v>
      </c>
      <c r="E286" s="29">
        <v>23.114999999999998</v>
      </c>
      <c r="F286" s="29">
        <v>7.15</v>
      </c>
      <c r="G286" s="29">
        <v>-18.190000000000001</v>
      </c>
      <c r="H286" s="29">
        <v>214.69</v>
      </c>
      <c r="I286" s="29">
        <v>276.89999999999998</v>
      </c>
      <c r="J286" s="29">
        <v>11.542</v>
      </c>
      <c r="K286" s="29">
        <v>5.4</v>
      </c>
      <c r="L286" s="29">
        <v>4.1700000000000001E-2</v>
      </c>
      <c r="M286" s="29">
        <v>1</v>
      </c>
      <c r="N286" s="133" t="s">
        <v>3417</v>
      </c>
      <c r="O286" s="29">
        <v>20240415</v>
      </c>
    </row>
    <row r="287" spans="1:15" ht="12.75" customHeight="1">
      <c r="A287" t="s">
        <v>3418</v>
      </c>
      <c r="B287">
        <v>450</v>
      </c>
      <c r="C287" s="105">
        <v>3.7455000000000001E-3</v>
      </c>
      <c r="D287">
        <v>207.21199999999999</v>
      </c>
      <c r="E287">
        <v>23.312000000000001</v>
      </c>
      <c r="F287">
        <v>8.83</v>
      </c>
      <c r="G287">
        <v>-22.55</v>
      </c>
      <c r="H287">
        <v>186.5</v>
      </c>
      <c r="I287">
        <v>254.6</v>
      </c>
      <c r="J287">
        <v>8.43</v>
      </c>
      <c r="K287">
        <v>4.05</v>
      </c>
      <c r="L287" s="105">
        <v>3.3099999999999997E-2</v>
      </c>
      <c r="M287">
        <v>1</v>
      </c>
      <c r="N287" s="192">
        <v>0.57238425925925895</v>
      </c>
      <c r="O287">
        <v>20240924</v>
      </c>
    </row>
    <row r="288" spans="1:15" ht="12.75" customHeight="1">
      <c r="A288" s="29">
        <v>83</v>
      </c>
      <c r="B288" s="29" t="s">
        <v>18</v>
      </c>
      <c r="C288" s="29" t="s">
        <v>18</v>
      </c>
      <c r="D288" s="29" t="s">
        <v>18</v>
      </c>
      <c r="E288" s="29" t="s">
        <v>18</v>
      </c>
      <c r="F288" s="29" t="s">
        <v>18</v>
      </c>
      <c r="G288" s="29" t="s">
        <v>18</v>
      </c>
      <c r="H288" s="29" t="s">
        <v>18</v>
      </c>
      <c r="I288" s="29" t="s">
        <v>18</v>
      </c>
      <c r="J288" s="29" t="s">
        <v>18</v>
      </c>
      <c r="K288" s="29" t="s">
        <v>18</v>
      </c>
      <c r="L288" s="29" t="s">
        <v>18</v>
      </c>
      <c r="M288" s="29" t="s">
        <v>18</v>
      </c>
      <c r="N288" s="29" t="s">
        <v>18</v>
      </c>
      <c r="O288" s="29" t="s">
        <v>18</v>
      </c>
    </row>
    <row r="289" spans="1:15" ht="12.75" customHeight="1">
      <c r="A289" s="29">
        <v>84</v>
      </c>
      <c r="B289" s="29" t="s">
        <v>18</v>
      </c>
      <c r="C289" s="29" t="s">
        <v>18</v>
      </c>
      <c r="D289" s="29" t="s">
        <v>18</v>
      </c>
      <c r="E289" s="29" t="s">
        <v>18</v>
      </c>
      <c r="F289" s="29" t="s">
        <v>18</v>
      </c>
      <c r="G289" s="29" t="s">
        <v>18</v>
      </c>
      <c r="H289" s="29" t="s">
        <v>18</v>
      </c>
      <c r="I289" s="29" t="s">
        <v>18</v>
      </c>
      <c r="J289" s="29" t="s">
        <v>18</v>
      </c>
      <c r="K289" s="29" t="s">
        <v>18</v>
      </c>
      <c r="L289" s="29" t="s">
        <v>18</v>
      </c>
      <c r="M289" s="29" t="s">
        <v>18</v>
      </c>
      <c r="N289" s="29" t="s">
        <v>18</v>
      </c>
      <c r="O289" s="29" t="s">
        <v>18</v>
      </c>
    </row>
    <row r="290" spans="1:15">
      <c r="A290" t="s">
        <v>3419</v>
      </c>
      <c r="B290">
        <v>450</v>
      </c>
      <c r="C290" s="105">
        <v>3.7455000000000001E-3</v>
      </c>
      <c r="D290">
        <v>218.2</v>
      </c>
      <c r="E290">
        <v>28.576000000000001</v>
      </c>
      <c r="F290">
        <v>8.67</v>
      </c>
      <c r="G290">
        <v>-21.7</v>
      </c>
      <c r="H290">
        <v>196.38</v>
      </c>
      <c r="I290">
        <v>240.6</v>
      </c>
      <c r="J290">
        <v>9.3819999999999997</v>
      </c>
      <c r="K290">
        <v>4.08</v>
      </c>
      <c r="L290" s="105">
        <v>3.9E-2</v>
      </c>
      <c r="M290">
        <v>1</v>
      </c>
      <c r="N290" s="192">
        <v>0.61215277777777799</v>
      </c>
      <c r="O290">
        <v>20240924</v>
      </c>
    </row>
    <row r="291" spans="1:15" ht="12.75" customHeight="1">
      <c r="A291" s="29">
        <v>86</v>
      </c>
      <c r="B291" s="29" t="s">
        <v>18</v>
      </c>
      <c r="C291" s="29" t="s">
        <v>18</v>
      </c>
      <c r="D291" s="29" t="s">
        <v>18</v>
      </c>
      <c r="E291" s="29" t="s">
        <v>18</v>
      </c>
      <c r="F291" s="29" t="s">
        <v>18</v>
      </c>
      <c r="G291" s="29" t="s">
        <v>18</v>
      </c>
      <c r="H291" s="29" t="s">
        <v>18</v>
      </c>
      <c r="I291" s="29" t="s">
        <v>18</v>
      </c>
      <c r="J291" s="29" t="s">
        <v>18</v>
      </c>
      <c r="K291" s="29" t="s">
        <v>18</v>
      </c>
      <c r="L291" s="29" t="s">
        <v>18</v>
      </c>
      <c r="M291" s="29" t="s">
        <v>18</v>
      </c>
      <c r="N291" s="29" t="s">
        <v>18</v>
      </c>
      <c r="O291" s="29" t="s">
        <v>18</v>
      </c>
    </row>
    <row r="292" spans="1:15" ht="12.75" customHeight="1">
      <c r="A292" s="29">
        <v>87</v>
      </c>
      <c r="B292" s="29" t="s">
        <v>18</v>
      </c>
      <c r="C292" s="29" t="s">
        <v>18</v>
      </c>
      <c r="D292" s="29" t="s">
        <v>18</v>
      </c>
      <c r="E292" s="29" t="s">
        <v>18</v>
      </c>
      <c r="F292" s="29" t="s">
        <v>18</v>
      </c>
      <c r="G292" s="29" t="s">
        <v>18</v>
      </c>
      <c r="H292" s="29" t="s">
        <v>18</v>
      </c>
      <c r="I292" s="29" t="s">
        <v>18</v>
      </c>
      <c r="J292" s="29" t="s">
        <v>18</v>
      </c>
      <c r="K292" s="29" t="s">
        <v>18</v>
      </c>
      <c r="L292" s="29" t="s">
        <v>18</v>
      </c>
      <c r="M292" s="29" t="s">
        <v>18</v>
      </c>
      <c r="N292" s="29" t="s">
        <v>18</v>
      </c>
      <c r="O292" s="29" t="s">
        <v>18</v>
      </c>
    </row>
    <row r="293" spans="1:15">
      <c r="A293" t="s">
        <v>3420</v>
      </c>
      <c r="B293">
        <v>450</v>
      </c>
      <c r="C293" s="105">
        <v>3.7455000000000001E-3</v>
      </c>
      <c r="D293">
        <v>96.244</v>
      </c>
      <c r="E293">
        <v>7.9210000000000003</v>
      </c>
      <c r="F293">
        <v>6.72</v>
      </c>
      <c r="G293">
        <v>-19.13</v>
      </c>
      <c r="H293">
        <v>86.62</v>
      </c>
      <c r="I293">
        <v>258.5</v>
      </c>
      <c r="J293">
        <v>4.2809999999999997</v>
      </c>
      <c r="K293">
        <v>4.09</v>
      </c>
      <c r="L293" s="105">
        <v>1.66E-2</v>
      </c>
      <c r="M293">
        <v>1</v>
      </c>
      <c r="N293" s="192">
        <v>0.58078703703703705</v>
      </c>
      <c r="O293">
        <v>20240925</v>
      </c>
    </row>
    <row r="294" spans="1:15" ht="12.75" customHeight="1">
      <c r="A294" s="29">
        <v>89</v>
      </c>
      <c r="B294" s="29" t="s">
        <v>18</v>
      </c>
      <c r="C294" s="29" t="s">
        <v>18</v>
      </c>
      <c r="D294" s="29" t="s">
        <v>18</v>
      </c>
      <c r="E294" s="29" t="s">
        <v>18</v>
      </c>
      <c r="F294" s="29" t="s">
        <v>18</v>
      </c>
      <c r="G294" s="29" t="s">
        <v>18</v>
      </c>
      <c r="H294" s="29" t="s">
        <v>18</v>
      </c>
      <c r="I294" s="29" t="s">
        <v>18</v>
      </c>
      <c r="J294" s="29" t="s">
        <v>18</v>
      </c>
      <c r="K294" s="29" t="s">
        <v>18</v>
      </c>
      <c r="L294" s="29" t="s">
        <v>18</v>
      </c>
      <c r="M294" s="29" t="s">
        <v>18</v>
      </c>
      <c r="N294" s="29" t="s">
        <v>18</v>
      </c>
      <c r="O294" s="29" t="s">
        <v>18</v>
      </c>
    </row>
    <row r="295" spans="1:15" ht="12.75" customHeight="1">
      <c r="A295" s="29">
        <v>90</v>
      </c>
      <c r="B295" s="29" t="s">
        <v>18</v>
      </c>
      <c r="C295" s="29" t="s">
        <v>18</v>
      </c>
      <c r="D295" s="29" t="s">
        <v>18</v>
      </c>
      <c r="E295" s="29" t="s">
        <v>18</v>
      </c>
      <c r="F295" s="29" t="s">
        <v>18</v>
      </c>
      <c r="G295" s="29" t="s">
        <v>18</v>
      </c>
      <c r="H295" s="29" t="s">
        <v>18</v>
      </c>
      <c r="I295" s="29" t="s">
        <v>18</v>
      </c>
      <c r="J295" s="29" t="s">
        <v>18</v>
      </c>
      <c r="K295" s="29" t="s">
        <v>18</v>
      </c>
      <c r="L295" s="29" t="s">
        <v>18</v>
      </c>
      <c r="M295" s="29" t="s">
        <v>18</v>
      </c>
      <c r="N295" s="29" t="s">
        <v>18</v>
      </c>
      <c r="O295" s="29" t="s">
        <v>18</v>
      </c>
    </row>
    <row r="296" spans="1:15" ht="12.75" customHeight="1">
      <c r="A296" s="29">
        <v>91</v>
      </c>
      <c r="B296" s="29" t="s">
        <v>18</v>
      </c>
      <c r="C296" s="29" t="s">
        <v>18</v>
      </c>
      <c r="D296" s="29" t="s">
        <v>18</v>
      </c>
      <c r="E296" s="29" t="s">
        <v>18</v>
      </c>
      <c r="F296" s="29" t="s">
        <v>18</v>
      </c>
      <c r="G296" s="29" t="s">
        <v>18</v>
      </c>
      <c r="H296" s="29" t="s">
        <v>18</v>
      </c>
      <c r="I296" s="29" t="s">
        <v>18</v>
      </c>
      <c r="J296" s="29" t="s">
        <v>18</v>
      </c>
      <c r="K296" s="29" t="s">
        <v>18</v>
      </c>
      <c r="L296" s="29" t="s">
        <v>18</v>
      </c>
      <c r="M296" s="29" t="s">
        <v>18</v>
      </c>
      <c r="N296" s="29" t="s">
        <v>18</v>
      </c>
      <c r="O296" s="29" t="s">
        <v>18</v>
      </c>
    </row>
    <row r="297" spans="1:15" ht="12.75" customHeight="1">
      <c r="A297" s="29">
        <v>92</v>
      </c>
      <c r="B297" s="29" t="s">
        <v>18</v>
      </c>
      <c r="C297" s="29" t="s">
        <v>18</v>
      </c>
      <c r="D297" s="29" t="s">
        <v>18</v>
      </c>
      <c r="E297" s="29" t="s">
        <v>18</v>
      </c>
      <c r="F297" s="29" t="s">
        <v>18</v>
      </c>
      <c r="G297" s="29" t="s">
        <v>18</v>
      </c>
      <c r="H297" s="29" t="s">
        <v>18</v>
      </c>
      <c r="I297" s="29" t="s">
        <v>18</v>
      </c>
      <c r="J297" s="29" t="s">
        <v>18</v>
      </c>
      <c r="K297" s="29" t="s">
        <v>18</v>
      </c>
      <c r="L297" s="29" t="s">
        <v>18</v>
      </c>
      <c r="M297" s="29" t="s">
        <v>18</v>
      </c>
      <c r="N297" s="29" t="s">
        <v>18</v>
      </c>
      <c r="O297" s="29" t="s">
        <v>18</v>
      </c>
    </row>
    <row r="298" spans="1:15">
      <c r="A298" t="s">
        <v>3421</v>
      </c>
      <c r="B298">
        <v>450</v>
      </c>
      <c r="C298" s="105">
        <v>3.7455000000000001E-3</v>
      </c>
      <c r="D298">
        <v>200.571</v>
      </c>
      <c r="E298">
        <v>22.786999999999999</v>
      </c>
      <c r="F298">
        <v>7.57</v>
      </c>
      <c r="G298">
        <v>-19.84</v>
      </c>
      <c r="H298">
        <v>180.52</v>
      </c>
      <c r="I298">
        <v>265.5</v>
      </c>
      <c r="J298">
        <v>11.759</v>
      </c>
      <c r="K298">
        <v>6.05</v>
      </c>
      <c r="L298" s="105">
        <v>4.4299999999999999E-2</v>
      </c>
      <c r="M298">
        <v>1</v>
      </c>
      <c r="N298" s="192">
        <v>0.63645833333333302</v>
      </c>
      <c r="O298">
        <v>20240925</v>
      </c>
    </row>
    <row r="299" spans="1:15" ht="12.75" customHeight="1">
      <c r="A299" s="29">
        <v>94</v>
      </c>
      <c r="B299" s="29" t="s">
        <v>18</v>
      </c>
      <c r="C299" s="29" t="s">
        <v>18</v>
      </c>
      <c r="D299" s="29" t="s">
        <v>18</v>
      </c>
      <c r="E299" s="29" t="s">
        <v>18</v>
      </c>
      <c r="F299" s="29" t="s">
        <v>18</v>
      </c>
      <c r="G299" s="29" t="s">
        <v>18</v>
      </c>
      <c r="H299" s="29" t="s">
        <v>18</v>
      </c>
      <c r="I299" s="29" t="s">
        <v>18</v>
      </c>
      <c r="J299" s="29" t="s">
        <v>18</v>
      </c>
      <c r="K299" s="29" t="s">
        <v>18</v>
      </c>
      <c r="L299" s="29" t="s">
        <v>18</v>
      </c>
      <c r="M299" s="29" t="s">
        <v>18</v>
      </c>
      <c r="N299" s="29" t="s">
        <v>18</v>
      </c>
      <c r="O299" s="29" t="s">
        <v>18</v>
      </c>
    </row>
    <row r="300" spans="1:15" ht="12.75" customHeight="1">
      <c r="A300" s="29">
        <v>95</v>
      </c>
      <c r="B300" s="29" t="s">
        <v>18</v>
      </c>
      <c r="C300" s="29" t="s">
        <v>18</v>
      </c>
      <c r="D300" s="29" t="s">
        <v>18</v>
      </c>
      <c r="E300" s="29" t="s">
        <v>18</v>
      </c>
      <c r="F300" s="29" t="s">
        <v>18</v>
      </c>
      <c r="G300" s="29" t="s">
        <v>18</v>
      </c>
      <c r="H300" s="29" t="s">
        <v>18</v>
      </c>
      <c r="I300" s="29" t="s">
        <v>18</v>
      </c>
      <c r="J300" s="29" t="s">
        <v>18</v>
      </c>
      <c r="K300" s="29" t="s">
        <v>18</v>
      </c>
      <c r="L300" s="29" t="s">
        <v>18</v>
      </c>
      <c r="M300" s="29" t="s">
        <v>18</v>
      </c>
      <c r="N300" s="29" t="s">
        <v>18</v>
      </c>
      <c r="O300" s="29" t="s">
        <v>18</v>
      </c>
    </row>
    <row r="301" spans="1:15" ht="12.75" customHeight="1">
      <c r="A301" s="29">
        <v>96</v>
      </c>
      <c r="B301" s="29" t="s">
        <v>18</v>
      </c>
      <c r="C301" s="29" t="s">
        <v>18</v>
      </c>
      <c r="D301" s="29" t="s">
        <v>18</v>
      </c>
      <c r="E301" s="29" t="s">
        <v>18</v>
      </c>
      <c r="F301" s="29" t="s">
        <v>18</v>
      </c>
      <c r="G301" s="29" t="s">
        <v>18</v>
      </c>
      <c r="H301" s="29" t="s">
        <v>18</v>
      </c>
      <c r="I301" s="29" t="s">
        <v>18</v>
      </c>
      <c r="J301" s="29" t="s">
        <v>18</v>
      </c>
      <c r="K301" s="29" t="s">
        <v>18</v>
      </c>
      <c r="L301" s="29" t="s">
        <v>18</v>
      </c>
      <c r="M301" s="29" t="s">
        <v>18</v>
      </c>
      <c r="N301" s="29" t="s">
        <v>18</v>
      </c>
      <c r="O301" s="29" t="s">
        <v>18</v>
      </c>
    </row>
    <row r="302" spans="1:15">
      <c r="A302" t="s">
        <v>3422</v>
      </c>
      <c r="B302">
        <v>450</v>
      </c>
      <c r="C302" s="105">
        <v>3.7455000000000001E-3</v>
      </c>
      <c r="D302">
        <v>153.06700000000001</v>
      </c>
      <c r="E302">
        <v>21.273</v>
      </c>
      <c r="F302">
        <v>11.7</v>
      </c>
      <c r="G302">
        <v>-28.61</v>
      </c>
      <c r="H302">
        <v>137.76</v>
      </c>
      <c r="I302">
        <v>234.7</v>
      </c>
      <c r="J302">
        <v>4.6040000000000001</v>
      </c>
      <c r="K302">
        <v>3.03</v>
      </c>
      <c r="L302" s="105">
        <v>1.9599999999999999E-2</v>
      </c>
      <c r="M302">
        <v>1</v>
      </c>
      <c r="N302" s="192">
        <v>0.59465277777777803</v>
      </c>
      <c r="O302">
        <v>20240930</v>
      </c>
    </row>
    <row r="303" spans="1:15" ht="12.75" customHeight="1">
      <c r="A303" s="29">
        <v>98</v>
      </c>
      <c r="B303" s="29" t="s">
        <v>18</v>
      </c>
      <c r="C303" s="29" t="s">
        <v>18</v>
      </c>
      <c r="D303" s="29" t="s">
        <v>18</v>
      </c>
      <c r="E303" s="29" t="s">
        <v>18</v>
      </c>
      <c r="F303" s="29" t="s">
        <v>18</v>
      </c>
      <c r="G303" s="29" t="s">
        <v>18</v>
      </c>
      <c r="H303" s="29" t="s">
        <v>18</v>
      </c>
      <c r="I303" s="29" t="s">
        <v>18</v>
      </c>
      <c r="J303" s="29" t="s">
        <v>18</v>
      </c>
      <c r="K303" s="29" t="s">
        <v>18</v>
      </c>
      <c r="L303" s="29" t="s">
        <v>18</v>
      </c>
      <c r="M303" s="29" t="s">
        <v>18</v>
      </c>
      <c r="N303" s="29" t="s">
        <v>18</v>
      </c>
      <c r="O303" s="29" t="s">
        <v>18</v>
      </c>
    </row>
    <row r="304" spans="1:15" ht="12.75" customHeight="1">
      <c r="A304" s="29">
        <v>99</v>
      </c>
      <c r="B304" s="29" t="s">
        <v>18</v>
      </c>
      <c r="C304" s="29" t="s">
        <v>18</v>
      </c>
      <c r="D304" s="29" t="s">
        <v>18</v>
      </c>
      <c r="E304" s="29" t="s">
        <v>18</v>
      </c>
      <c r="F304" s="29" t="s">
        <v>18</v>
      </c>
      <c r="G304" s="29" t="s">
        <v>18</v>
      </c>
      <c r="H304" s="29" t="s">
        <v>18</v>
      </c>
      <c r="I304" s="29" t="s">
        <v>18</v>
      </c>
      <c r="J304" s="29" t="s">
        <v>18</v>
      </c>
      <c r="K304" s="29" t="s">
        <v>18</v>
      </c>
      <c r="L304" s="29" t="s">
        <v>18</v>
      </c>
      <c r="M304" s="29" t="s">
        <v>18</v>
      </c>
      <c r="N304" s="29" t="s">
        <v>18</v>
      </c>
      <c r="O304" s="29" t="s">
        <v>18</v>
      </c>
    </row>
    <row r="305" spans="1:16">
      <c r="A305" t="s">
        <v>3423</v>
      </c>
      <c r="B305">
        <v>450</v>
      </c>
      <c r="C305" s="105">
        <v>3.7455000000000001E-3</v>
      </c>
      <c r="D305">
        <v>257.23899999999998</v>
      </c>
      <c r="E305">
        <v>7.8860000000000001</v>
      </c>
      <c r="F305">
        <v>4.4800000000000004</v>
      </c>
      <c r="G305">
        <v>-21.02</v>
      </c>
      <c r="H305">
        <v>231.51</v>
      </c>
      <c r="I305">
        <v>440.8</v>
      </c>
      <c r="J305">
        <v>25.472000000000001</v>
      </c>
      <c r="K305">
        <v>11</v>
      </c>
      <c r="L305" s="105">
        <v>5.7799999999999997E-2</v>
      </c>
      <c r="M305">
        <v>10</v>
      </c>
      <c r="N305" s="192">
        <v>0.60662037037036998</v>
      </c>
      <c r="O305">
        <v>20241001</v>
      </c>
    </row>
    <row r="306" spans="1:16" ht="12.75" customHeight="1">
      <c r="A306" s="190"/>
      <c r="B306" s="190"/>
      <c r="C306" s="190"/>
      <c r="D306" s="190"/>
      <c r="E306" s="190"/>
      <c r="F306" s="190"/>
      <c r="G306" s="190"/>
      <c r="H306" s="190"/>
      <c r="I306" s="190"/>
      <c r="J306" s="190"/>
      <c r="K306" s="190"/>
      <c r="L306" s="190"/>
      <c r="M306" s="190"/>
      <c r="N306" s="190"/>
      <c r="O306" s="190"/>
      <c r="P306" s="190"/>
    </row>
    <row r="307" spans="1:16" ht="12.75" customHeight="1">
      <c r="A307" s="135">
        <v>0.4</v>
      </c>
      <c r="N307" s="133"/>
    </row>
    <row r="308" spans="1:16" ht="12.75" customHeight="1">
      <c r="A308" s="29">
        <v>1</v>
      </c>
      <c r="B308" s="29" t="s">
        <v>18</v>
      </c>
      <c r="C308" s="29" t="s">
        <v>18</v>
      </c>
      <c r="D308" s="29" t="s">
        <v>18</v>
      </c>
      <c r="E308" s="29" t="s">
        <v>18</v>
      </c>
      <c r="F308" s="29" t="s">
        <v>18</v>
      </c>
      <c r="G308" s="29" t="s">
        <v>18</v>
      </c>
      <c r="H308" s="29" t="s">
        <v>18</v>
      </c>
      <c r="I308" s="29" t="s">
        <v>18</v>
      </c>
      <c r="J308" s="29" t="s">
        <v>18</v>
      </c>
      <c r="K308" s="29" t="s">
        <v>18</v>
      </c>
      <c r="L308" s="29" t="s">
        <v>18</v>
      </c>
      <c r="M308" s="29" t="s">
        <v>18</v>
      </c>
      <c r="N308" s="29" t="s">
        <v>18</v>
      </c>
      <c r="O308" s="29" t="s">
        <v>18</v>
      </c>
    </row>
    <row r="309" spans="1:16" ht="12.75" customHeight="1">
      <c r="A309" s="29">
        <v>2</v>
      </c>
      <c r="B309" s="29" t="s">
        <v>18</v>
      </c>
      <c r="C309" s="29" t="s">
        <v>18</v>
      </c>
      <c r="D309" s="29" t="s">
        <v>18</v>
      </c>
      <c r="E309" s="29" t="s">
        <v>18</v>
      </c>
      <c r="F309" s="29" t="s">
        <v>18</v>
      </c>
      <c r="G309" s="29" t="s">
        <v>18</v>
      </c>
      <c r="H309" s="29" t="s">
        <v>18</v>
      </c>
      <c r="I309" s="29" t="s">
        <v>18</v>
      </c>
      <c r="J309" s="29" t="s">
        <v>18</v>
      </c>
      <c r="K309" s="29" t="s">
        <v>18</v>
      </c>
      <c r="L309" s="29" t="s">
        <v>18</v>
      </c>
      <c r="M309" s="29" t="s">
        <v>18</v>
      </c>
      <c r="N309" s="29" t="s">
        <v>18</v>
      </c>
      <c r="O309" s="29" t="s">
        <v>18</v>
      </c>
    </row>
    <row r="310" spans="1:16" ht="12.75" customHeight="1">
      <c r="A310" s="29">
        <v>3</v>
      </c>
      <c r="B310" s="29" t="s">
        <v>18</v>
      </c>
      <c r="C310" s="29" t="s">
        <v>18</v>
      </c>
      <c r="D310" s="29" t="s">
        <v>18</v>
      </c>
      <c r="E310" s="29" t="s">
        <v>18</v>
      </c>
      <c r="F310" s="29" t="s">
        <v>18</v>
      </c>
      <c r="G310" s="29" t="s">
        <v>18</v>
      </c>
      <c r="H310" s="29" t="s">
        <v>18</v>
      </c>
      <c r="I310" s="29" t="s">
        <v>18</v>
      </c>
      <c r="J310" s="29" t="s">
        <v>18</v>
      </c>
      <c r="K310" s="29" t="s">
        <v>18</v>
      </c>
      <c r="L310" s="29" t="s">
        <v>18</v>
      </c>
      <c r="M310" s="29" t="s">
        <v>18</v>
      </c>
      <c r="N310" s="29" t="s">
        <v>18</v>
      </c>
      <c r="O310" s="29" t="s">
        <v>18</v>
      </c>
    </row>
    <row r="311" spans="1:16" ht="12.75" customHeight="1">
      <c r="A311" s="29">
        <v>4</v>
      </c>
      <c r="B311" s="29" t="s">
        <v>18</v>
      </c>
      <c r="C311" s="29" t="s">
        <v>18</v>
      </c>
      <c r="D311" s="29" t="s">
        <v>18</v>
      </c>
      <c r="E311" s="29" t="s">
        <v>18</v>
      </c>
      <c r="F311" s="29" t="s">
        <v>18</v>
      </c>
      <c r="G311" s="29" t="s">
        <v>18</v>
      </c>
      <c r="H311" s="29" t="s">
        <v>18</v>
      </c>
      <c r="I311" s="29" t="s">
        <v>18</v>
      </c>
      <c r="J311" s="29" t="s">
        <v>18</v>
      </c>
      <c r="K311" s="29" t="s">
        <v>18</v>
      </c>
      <c r="L311" s="29" t="s">
        <v>18</v>
      </c>
      <c r="M311" s="29" t="s">
        <v>18</v>
      </c>
      <c r="N311" s="29" t="s">
        <v>18</v>
      </c>
      <c r="O311" s="29" t="s">
        <v>18</v>
      </c>
    </row>
    <row r="312" spans="1:16" ht="12.75" customHeight="1">
      <c r="A312" s="29">
        <v>5</v>
      </c>
      <c r="B312" s="29" t="s">
        <v>18</v>
      </c>
      <c r="C312" s="29" t="s">
        <v>18</v>
      </c>
      <c r="D312" s="29" t="s">
        <v>18</v>
      </c>
      <c r="E312" s="29" t="s">
        <v>18</v>
      </c>
      <c r="F312" s="29" t="s">
        <v>18</v>
      </c>
      <c r="G312" s="29" t="s">
        <v>18</v>
      </c>
      <c r="H312" s="29" t="s">
        <v>18</v>
      </c>
      <c r="I312" s="29" t="s">
        <v>18</v>
      </c>
      <c r="J312" s="29" t="s">
        <v>18</v>
      </c>
      <c r="K312" s="29" t="s">
        <v>18</v>
      </c>
      <c r="L312" s="29" t="s">
        <v>18</v>
      </c>
      <c r="M312" s="29" t="s">
        <v>18</v>
      </c>
      <c r="N312" s="29" t="s">
        <v>18</v>
      </c>
      <c r="O312" s="29" t="s">
        <v>18</v>
      </c>
    </row>
    <row r="313" spans="1:16" ht="12.75" customHeight="1">
      <c r="A313" s="29">
        <v>6</v>
      </c>
      <c r="B313" s="29" t="s">
        <v>18</v>
      </c>
      <c r="C313" s="29" t="s">
        <v>18</v>
      </c>
      <c r="D313" s="29" t="s">
        <v>18</v>
      </c>
      <c r="E313" s="29" t="s">
        <v>18</v>
      </c>
      <c r="F313" s="29" t="s">
        <v>18</v>
      </c>
      <c r="G313" s="29" t="s">
        <v>18</v>
      </c>
      <c r="H313" s="29" t="s">
        <v>18</v>
      </c>
      <c r="I313" s="29" t="s">
        <v>18</v>
      </c>
      <c r="J313" s="29" t="s">
        <v>18</v>
      </c>
      <c r="K313" s="29" t="s">
        <v>18</v>
      </c>
      <c r="L313" s="29" t="s">
        <v>18</v>
      </c>
      <c r="M313" s="29" t="s">
        <v>18</v>
      </c>
      <c r="N313" s="29" t="s">
        <v>18</v>
      </c>
      <c r="O313" s="29" t="s">
        <v>18</v>
      </c>
    </row>
    <row r="314" spans="1:16" ht="12.75" customHeight="1">
      <c r="A314" s="29">
        <v>7</v>
      </c>
      <c r="B314" s="29" t="s">
        <v>18</v>
      </c>
      <c r="C314" s="29" t="s">
        <v>18</v>
      </c>
      <c r="D314" s="29" t="s">
        <v>18</v>
      </c>
      <c r="E314" s="29" t="s">
        <v>18</v>
      </c>
      <c r="F314" s="29" t="s">
        <v>18</v>
      </c>
      <c r="G314" s="29" t="s">
        <v>18</v>
      </c>
      <c r="H314" s="29" t="s">
        <v>18</v>
      </c>
      <c r="I314" s="29" t="s">
        <v>18</v>
      </c>
      <c r="J314" s="29" t="s">
        <v>18</v>
      </c>
      <c r="K314" s="29" t="s">
        <v>18</v>
      </c>
      <c r="L314" s="29" t="s">
        <v>18</v>
      </c>
      <c r="M314" s="29" t="s">
        <v>18</v>
      </c>
      <c r="N314" s="29" t="s">
        <v>18</v>
      </c>
      <c r="O314" s="29" t="s">
        <v>18</v>
      </c>
    </row>
    <row r="315" spans="1:16" ht="12.75" customHeight="1">
      <c r="A315" s="29">
        <v>8</v>
      </c>
      <c r="B315" s="29" t="s">
        <v>18</v>
      </c>
      <c r="C315" s="29" t="s">
        <v>18</v>
      </c>
      <c r="D315" s="29" t="s">
        <v>18</v>
      </c>
      <c r="E315" s="29" t="s">
        <v>18</v>
      </c>
      <c r="F315" s="29" t="s">
        <v>18</v>
      </c>
      <c r="G315" s="29" t="s">
        <v>18</v>
      </c>
      <c r="H315" s="29" t="s">
        <v>18</v>
      </c>
      <c r="I315" s="29" t="s">
        <v>18</v>
      </c>
      <c r="J315" s="29" t="s">
        <v>18</v>
      </c>
      <c r="K315" s="29" t="s">
        <v>18</v>
      </c>
      <c r="L315" s="29" t="s">
        <v>18</v>
      </c>
      <c r="M315" s="29" t="s">
        <v>18</v>
      </c>
      <c r="N315" s="29" t="s">
        <v>18</v>
      </c>
      <c r="O315" s="29" t="s">
        <v>18</v>
      </c>
    </row>
    <row r="316" spans="1:16" ht="12.75" customHeight="1">
      <c r="A316" t="s">
        <v>3424</v>
      </c>
      <c r="B316">
        <v>450</v>
      </c>
      <c r="C316" s="105">
        <v>3.7455000000000001E-3</v>
      </c>
      <c r="D316">
        <v>84.753</v>
      </c>
      <c r="E316">
        <v>8.8979999999999997</v>
      </c>
      <c r="F316">
        <v>8.8000000000000007</v>
      </c>
      <c r="G316">
        <v>-27.6</v>
      </c>
      <c r="H316">
        <v>76.28</v>
      </c>
      <c r="I316">
        <v>280.7</v>
      </c>
      <c r="J316">
        <v>5.335</v>
      </c>
      <c r="K316">
        <v>7</v>
      </c>
      <c r="L316" s="105">
        <v>1.9E-2</v>
      </c>
      <c r="M316">
        <v>1</v>
      </c>
      <c r="N316" s="133" t="s">
        <v>3425</v>
      </c>
      <c r="O316">
        <v>20240625</v>
      </c>
    </row>
    <row r="317" spans="1:16" ht="12.75" customHeight="1">
      <c r="A317" s="29">
        <v>10</v>
      </c>
      <c r="B317" s="29" t="s">
        <v>18</v>
      </c>
      <c r="C317" s="29" t="s">
        <v>18</v>
      </c>
      <c r="D317" s="29" t="s">
        <v>18</v>
      </c>
      <c r="E317" s="29" t="s">
        <v>18</v>
      </c>
      <c r="F317" s="29" t="s">
        <v>18</v>
      </c>
      <c r="G317" s="29" t="s">
        <v>18</v>
      </c>
      <c r="H317" s="29" t="s">
        <v>18</v>
      </c>
      <c r="I317" s="29" t="s">
        <v>18</v>
      </c>
      <c r="J317" s="29" t="s">
        <v>18</v>
      </c>
      <c r="K317" s="29" t="s">
        <v>18</v>
      </c>
      <c r="L317" s="29" t="s">
        <v>18</v>
      </c>
      <c r="M317" s="29" t="s">
        <v>18</v>
      </c>
      <c r="N317" s="29" t="s">
        <v>18</v>
      </c>
      <c r="O317" s="29" t="s">
        <v>18</v>
      </c>
    </row>
    <row r="318" spans="1:16" ht="12.75" customHeight="1">
      <c r="A318" s="29">
        <v>11</v>
      </c>
      <c r="B318" s="29" t="s">
        <v>18</v>
      </c>
      <c r="C318" s="29" t="s">
        <v>18</v>
      </c>
      <c r="D318" s="29" t="s">
        <v>18</v>
      </c>
      <c r="E318" s="29" t="s">
        <v>18</v>
      </c>
      <c r="F318" s="29" t="s">
        <v>18</v>
      </c>
      <c r="G318" s="29" t="s">
        <v>18</v>
      </c>
      <c r="H318" s="29" t="s">
        <v>18</v>
      </c>
      <c r="I318" s="29" t="s">
        <v>18</v>
      </c>
      <c r="J318" s="29" t="s">
        <v>18</v>
      </c>
      <c r="K318" s="29" t="s">
        <v>18</v>
      </c>
      <c r="L318" s="29" t="s">
        <v>18</v>
      </c>
      <c r="M318" s="29" t="s">
        <v>18</v>
      </c>
      <c r="N318" s="29" t="s">
        <v>18</v>
      </c>
      <c r="O318" s="29" t="s">
        <v>18</v>
      </c>
    </row>
    <row r="319" spans="1:16" ht="12.75" customHeight="1">
      <c r="A319" s="29">
        <v>12</v>
      </c>
      <c r="B319" s="29" t="s">
        <v>18</v>
      </c>
      <c r="C319" s="29" t="s">
        <v>18</v>
      </c>
      <c r="D319" s="29" t="s">
        <v>18</v>
      </c>
      <c r="E319" s="29" t="s">
        <v>18</v>
      </c>
      <c r="F319" s="29" t="s">
        <v>18</v>
      </c>
      <c r="G319" s="29" t="s">
        <v>18</v>
      </c>
      <c r="H319" s="29" t="s">
        <v>18</v>
      </c>
      <c r="I319" s="29" t="s">
        <v>18</v>
      </c>
      <c r="J319" s="29" t="s">
        <v>18</v>
      </c>
      <c r="K319" s="29" t="s">
        <v>18</v>
      </c>
      <c r="L319" s="29" t="s">
        <v>18</v>
      </c>
      <c r="M319" s="29" t="s">
        <v>18</v>
      </c>
      <c r="N319" s="29" t="s">
        <v>18</v>
      </c>
      <c r="O319" s="29" t="s">
        <v>18</v>
      </c>
    </row>
    <row r="320" spans="1:16" ht="12.75" customHeight="1">
      <c r="A320" s="29">
        <v>13</v>
      </c>
      <c r="B320" s="29" t="s">
        <v>18</v>
      </c>
      <c r="C320" s="29" t="s">
        <v>18</v>
      </c>
      <c r="D320" s="29" t="s">
        <v>18</v>
      </c>
      <c r="E320" s="29" t="s">
        <v>18</v>
      </c>
      <c r="F320" s="29" t="s">
        <v>18</v>
      </c>
      <c r="G320" s="29" t="s">
        <v>18</v>
      </c>
      <c r="H320" s="29" t="s">
        <v>18</v>
      </c>
      <c r="I320" s="29" t="s">
        <v>18</v>
      </c>
      <c r="J320" s="29" t="s">
        <v>18</v>
      </c>
      <c r="K320" s="29" t="s">
        <v>18</v>
      </c>
      <c r="L320" s="29" t="s">
        <v>18</v>
      </c>
      <c r="M320" s="29" t="s">
        <v>18</v>
      </c>
      <c r="N320" s="29" t="s">
        <v>18</v>
      </c>
      <c r="O320" s="29" t="s">
        <v>18</v>
      </c>
    </row>
    <row r="321" spans="1:15" ht="12.75" customHeight="1">
      <c r="A321" s="29">
        <v>14</v>
      </c>
      <c r="B321" s="29" t="s">
        <v>18</v>
      </c>
      <c r="C321" s="29" t="s">
        <v>18</v>
      </c>
      <c r="D321" s="29" t="s">
        <v>18</v>
      </c>
      <c r="E321" s="29" t="s">
        <v>18</v>
      </c>
      <c r="F321" s="29" t="s">
        <v>18</v>
      </c>
      <c r="G321" s="29" t="s">
        <v>18</v>
      </c>
      <c r="H321" s="29" t="s">
        <v>18</v>
      </c>
      <c r="I321" s="29" t="s">
        <v>18</v>
      </c>
      <c r="J321" s="29" t="s">
        <v>18</v>
      </c>
      <c r="K321" s="29" t="s">
        <v>18</v>
      </c>
      <c r="L321" s="29" t="s">
        <v>18</v>
      </c>
      <c r="M321" s="29" t="s">
        <v>18</v>
      </c>
      <c r="N321" s="29" t="s">
        <v>18</v>
      </c>
      <c r="O321" s="29" t="s">
        <v>18</v>
      </c>
    </row>
    <row r="322" spans="1:15" ht="12.75" customHeight="1">
      <c r="A322" s="29">
        <v>15</v>
      </c>
      <c r="B322" s="29" t="s">
        <v>18</v>
      </c>
      <c r="C322" s="29" t="s">
        <v>18</v>
      </c>
      <c r="D322" s="29" t="s">
        <v>18</v>
      </c>
      <c r="E322" s="29" t="s">
        <v>18</v>
      </c>
      <c r="F322" s="29" t="s">
        <v>18</v>
      </c>
      <c r="G322" s="29" t="s">
        <v>18</v>
      </c>
      <c r="H322" s="29" t="s">
        <v>18</v>
      </c>
      <c r="I322" s="29" t="s">
        <v>18</v>
      </c>
      <c r="J322" s="29" t="s">
        <v>18</v>
      </c>
      <c r="K322" s="29" t="s">
        <v>18</v>
      </c>
      <c r="L322" s="29" t="s">
        <v>18</v>
      </c>
      <c r="M322" s="29" t="s">
        <v>18</v>
      </c>
      <c r="N322" s="29" t="s">
        <v>18</v>
      </c>
      <c r="O322" s="29" t="s">
        <v>18</v>
      </c>
    </row>
    <row r="323" spans="1:15" ht="12.75" customHeight="1">
      <c r="A323" s="29">
        <v>16</v>
      </c>
      <c r="B323" s="29" t="s">
        <v>18</v>
      </c>
      <c r="C323" s="29" t="s">
        <v>18</v>
      </c>
      <c r="D323" s="29" t="s">
        <v>18</v>
      </c>
      <c r="E323" s="29" t="s">
        <v>18</v>
      </c>
      <c r="F323" s="29" t="s">
        <v>18</v>
      </c>
      <c r="G323" s="29" t="s">
        <v>18</v>
      </c>
      <c r="H323" s="29" t="s">
        <v>18</v>
      </c>
      <c r="I323" s="29" t="s">
        <v>18</v>
      </c>
      <c r="J323" s="29" t="s">
        <v>18</v>
      </c>
      <c r="K323" s="29" t="s">
        <v>18</v>
      </c>
      <c r="L323" s="29" t="s">
        <v>18</v>
      </c>
      <c r="M323" s="29" t="s">
        <v>18</v>
      </c>
      <c r="N323" s="29" t="s">
        <v>18</v>
      </c>
      <c r="O323" s="29" t="s">
        <v>18</v>
      </c>
    </row>
    <row r="324" spans="1:15" ht="12.75" customHeight="1">
      <c r="A324" s="29">
        <v>17</v>
      </c>
      <c r="B324" s="29" t="s">
        <v>18</v>
      </c>
      <c r="C324" s="29" t="s">
        <v>18</v>
      </c>
      <c r="D324" s="29" t="s">
        <v>18</v>
      </c>
      <c r="E324" s="29" t="s">
        <v>18</v>
      </c>
      <c r="F324" s="29" t="s">
        <v>18</v>
      </c>
      <c r="G324" s="29" t="s">
        <v>18</v>
      </c>
      <c r="H324" s="29" t="s">
        <v>18</v>
      </c>
      <c r="I324" s="29" t="s">
        <v>18</v>
      </c>
      <c r="J324" s="29" t="s">
        <v>18</v>
      </c>
      <c r="K324" s="29" t="s">
        <v>18</v>
      </c>
      <c r="L324" s="29" t="s">
        <v>18</v>
      </c>
      <c r="M324" s="29" t="s">
        <v>18</v>
      </c>
      <c r="N324" s="29" t="s">
        <v>18</v>
      </c>
      <c r="O324" s="29" t="s">
        <v>18</v>
      </c>
    </row>
    <row r="325" spans="1:15" ht="12.75" customHeight="1">
      <c r="A325" s="29">
        <v>18</v>
      </c>
      <c r="B325" s="29" t="s">
        <v>18</v>
      </c>
      <c r="C325" s="29" t="s">
        <v>18</v>
      </c>
      <c r="D325" s="29" t="s">
        <v>18</v>
      </c>
      <c r="E325" s="29" t="s">
        <v>18</v>
      </c>
      <c r="F325" s="29" t="s">
        <v>18</v>
      </c>
      <c r="G325" s="29" t="s">
        <v>18</v>
      </c>
      <c r="H325" s="29" t="s">
        <v>18</v>
      </c>
      <c r="I325" s="29" t="s">
        <v>18</v>
      </c>
      <c r="J325" s="29" t="s">
        <v>18</v>
      </c>
      <c r="K325" s="29" t="s">
        <v>18</v>
      </c>
      <c r="L325" s="29" t="s">
        <v>18</v>
      </c>
      <c r="M325" s="29" t="s">
        <v>18</v>
      </c>
      <c r="N325" s="29" t="s">
        <v>18</v>
      </c>
      <c r="O325" s="29" t="s">
        <v>18</v>
      </c>
    </row>
    <row r="326" spans="1:15" ht="12.75" customHeight="1">
      <c r="A326" s="29">
        <v>19</v>
      </c>
      <c r="B326" s="29" t="s">
        <v>18</v>
      </c>
      <c r="C326" s="29" t="s">
        <v>18</v>
      </c>
      <c r="D326" s="29" t="s">
        <v>18</v>
      </c>
      <c r="E326" s="29" t="s">
        <v>18</v>
      </c>
      <c r="F326" s="29" t="s">
        <v>18</v>
      </c>
      <c r="G326" s="29" t="s">
        <v>18</v>
      </c>
      <c r="H326" s="29" t="s">
        <v>18</v>
      </c>
      <c r="I326" s="29" t="s">
        <v>18</v>
      </c>
      <c r="J326" s="29" t="s">
        <v>18</v>
      </c>
      <c r="K326" s="29" t="s">
        <v>18</v>
      </c>
      <c r="L326" s="29" t="s">
        <v>18</v>
      </c>
      <c r="M326" s="29" t="s">
        <v>18</v>
      </c>
      <c r="N326" s="29" t="s">
        <v>18</v>
      </c>
      <c r="O326" s="29" t="s">
        <v>18</v>
      </c>
    </row>
    <row r="327" spans="1:15" ht="12.75" customHeight="1">
      <c r="A327" s="29">
        <v>20</v>
      </c>
      <c r="B327" s="29" t="s">
        <v>18</v>
      </c>
      <c r="C327" s="29" t="s">
        <v>18</v>
      </c>
      <c r="D327" s="29" t="s">
        <v>18</v>
      </c>
      <c r="E327" s="29" t="s">
        <v>18</v>
      </c>
      <c r="F327" s="29" t="s">
        <v>18</v>
      </c>
      <c r="G327" s="29" t="s">
        <v>18</v>
      </c>
      <c r="H327" s="29" t="s">
        <v>18</v>
      </c>
      <c r="I327" s="29" t="s">
        <v>18</v>
      </c>
      <c r="J327" s="29" t="s">
        <v>18</v>
      </c>
      <c r="K327" s="29" t="s">
        <v>18</v>
      </c>
      <c r="L327" s="29" t="s">
        <v>18</v>
      </c>
      <c r="M327" s="29" t="s">
        <v>18</v>
      </c>
      <c r="N327" s="29" t="s">
        <v>18</v>
      </c>
      <c r="O327" s="29" t="s">
        <v>18</v>
      </c>
    </row>
    <row r="328" spans="1:15" ht="12.75" customHeight="1">
      <c r="A328" s="29">
        <v>21</v>
      </c>
      <c r="B328" s="29" t="s">
        <v>18</v>
      </c>
      <c r="C328" s="29" t="s">
        <v>18</v>
      </c>
      <c r="D328" s="29" t="s">
        <v>18</v>
      </c>
      <c r="E328" s="29" t="s">
        <v>18</v>
      </c>
      <c r="F328" s="29" t="s">
        <v>18</v>
      </c>
      <c r="G328" s="29" t="s">
        <v>18</v>
      </c>
      <c r="H328" s="29" t="s">
        <v>18</v>
      </c>
      <c r="I328" s="29" t="s">
        <v>18</v>
      </c>
      <c r="J328" s="29" t="s">
        <v>18</v>
      </c>
      <c r="K328" s="29" t="s">
        <v>18</v>
      </c>
      <c r="L328" s="29" t="s">
        <v>18</v>
      </c>
      <c r="M328" s="29" t="s">
        <v>18</v>
      </c>
      <c r="N328" s="29" t="s">
        <v>18</v>
      </c>
      <c r="O328" s="29" t="s">
        <v>18</v>
      </c>
    </row>
    <row r="329" spans="1:15" ht="12.75" customHeight="1">
      <c r="A329" s="29">
        <v>22</v>
      </c>
      <c r="B329" s="29" t="s">
        <v>18</v>
      </c>
      <c r="C329" s="29" t="s">
        <v>18</v>
      </c>
      <c r="D329" s="29" t="s">
        <v>18</v>
      </c>
      <c r="E329" s="29" t="s">
        <v>18</v>
      </c>
      <c r="F329" s="29" t="s">
        <v>18</v>
      </c>
      <c r="G329" s="29" t="s">
        <v>18</v>
      </c>
      <c r="H329" s="29" t="s">
        <v>18</v>
      </c>
      <c r="I329" s="29" t="s">
        <v>18</v>
      </c>
      <c r="J329" s="29" t="s">
        <v>18</v>
      </c>
      <c r="K329" s="29" t="s">
        <v>18</v>
      </c>
      <c r="L329" s="29" t="s">
        <v>18</v>
      </c>
      <c r="M329" s="29" t="s">
        <v>18</v>
      </c>
      <c r="N329" s="29" t="s">
        <v>18</v>
      </c>
      <c r="O329" s="29" t="s">
        <v>18</v>
      </c>
    </row>
    <row r="330" spans="1:15" ht="12.75" customHeight="1">
      <c r="A330" s="29">
        <v>23</v>
      </c>
      <c r="B330" s="29" t="s">
        <v>18</v>
      </c>
      <c r="C330" s="29" t="s">
        <v>18</v>
      </c>
      <c r="D330" s="29" t="s">
        <v>18</v>
      </c>
      <c r="E330" s="29" t="s">
        <v>18</v>
      </c>
      <c r="F330" s="29" t="s">
        <v>18</v>
      </c>
      <c r="G330" s="29" t="s">
        <v>18</v>
      </c>
      <c r="H330" s="29" t="s">
        <v>18</v>
      </c>
      <c r="I330" s="29" t="s">
        <v>18</v>
      </c>
      <c r="J330" s="29" t="s">
        <v>18</v>
      </c>
      <c r="K330" s="29" t="s">
        <v>18</v>
      </c>
      <c r="L330" s="29" t="s">
        <v>18</v>
      </c>
      <c r="M330" s="29" t="s">
        <v>18</v>
      </c>
      <c r="N330" s="29" t="s">
        <v>18</v>
      </c>
      <c r="O330" s="29" t="s">
        <v>18</v>
      </c>
    </row>
    <row r="331" spans="1:15" ht="12.75" customHeight="1">
      <c r="A331" s="29">
        <v>24</v>
      </c>
      <c r="B331" s="29" t="s">
        <v>18</v>
      </c>
      <c r="C331" s="29" t="s">
        <v>18</v>
      </c>
      <c r="D331" s="29" t="s">
        <v>18</v>
      </c>
      <c r="E331" s="29" t="s">
        <v>18</v>
      </c>
      <c r="F331" s="29" t="s">
        <v>18</v>
      </c>
      <c r="G331" s="29" t="s">
        <v>18</v>
      </c>
      <c r="H331" s="29" t="s">
        <v>18</v>
      </c>
      <c r="I331" s="29" t="s">
        <v>18</v>
      </c>
      <c r="J331" s="29" t="s">
        <v>18</v>
      </c>
      <c r="K331" s="29" t="s">
        <v>18</v>
      </c>
      <c r="L331" s="29" t="s">
        <v>18</v>
      </c>
      <c r="M331" s="29" t="s">
        <v>18</v>
      </c>
      <c r="N331" s="29" t="s">
        <v>18</v>
      </c>
      <c r="O331" s="29" t="s">
        <v>18</v>
      </c>
    </row>
    <row r="332" spans="1:15" ht="12.75" customHeight="1">
      <c r="A332" s="29">
        <v>25</v>
      </c>
      <c r="B332" s="29" t="s">
        <v>18</v>
      </c>
      <c r="C332" s="29" t="s">
        <v>18</v>
      </c>
      <c r="D332" s="29" t="s">
        <v>18</v>
      </c>
      <c r="E332" s="29" t="s">
        <v>18</v>
      </c>
      <c r="F332" s="29" t="s">
        <v>18</v>
      </c>
      <c r="G332" s="29" t="s">
        <v>18</v>
      </c>
      <c r="H332" s="29" t="s">
        <v>18</v>
      </c>
      <c r="I332" s="29" t="s">
        <v>18</v>
      </c>
      <c r="J332" s="29" t="s">
        <v>18</v>
      </c>
      <c r="K332" s="29" t="s">
        <v>18</v>
      </c>
      <c r="L332" s="29" t="s">
        <v>18</v>
      </c>
      <c r="M332" s="29" t="s">
        <v>18</v>
      </c>
      <c r="N332" s="29" t="s">
        <v>18</v>
      </c>
      <c r="O332" s="29" t="s">
        <v>18</v>
      </c>
    </row>
    <row r="333" spans="1:15" ht="12.75" customHeight="1">
      <c r="A333" s="29">
        <v>26</v>
      </c>
      <c r="B333" s="29" t="s">
        <v>18</v>
      </c>
      <c r="C333" s="29" t="s">
        <v>18</v>
      </c>
      <c r="D333" s="29" t="s">
        <v>18</v>
      </c>
      <c r="E333" s="29" t="s">
        <v>18</v>
      </c>
      <c r="F333" s="29" t="s">
        <v>18</v>
      </c>
      <c r="G333" s="29" t="s">
        <v>18</v>
      </c>
      <c r="H333" s="29" t="s">
        <v>18</v>
      </c>
      <c r="I333" s="29" t="s">
        <v>18</v>
      </c>
      <c r="J333" s="29" t="s">
        <v>18</v>
      </c>
      <c r="K333" s="29" t="s">
        <v>18</v>
      </c>
      <c r="L333" s="29" t="s">
        <v>18</v>
      </c>
      <c r="M333" s="29" t="s">
        <v>18</v>
      </c>
      <c r="N333" s="29" t="s">
        <v>18</v>
      </c>
      <c r="O333" s="29" t="s">
        <v>18</v>
      </c>
    </row>
    <row r="334" spans="1:15" ht="12.75" customHeight="1">
      <c r="A334" s="29">
        <v>27</v>
      </c>
      <c r="B334" s="29" t="s">
        <v>18</v>
      </c>
      <c r="C334" s="29" t="s">
        <v>18</v>
      </c>
      <c r="D334" s="29" t="s">
        <v>18</v>
      </c>
      <c r="E334" s="29" t="s">
        <v>18</v>
      </c>
      <c r="F334" s="29" t="s">
        <v>18</v>
      </c>
      <c r="G334" s="29" t="s">
        <v>18</v>
      </c>
      <c r="H334" s="29" t="s">
        <v>18</v>
      </c>
      <c r="I334" s="29" t="s">
        <v>18</v>
      </c>
      <c r="J334" s="29" t="s">
        <v>18</v>
      </c>
      <c r="K334" s="29" t="s">
        <v>18</v>
      </c>
      <c r="L334" s="29" t="s">
        <v>18</v>
      </c>
      <c r="M334" s="29" t="s">
        <v>18</v>
      </c>
      <c r="N334" s="29" t="s">
        <v>18</v>
      </c>
      <c r="O334" s="29" t="s">
        <v>18</v>
      </c>
    </row>
    <row r="335" spans="1:15" ht="12.75" customHeight="1">
      <c r="A335" s="29">
        <v>28</v>
      </c>
      <c r="B335" s="29" t="s">
        <v>18</v>
      </c>
      <c r="C335" s="29" t="s">
        <v>18</v>
      </c>
      <c r="D335" s="29" t="s">
        <v>18</v>
      </c>
      <c r="E335" s="29" t="s">
        <v>18</v>
      </c>
      <c r="F335" s="29" t="s">
        <v>18</v>
      </c>
      <c r="G335" s="29" t="s">
        <v>18</v>
      </c>
      <c r="H335" s="29" t="s">
        <v>18</v>
      </c>
      <c r="I335" s="29" t="s">
        <v>18</v>
      </c>
      <c r="J335" s="29" t="s">
        <v>18</v>
      </c>
      <c r="K335" s="29" t="s">
        <v>18</v>
      </c>
      <c r="L335" s="29" t="s">
        <v>18</v>
      </c>
      <c r="M335" s="29" t="s">
        <v>18</v>
      </c>
      <c r="N335" s="29" t="s">
        <v>18</v>
      </c>
      <c r="O335" s="29" t="s">
        <v>18</v>
      </c>
    </row>
    <row r="336" spans="1:15" ht="12.75" customHeight="1">
      <c r="A336" s="29">
        <v>29</v>
      </c>
      <c r="B336" s="29" t="s">
        <v>18</v>
      </c>
      <c r="C336" s="29" t="s">
        <v>18</v>
      </c>
      <c r="D336" s="29" t="s">
        <v>18</v>
      </c>
      <c r="E336" s="29" t="s">
        <v>18</v>
      </c>
      <c r="F336" s="29" t="s">
        <v>18</v>
      </c>
      <c r="G336" s="29" t="s">
        <v>18</v>
      </c>
      <c r="H336" s="29" t="s">
        <v>18</v>
      </c>
      <c r="I336" s="29" t="s">
        <v>18</v>
      </c>
      <c r="J336" s="29" t="s">
        <v>18</v>
      </c>
      <c r="K336" s="29" t="s">
        <v>18</v>
      </c>
      <c r="L336" s="29" t="s">
        <v>18</v>
      </c>
      <c r="M336" s="29" t="s">
        <v>18</v>
      </c>
      <c r="N336" s="29" t="s">
        <v>18</v>
      </c>
      <c r="O336" s="29" t="s">
        <v>18</v>
      </c>
    </row>
    <row r="337" spans="1:15" ht="12.75" customHeight="1">
      <c r="A337" s="29">
        <v>30</v>
      </c>
      <c r="B337" s="29" t="s">
        <v>18</v>
      </c>
      <c r="C337" s="29" t="s">
        <v>18</v>
      </c>
      <c r="D337" s="29" t="s">
        <v>18</v>
      </c>
      <c r="E337" s="29" t="s">
        <v>18</v>
      </c>
      <c r="F337" s="29" t="s">
        <v>18</v>
      </c>
      <c r="G337" s="29" t="s">
        <v>18</v>
      </c>
      <c r="H337" s="29" t="s">
        <v>18</v>
      </c>
      <c r="I337" s="29" t="s">
        <v>18</v>
      </c>
      <c r="J337" s="29" t="s">
        <v>18</v>
      </c>
      <c r="K337" s="29" t="s">
        <v>18</v>
      </c>
      <c r="L337" s="29" t="s">
        <v>18</v>
      </c>
      <c r="M337" s="29" t="s">
        <v>18</v>
      </c>
      <c r="N337" s="29" t="s">
        <v>18</v>
      </c>
      <c r="O337" s="29" t="s">
        <v>18</v>
      </c>
    </row>
    <row r="338" spans="1:15" ht="12.75" customHeight="1">
      <c r="A338" t="s">
        <v>3426</v>
      </c>
      <c r="B338">
        <v>450</v>
      </c>
      <c r="C338" s="105">
        <v>3.7455000000000001E-3</v>
      </c>
      <c r="D338">
        <v>206.96299999999999</v>
      </c>
      <c r="E338">
        <v>11.08</v>
      </c>
      <c r="F338" s="133" t="s">
        <v>3427</v>
      </c>
      <c r="G338">
        <v>-23.58</v>
      </c>
      <c r="H338">
        <v>186.26</v>
      </c>
      <c r="I338">
        <v>453.3</v>
      </c>
      <c r="J338">
        <v>19.481999999999999</v>
      </c>
      <c r="K338" s="133" t="s">
        <v>3428</v>
      </c>
      <c r="L338" s="105">
        <v>4.2999999999999997E-2</v>
      </c>
      <c r="M338">
        <v>10</v>
      </c>
      <c r="N338" s="133" t="s">
        <v>3429</v>
      </c>
      <c r="O338">
        <v>20240626</v>
      </c>
    </row>
    <row r="339" spans="1:15" ht="12.75" customHeight="1">
      <c r="A339" s="29">
        <v>32</v>
      </c>
      <c r="B339" s="29" t="s">
        <v>18</v>
      </c>
      <c r="C339" s="29" t="s">
        <v>18</v>
      </c>
      <c r="D339" s="29" t="s">
        <v>18</v>
      </c>
      <c r="E339" s="29" t="s">
        <v>18</v>
      </c>
      <c r="F339" s="29" t="s">
        <v>18</v>
      </c>
      <c r="G339" s="29" t="s">
        <v>18</v>
      </c>
      <c r="H339" s="29" t="s">
        <v>18</v>
      </c>
      <c r="I339" s="29" t="s">
        <v>18</v>
      </c>
      <c r="J339" s="29" t="s">
        <v>18</v>
      </c>
      <c r="K339" s="29" t="s">
        <v>18</v>
      </c>
      <c r="L339" s="29" t="s">
        <v>18</v>
      </c>
      <c r="M339" s="29" t="s">
        <v>18</v>
      </c>
      <c r="N339" s="29" t="s">
        <v>18</v>
      </c>
      <c r="O339" s="29" t="s">
        <v>18</v>
      </c>
    </row>
    <row r="340" spans="1:15" ht="12.75" customHeight="1">
      <c r="A340" t="s">
        <v>3430</v>
      </c>
      <c r="B340">
        <v>450</v>
      </c>
      <c r="C340" s="105">
        <v>3.7455000000000001E-3</v>
      </c>
      <c r="D340">
        <v>127.568</v>
      </c>
      <c r="E340">
        <v>11.992000000000001</v>
      </c>
      <c r="F340" s="133" t="s">
        <v>3349</v>
      </c>
      <c r="G340">
        <v>-26.55</v>
      </c>
      <c r="H340">
        <v>114.81</v>
      </c>
      <c r="I340">
        <v>264.3</v>
      </c>
      <c r="J340">
        <v>4.5019999999999998</v>
      </c>
      <c r="K340" s="133" t="s">
        <v>3431</v>
      </c>
      <c r="L340" s="105">
        <v>1.7000000000000001E-2</v>
      </c>
      <c r="M340">
        <v>1</v>
      </c>
      <c r="N340" s="133" t="s">
        <v>3432</v>
      </c>
      <c r="O340">
        <v>20240626</v>
      </c>
    </row>
    <row r="341" spans="1:15" ht="12.75" customHeight="1">
      <c r="A341" s="29">
        <v>34</v>
      </c>
      <c r="B341" s="29" t="s">
        <v>18</v>
      </c>
      <c r="C341" s="29" t="s">
        <v>18</v>
      </c>
      <c r="D341" s="29" t="s">
        <v>18</v>
      </c>
      <c r="E341" s="29" t="s">
        <v>18</v>
      </c>
      <c r="F341" s="29" t="s">
        <v>18</v>
      </c>
      <c r="G341" s="29" t="s">
        <v>18</v>
      </c>
      <c r="H341" s="29" t="s">
        <v>18</v>
      </c>
      <c r="I341" s="29" t="s">
        <v>18</v>
      </c>
      <c r="J341" s="29" t="s">
        <v>18</v>
      </c>
      <c r="K341" s="29" t="s">
        <v>18</v>
      </c>
      <c r="L341" s="29" t="s">
        <v>18</v>
      </c>
      <c r="M341" s="29" t="s">
        <v>18</v>
      </c>
      <c r="N341" s="29" t="s">
        <v>18</v>
      </c>
      <c r="O341" s="29" t="s">
        <v>18</v>
      </c>
    </row>
    <row r="342" spans="1:15" ht="12.75" customHeight="1">
      <c r="A342" s="29">
        <v>35</v>
      </c>
      <c r="B342" s="29" t="s">
        <v>18</v>
      </c>
      <c r="C342" s="29" t="s">
        <v>18</v>
      </c>
      <c r="D342" s="29" t="s">
        <v>18</v>
      </c>
      <c r="E342" s="29" t="s">
        <v>18</v>
      </c>
      <c r="F342" s="29" t="s">
        <v>18</v>
      </c>
      <c r="G342" s="29" t="s">
        <v>18</v>
      </c>
      <c r="H342" s="29" t="s">
        <v>18</v>
      </c>
      <c r="I342" s="29" t="s">
        <v>18</v>
      </c>
      <c r="J342" s="29" t="s">
        <v>18</v>
      </c>
      <c r="K342" s="29" t="s">
        <v>18</v>
      </c>
      <c r="L342" s="29" t="s">
        <v>18</v>
      </c>
      <c r="M342" s="29" t="s">
        <v>18</v>
      </c>
      <c r="N342" s="29" t="s">
        <v>18</v>
      </c>
      <c r="O342" s="29" t="s">
        <v>18</v>
      </c>
    </row>
    <row r="343" spans="1:15" ht="12.75" customHeight="1">
      <c r="A343" s="29">
        <v>36</v>
      </c>
      <c r="B343" s="29" t="s">
        <v>18</v>
      </c>
      <c r="C343" s="29" t="s">
        <v>18</v>
      </c>
      <c r="D343" s="29" t="s">
        <v>18</v>
      </c>
      <c r="E343" s="29" t="s">
        <v>18</v>
      </c>
      <c r="F343" s="29" t="s">
        <v>18</v>
      </c>
      <c r="G343" s="29" t="s">
        <v>18</v>
      </c>
      <c r="H343" s="29" t="s">
        <v>18</v>
      </c>
      <c r="I343" s="29" t="s">
        <v>18</v>
      </c>
      <c r="J343" s="29" t="s">
        <v>18</v>
      </c>
      <c r="K343" s="29" t="s">
        <v>18</v>
      </c>
      <c r="L343" s="29" t="s">
        <v>18</v>
      </c>
      <c r="M343" s="29" t="s">
        <v>18</v>
      </c>
      <c r="N343" s="29" t="s">
        <v>18</v>
      </c>
      <c r="O343" s="29" t="s">
        <v>18</v>
      </c>
    </row>
    <row r="344" spans="1:15" ht="12.75" customHeight="1">
      <c r="A344" s="29">
        <v>37</v>
      </c>
      <c r="B344" s="29" t="s">
        <v>18</v>
      </c>
      <c r="C344" s="29" t="s">
        <v>18</v>
      </c>
      <c r="D344" s="29" t="s">
        <v>18</v>
      </c>
      <c r="E344" s="29" t="s">
        <v>18</v>
      </c>
      <c r="F344" s="29" t="s">
        <v>18</v>
      </c>
      <c r="G344" s="29" t="s">
        <v>18</v>
      </c>
      <c r="H344" s="29" t="s">
        <v>18</v>
      </c>
      <c r="I344" s="29" t="s">
        <v>18</v>
      </c>
      <c r="J344" s="29" t="s">
        <v>18</v>
      </c>
      <c r="K344" s="29" t="s">
        <v>18</v>
      </c>
      <c r="L344" s="29" t="s">
        <v>18</v>
      </c>
      <c r="M344" s="29" t="s">
        <v>18</v>
      </c>
      <c r="N344" s="29" t="s">
        <v>18</v>
      </c>
      <c r="O344" s="29" t="s">
        <v>18</v>
      </c>
    </row>
    <row r="345" spans="1:15" ht="12.75" customHeight="1">
      <c r="A345" s="29">
        <v>38</v>
      </c>
      <c r="B345" s="29" t="s">
        <v>18</v>
      </c>
      <c r="C345" s="29" t="s">
        <v>18</v>
      </c>
      <c r="D345" s="29" t="s">
        <v>18</v>
      </c>
      <c r="E345" s="29" t="s">
        <v>18</v>
      </c>
      <c r="F345" s="29" t="s">
        <v>18</v>
      </c>
      <c r="G345" s="29" t="s">
        <v>18</v>
      </c>
      <c r="H345" s="29" t="s">
        <v>18</v>
      </c>
      <c r="I345" s="29" t="s">
        <v>18</v>
      </c>
      <c r="J345" s="29" t="s">
        <v>18</v>
      </c>
      <c r="K345" s="29" t="s">
        <v>18</v>
      </c>
      <c r="L345" s="29" t="s">
        <v>18</v>
      </c>
      <c r="M345" s="29" t="s">
        <v>18</v>
      </c>
      <c r="N345" s="29" t="s">
        <v>18</v>
      </c>
      <c r="O345" s="29" t="s">
        <v>18</v>
      </c>
    </row>
    <row r="346" spans="1:15" ht="12.75" customHeight="1">
      <c r="A346" s="29">
        <v>39</v>
      </c>
      <c r="B346" s="29" t="s">
        <v>18</v>
      </c>
      <c r="C346" s="29" t="s">
        <v>18</v>
      </c>
      <c r="D346" s="29" t="s">
        <v>18</v>
      </c>
      <c r="E346" s="29" t="s">
        <v>18</v>
      </c>
      <c r="F346" s="29" t="s">
        <v>18</v>
      </c>
      <c r="G346" s="29" t="s">
        <v>18</v>
      </c>
      <c r="H346" s="29" t="s">
        <v>18</v>
      </c>
      <c r="I346" s="29" t="s">
        <v>18</v>
      </c>
      <c r="J346" s="29" t="s">
        <v>18</v>
      </c>
      <c r="K346" s="29" t="s">
        <v>18</v>
      </c>
      <c r="L346" s="29" t="s">
        <v>18</v>
      </c>
      <c r="M346" s="29" t="s">
        <v>18</v>
      </c>
      <c r="N346" s="29" t="s">
        <v>18</v>
      </c>
      <c r="O346" s="29" t="s">
        <v>18</v>
      </c>
    </row>
    <row r="347" spans="1:15" ht="12.75" customHeight="1">
      <c r="A347" s="29">
        <v>40</v>
      </c>
      <c r="B347" s="29" t="s">
        <v>18</v>
      </c>
      <c r="C347" s="29" t="s">
        <v>18</v>
      </c>
      <c r="D347" s="29" t="s">
        <v>18</v>
      </c>
      <c r="E347" s="29" t="s">
        <v>18</v>
      </c>
      <c r="F347" s="29" t="s">
        <v>18</v>
      </c>
      <c r="G347" s="29" t="s">
        <v>18</v>
      </c>
      <c r="H347" s="29" t="s">
        <v>18</v>
      </c>
      <c r="I347" s="29" t="s">
        <v>18</v>
      </c>
      <c r="J347" s="29" t="s">
        <v>18</v>
      </c>
      <c r="K347" s="29" t="s">
        <v>18</v>
      </c>
      <c r="L347" s="29" t="s">
        <v>18</v>
      </c>
      <c r="M347" s="29" t="s">
        <v>18</v>
      </c>
      <c r="N347" s="29" t="s">
        <v>18</v>
      </c>
      <c r="O347" s="29" t="s">
        <v>18</v>
      </c>
    </row>
    <row r="348" spans="1:15" ht="12.75" customHeight="1">
      <c r="A348" s="29">
        <v>41</v>
      </c>
      <c r="B348" s="29" t="s">
        <v>18</v>
      </c>
      <c r="C348" s="29" t="s">
        <v>18</v>
      </c>
      <c r="D348" s="29" t="s">
        <v>18</v>
      </c>
      <c r="E348" s="29" t="s">
        <v>18</v>
      </c>
      <c r="F348" s="29" t="s">
        <v>18</v>
      </c>
      <c r="G348" s="29" t="s">
        <v>18</v>
      </c>
      <c r="H348" s="29" t="s">
        <v>18</v>
      </c>
      <c r="I348" s="29" t="s">
        <v>18</v>
      </c>
      <c r="J348" s="29" t="s">
        <v>18</v>
      </c>
      <c r="K348" s="29" t="s">
        <v>18</v>
      </c>
      <c r="L348" s="29" t="s">
        <v>18</v>
      </c>
      <c r="M348" s="29" t="s">
        <v>18</v>
      </c>
      <c r="N348" s="29" t="s">
        <v>18</v>
      </c>
      <c r="O348" s="29" t="s">
        <v>18</v>
      </c>
    </row>
    <row r="349" spans="1:15" ht="12.75" customHeight="1">
      <c r="A349" s="29">
        <v>42</v>
      </c>
      <c r="B349" s="29" t="s">
        <v>18</v>
      </c>
      <c r="C349" s="29" t="s">
        <v>18</v>
      </c>
      <c r="D349" s="29" t="s">
        <v>18</v>
      </c>
      <c r="E349" s="29" t="s">
        <v>18</v>
      </c>
      <c r="F349" s="29" t="s">
        <v>18</v>
      </c>
      <c r="G349" s="29" t="s">
        <v>18</v>
      </c>
      <c r="H349" s="29" t="s">
        <v>18</v>
      </c>
      <c r="I349" s="29" t="s">
        <v>18</v>
      </c>
      <c r="J349" s="29" t="s">
        <v>18</v>
      </c>
      <c r="K349" s="29" t="s">
        <v>18</v>
      </c>
      <c r="L349" s="29" t="s">
        <v>18</v>
      </c>
      <c r="M349" s="29" t="s">
        <v>18</v>
      </c>
      <c r="N349" s="29" t="s">
        <v>18</v>
      </c>
      <c r="O349" s="29" t="s">
        <v>18</v>
      </c>
    </row>
    <row r="350" spans="1:15" ht="12.75" customHeight="1">
      <c r="A350" s="29">
        <v>43</v>
      </c>
      <c r="B350" s="29" t="s">
        <v>18</v>
      </c>
      <c r="C350" s="29" t="s">
        <v>18</v>
      </c>
      <c r="D350" s="29" t="s">
        <v>18</v>
      </c>
      <c r="E350" s="29" t="s">
        <v>18</v>
      </c>
      <c r="F350" s="29" t="s">
        <v>18</v>
      </c>
      <c r="G350" s="29" t="s">
        <v>18</v>
      </c>
      <c r="H350" s="29" t="s">
        <v>18</v>
      </c>
      <c r="I350" s="29" t="s">
        <v>18</v>
      </c>
      <c r="J350" s="29" t="s">
        <v>18</v>
      </c>
      <c r="K350" s="29" t="s">
        <v>18</v>
      </c>
      <c r="L350" s="29" t="s">
        <v>18</v>
      </c>
      <c r="M350" s="29" t="s">
        <v>18</v>
      </c>
      <c r="N350" s="29" t="s">
        <v>18</v>
      </c>
      <c r="O350" s="29" t="s">
        <v>18</v>
      </c>
    </row>
    <row r="351" spans="1:15" ht="12.75" customHeight="1">
      <c r="A351" s="29">
        <v>44</v>
      </c>
      <c r="B351" s="29" t="s">
        <v>18</v>
      </c>
      <c r="C351" s="29" t="s">
        <v>18</v>
      </c>
      <c r="D351" s="29" t="s">
        <v>18</v>
      </c>
      <c r="E351" s="29" t="s">
        <v>18</v>
      </c>
      <c r="F351" s="29" t="s">
        <v>18</v>
      </c>
      <c r="G351" s="29" t="s">
        <v>18</v>
      </c>
      <c r="H351" s="29" t="s">
        <v>18</v>
      </c>
      <c r="I351" s="29" t="s">
        <v>18</v>
      </c>
      <c r="J351" s="29" t="s">
        <v>18</v>
      </c>
      <c r="K351" s="29" t="s">
        <v>18</v>
      </c>
      <c r="L351" s="29" t="s">
        <v>18</v>
      </c>
      <c r="M351" s="29" t="s">
        <v>18</v>
      </c>
      <c r="N351" s="29" t="s">
        <v>18</v>
      </c>
      <c r="O351" s="29" t="s">
        <v>18</v>
      </c>
    </row>
    <row r="352" spans="1:15" ht="12.75" customHeight="1">
      <c r="A352" s="29">
        <v>45</v>
      </c>
      <c r="B352" s="29" t="s">
        <v>18</v>
      </c>
      <c r="C352" s="29" t="s">
        <v>18</v>
      </c>
      <c r="D352" s="29" t="s">
        <v>18</v>
      </c>
      <c r="E352" s="29" t="s">
        <v>18</v>
      </c>
      <c r="F352" s="29" t="s">
        <v>18</v>
      </c>
      <c r="G352" s="29" t="s">
        <v>18</v>
      </c>
      <c r="H352" s="29" t="s">
        <v>18</v>
      </c>
      <c r="I352" s="29" t="s">
        <v>18</v>
      </c>
      <c r="J352" s="29" t="s">
        <v>18</v>
      </c>
      <c r="K352" s="29" t="s">
        <v>18</v>
      </c>
      <c r="L352" s="29" t="s">
        <v>18</v>
      </c>
      <c r="M352" s="29" t="s">
        <v>18</v>
      </c>
      <c r="N352" s="29" t="s">
        <v>18</v>
      </c>
      <c r="O352" s="29" t="s">
        <v>18</v>
      </c>
    </row>
    <row r="353" spans="1:15" ht="12.75" customHeight="1">
      <c r="A353" t="s">
        <v>3433</v>
      </c>
      <c r="B353">
        <v>450</v>
      </c>
      <c r="C353" s="105">
        <v>3.7455000000000001E-3</v>
      </c>
      <c r="D353">
        <v>210.05600000000001</v>
      </c>
      <c r="E353">
        <v>15.689</v>
      </c>
      <c r="F353">
        <v>5.17</v>
      </c>
      <c r="G353">
        <v>-20.329999999999998</v>
      </c>
      <c r="H353">
        <v>189.05</v>
      </c>
      <c r="I353">
        <v>224.7</v>
      </c>
      <c r="J353">
        <v>6.97</v>
      </c>
      <c r="K353">
        <v>3.7</v>
      </c>
      <c r="L353" s="105">
        <v>3.1E-2</v>
      </c>
      <c r="M353">
        <v>1</v>
      </c>
      <c r="N353" s="192">
        <v>0.472986111111111</v>
      </c>
      <c r="O353">
        <v>20240730</v>
      </c>
    </row>
    <row r="354" spans="1:15" ht="12.75" customHeight="1">
      <c r="A354" s="29">
        <v>47</v>
      </c>
      <c r="B354" s="29" t="s">
        <v>18</v>
      </c>
      <c r="C354" s="29" t="s">
        <v>18</v>
      </c>
      <c r="D354" s="29" t="s">
        <v>18</v>
      </c>
      <c r="E354" s="29" t="s">
        <v>18</v>
      </c>
      <c r="F354" s="29" t="s">
        <v>18</v>
      </c>
      <c r="G354" s="29" t="s">
        <v>18</v>
      </c>
      <c r="H354" s="29" t="s">
        <v>18</v>
      </c>
      <c r="I354" s="29" t="s">
        <v>18</v>
      </c>
      <c r="J354" s="29" t="s">
        <v>18</v>
      </c>
      <c r="K354" s="29" t="s">
        <v>18</v>
      </c>
      <c r="L354" s="29" t="s">
        <v>18</v>
      </c>
      <c r="M354" s="29" t="s">
        <v>18</v>
      </c>
      <c r="N354" s="29" t="s">
        <v>18</v>
      </c>
      <c r="O354" s="29" t="s">
        <v>18</v>
      </c>
    </row>
    <row r="355" spans="1:15" ht="12.75" customHeight="1">
      <c r="A355" s="29">
        <v>48</v>
      </c>
      <c r="B355" s="29" t="s">
        <v>18</v>
      </c>
      <c r="C355" s="29" t="s">
        <v>18</v>
      </c>
      <c r="D355" s="29" t="s">
        <v>18</v>
      </c>
      <c r="E355" s="29" t="s">
        <v>18</v>
      </c>
      <c r="F355" s="29" t="s">
        <v>18</v>
      </c>
      <c r="G355" s="29" t="s">
        <v>18</v>
      </c>
      <c r="H355" s="29" t="s">
        <v>18</v>
      </c>
      <c r="I355" s="29" t="s">
        <v>18</v>
      </c>
      <c r="J355" s="29" t="s">
        <v>18</v>
      </c>
      <c r="K355" s="29" t="s">
        <v>18</v>
      </c>
      <c r="L355" s="29" t="s">
        <v>18</v>
      </c>
      <c r="M355" s="29" t="s">
        <v>18</v>
      </c>
      <c r="N355" s="29" t="s">
        <v>18</v>
      </c>
      <c r="O355" s="29" t="s">
        <v>18</v>
      </c>
    </row>
    <row r="356" spans="1:15" ht="12.75" customHeight="1">
      <c r="A356" s="29">
        <v>49</v>
      </c>
      <c r="B356" s="29" t="s">
        <v>18</v>
      </c>
      <c r="C356" s="29" t="s">
        <v>18</v>
      </c>
      <c r="D356" s="29" t="s">
        <v>18</v>
      </c>
      <c r="E356" s="29" t="s">
        <v>18</v>
      </c>
      <c r="F356" s="29" t="s">
        <v>18</v>
      </c>
      <c r="G356" s="29" t="s">
        <v>18</v>
      </c>
      <c r="H356" s="29" t="s">
        <v>18</v>
      </c>
      <c r="I356" s="29" t="s">
        <v>18</v>
      </c>
      <c r="J356" s="29" t="s">
        <v>18</v>
      </c>
      <c r="K356" s="29" t="s">
        <v>18</v>
      </c>
      <c r="L356" s="29" t="s">
        <v>18</v>
      </c>
      <c r="M356" s="29" t="s">
        <v>18</v>
      </c>
      <c r="N356" s="29" t="s">
        <v>18</v>
      </c>
      <c r="O356" s="29" t="s">
        <v>18</v>
      </c>
    </row>
    <row r="357" spans="1:15" ht="12.75" customHeight="1">
      <c r="A357" s="29">
        <v>50</v>
      </c>
      <c r="B357" s="29" t="s">
        <v>18</v>
      </c>
      <c r="C357" s="29" t="s">
        <v>18</v>
      </c>
      <c r="D357" s="29" t="s">
        <v>18</v>
      </c>
      <c r="E357" s="29" t="s">
        <v>18</v>
      </c>
      <c r="F357" s="29" t="s">
        <v>18</v>
      </c>
      <c r="G357" s="29" t="s">
        <v>18</v>
      </c>
      <c r="H357" s="29" t="s">
        <v>18</v>
      </c>
      <c r="I357" s="29" t="s">
        <v>18</v>
      </c>
      <c r="J357" s="29" t="s">
        <v>18</v>
      </c>
      <c r="K357" s="29" t="s">
        <v>18</v>
      </c>
      <c r="L357" s="29" t="s">
        <v>18</v>
      </c>
      <c r="M357" s="29" t="s">
        <v>18</v>
      </c>
      <c r="N357" s="29" t="s">
        <v>18</v>
      </c>
      <c r="O357" s="29" t="s">
        <v>18</v>
      </c>
    </row>
    <row r="358" spans="1:15" ht="12.75" customHeight="1">
      <c r="A358" s="29">
        <v>51</v>
      </c>
      <c r="B358" s="29" t="s">
        <v>18</v>
      </c>
      <c r="C358" s="29" t="s">
        <v>18</v>
      </c>
      <c r="D358" s="29" t="s">
        <v>18</v>
      </c>
      <c r="E358" s="29" t="s">
        <v>18</v>
      </c>
      <c r="F358" s="29" t="s">
        <v>18</v>
      </c>
      <c r="G358" s="29" t="s">
        <v>18</v>
      </c>
      <c r="H358" s="29" t="s">
        <v>18</v>
      </c>
      <c r="I358" s="29" t="s">
        <v>18</v>
      </c>
      <c r="J358" s="29" t="s">
        <v>18</v>
      </c>
      <c r="K358" s="29" t="s">
        <v>18</v>
      </c>
      <c r="L358" s="29" t="s">
        <v>18</v>
      </c>
      <c r="M358" s="29" t="s">
        <v>18</v>
      </c>
      <c r="N358" s="29" t="s">
        <v>18</v>
      </c>
      <c r="O358" s="29" t="s">
        <v>18</v>
      </c>
    </row>
    <row r="359" spans="1:15" ht="12.75" customHeight="1">
      <c r="A359" s="29">
        <v>52</v>
      </c>
      <c r="B359" s="29" t="s">
        <v>18</v>
      </c>
      <c r="C359" s="29" t="s">
        <v>18</v>
      </c>
      <c r="D359" s="29" t="s">
        <v>18</v>
      </c>
      <c r="E359" s="29" t="s">
        <v>18</v>
      </c>
      <c r="F359" s="29" t="s">
        <v>18</v>
      </c>
      <c r="G359" s="29" t="s">
        <v>18</v>
      </c>
      <c r="H359" s="29" t="s">
        <v>18</v>
      </c>
      <c r="I359" s="29" t="s">
        <v>18</v>
      </c>
      <c r="J359" s="29" t="s">
        <v>18</v>
      </c>
      <c r="K359" s="29" t="s">
        <v>18</v>
      </c>
      <c r="L359" s="29" t="s">
        <v>18</v>
      </c>
      <c r="M359" s="29" t="s">
        <v>18</v>
      </c>
      <c r="N359" s="29" t="s">
        <v>18</v>
      </c>
      <c r="O359" s="29" t="s">
        <v>18</v>
      </c>
    </row>
    <row r="360" spans="1:15" ht="12.75" customHeight="1">
      <c r="A360" s="29">
        <v>53</v>
      </c>
      <c r="B360" s="29" t="s">
        <v>18</v>
      </c>
      <c r="C360" s="29" t="s">
        <v>18</v>
      </c>
      <c r="D360" s="29" t="s">
        <v>18</v>
      </c>
      <c r="E360" s="29" t="s">
        <v>18</v>
      </c>
      <c r="F360" s="29" t="s">
        <v>18</v>
      </c>
      <c r="G360" s="29" t="s">
        <v>18</v>
      </c>
      <c r="H360" s="29" t="s">
        <v>18</v>
      </c>
      <c r="I360" s="29" t="s">
        <v>18</v>
      </c>
      <c r="J360" s="29" t="s">
        <v>18</v>
      </c>
      <c r="K360" s="29" t="s">
        <v>18</v>
      </c>
      <c r="L360" s="29" t="s">
        <v>18</v>
      </c>
      <c r="M360" s="29" t="s">
        <v>18</v>
      </c>
      <c r="N360" s="29" t="s">
        <v>18</v>
      </c>
      <c r="O360" s="29" t="s">
        <v>18</v>
      </c>
    </row>
    <row r="361" spans="1:15" ht="12.75" customHeight="1">
      <c r="A361" s="29">
        <v>54</v>
      </c>
      <c r="B361" s="29" t="s">
        <v>18</v>
      </c>
      <c r="C361" s="29" t="s">
        <v>18</v>
      </c>
      <c r="D361" s="29" t="s">
        <v>18</v>
      </c>
      <c r="E361" s="29" t="s">
        <v>18</v>
      </c>
      <c r="F361" s="29" t="s">
        <v>18</v>
      </c>
      <c r="G361" s="29" t="s">
        <v>18</v>
      </c>
      <c r="H361" s="29" t="s">
        <v>18</v>
      </c>
      <c r="I361" s="29" t="s">
        <v>18</v>
      </c>
      <c r="J361" s="29" t="s">
        <v>18</v>
      </c>
      <c r="K361" s="29" t="s">
        <v>18</v>
      </c>
      <c r="L361" s="29" t="s">
        <v>18</v>
      </c>
      <c r="M361" s="29" t="s">
        <v>18</v>
      </c>
      <c r="N361" s="29" t="s">
        <v>18</v>
      </c>
      <c r="O361" s="29" t="s">
        <v>18</v>
      </c>
    </row>
    <row r="362" spans="1:15" ht="12.75" customHeight="1">
      <c r="A362" s="29">
        <v>55</v>
      </c>
      <c r="B362" s="29" t="s">
        <v>18</v>
      </c>
      <c r="C362" s="29" t="s">
        <v>18</v>
      </c>
      <c r="D362" s="29" t="s">
        <v>18</v>
      </c>
      <c r="E362" s="29" t="s">
        <v>18</v>
      </c>
      <c r="F362" s="29" t="s">
        <v>18</v>
      </c>
      <c r="G362" s="29" t="s">
        <v>18</v>
      </c>
      <c r="H362" s="29" t="s">
        <v>18</v>
      </c>
      <c r="I362" s="29" t="s">
        <v>18</v>
      </c>
      <c r="J362" s="29" t="s">
        <v>18</v>
      </c>
      <c r="K362" s="29" t="s">
        <v>18</v>
      </c>
      <c r="L362" s="29" t="s">
        <v>18</v>
      </c>
      <c r="M362" s="29" t="s">
        <v>18</v>
      </c>
      <c r="N362" s="29" t="s">
        <v>18</v>
      </c>
      <c r="O362" s="29" t="s">
        <v>18</v>
      </c>
    </row>
    <row r="363" spans="1:15" ht="12.75" customHeight="1">
      <c r="A363" s="29">
        <v>56</v>
      </c>
      <c r="B363" s="29" t="s">
        <v>18</v>
      </c>
      <c r="C363" s="29" t="s">
        <v>18</v>
      </c>
      <c r="D363" s="29" t="s">
        <v>18</v>
      </c>
      <c r="E363" s="29" t="s">
        <v>18</v>
      </c>
      <c r="F363" s="29" t="s">
        <v>18</v>
      </c>
      <c r="G363" s="29" t="s">
        <v>18</v>
      </c>
      <c r="H363" s="29" t="s">
        <v>18</v>
      </c>
      <c r="I363" s="29" t="s">
        <v>18</v>
      </c>
      <c r="J363" s="29" t="s">
        <v>18</v>
      </c>
      <c r="K363" s="29" t="s">
        <v>18</v>
      </c>
      <c r="L363" s="29" t="s">
        <v>18</v>
      </c>
      <c r="M363" s="29" t="s">
        <v>18</v>
      </c>
      <c r="N363" s="29" t="s">
        <v>18</v>
      </c>
      <c r="O363" s="29" t="s">
        <v>18</v>
      </c>
    </row>
    <row r="364" spans="1:15" ht="12.75" customHeight="1">
      <c r="A364" s="29">
        <v>57</v>
      </c>
      <c r="B364" s="29" t="s">
        <v>18</v>
      </c>
      <c r="C364" s="29" t="s">
        <v>18</v>
      </c>
      <c r="D364" s="29" t="s">
        <v>18</v>
      </c>
      <c r="E364" s="29" t="s">
        <v>18</v>
      </c>
      <c r="F364" s="29" t="s">
        <v>18</v>
      </c>
      <c r="G364" s="29" t="s">
        <v>18</v>
      </c>
      <c r="H364" s="29" t="s">
        <v>18</v>
      </c>
      <c r="I364" s="29" t="s">
        <v>18</v>
      </c>
      <c r="J364" s="29" t="s">
        <v>18</v>
      </c>
      <c r="K364" s="29" t="s">
        <v>18</v>
      </c>
      <c r="L364" s="29" t="s">
        <v>18</v>
      </c>
      <c r="M364" s="29" t="s">
        <v>18</v>
      </c>
      <c r="N364" s="29" t="s">
        <v>18</v>
      </c>
      <c r="O364" s="29" t="s">
        <v>18</v>
      </c>
    </row>
    <row r="365" spans="1:15" ht="12.75" customHeight="1">
      <c r="A365" s="29">
        <v>58</v>
      </c>
      <c r="B365" s="29" t="s">
        <v>18</v>
      </c>
      <c r="C365" s="29" t="s">
        <v>18</v>
      </c>
      <c r="D365" s="29" t="s">
        <v>18</v>
      </c>
      <c r="E365" s="29" t="s">
        <v>18</v>
      </c>
      <c r="F365" s="29" t="s">
        <v>18</v>
      </c>
      <c r="G365" s="29" t="s">
        <v>18</v>
      </c>
      <c r="H365" s="29" t="s">
        <v>18</v>
      </c>
      <c r="I365" s="29" t="s">
        <v>18</v>
      </c>
      <c r="J365" s="29" t="s">
        <v>18</v>
      </c>
      <c r="K365" s="29" t="s">
        <v>18</v>
      </c>
      <c r="L365" s="29" t="s">
        <v>18</v>
      </c>
      <c r="M365" s="29" t="s">
        <v>18</v>
      </c>
      <c r="N365" s="29" t="s">
        <v>18</v>
      </c>
      <c r="O365" s="29" t="s">
        <v>18</v>
      </c>
    </row>
    <row r="366" spans="1:15" ht="12.75" customHeight="1">
      <c r="A366" s="29">
        <v>59</v>
      </c>
      <c r="B366" s="29" t="s">
        <v>18</v>
      </c>
      <c r="C366" s="29" t="s">
        <v>18</v>
      </c>
      <c r="D366" s="29" t="s">
        <v>18</v>
      </c>
      <c r="E366" s="29" t="s">
        <v>18</v>
      </c>
      <c r="F366" s="29" t="s">
        <v>18</v>
      </c>
      <c r="G366" s="29" t="s">
        <v>18</v>
      </c>
      <c r="H366" s="29" t="s">
        <v>18</v>
      </c>
      <c r="I366" s="29" t="s">
        <v>18</v>
      </c>
      <c r="J366" s="29" t="s">
        <v>18</v>
      </c>
      <c r="K366" s="29" t="s">
        <v>18</v>
      </c>
      <c r="L366" s="29" t="s">
        <v>18</v>
      </c>
      <c r="M366" s="29" t="s">
        <v>18</v>
      </c>
      <c r="N366" s="29" t="s">
        <v>18</v>
      </c>
      <c r="O366" s="29" t="s">
        <v>18</v>
      </c>
    </row>
    <row r="367" spans="1:15" ht="12.75" customHeight="1">
      <c r="A367" s="29">
        <v>60</v>
      </c>
      <c r="B367" s="29" t="s">
        <v>18</v>
      </c>
      <c r="C367" s="29" t="s">
        <v>18</v>
      </c>
      <c r="D367" s="29" t="s">
        <v>18</v>
      </c>
      <c r="E367" s="29" t="s">
        <v>18</v>
      </c>
      <c r="F367" s="29" t="s">
        <v>18</v>
      </c>
      <c r="G367" s="29" t="s">
        <v>18</v>
      </c>
      <c r="H367" s="29" t="s">
        <v>18</v>
      </c>
      <c r="I367" s="29" t="s">
        <v>18</v>
      </c>
      <c r="J367" s="29" t="s">
        <v>18</v>
      </c>
      <c r="K367" s="29" t="s">
        <v>18</v>
      </c>
      <c r="L367" s="29" t="s">
        <v>18</v>
      </c>
      <c r="M367" s="29" t="s">
        <v>18</v>
      </c>
      <c r="N367" s="29" t="s">
        <v>18</v>
      </c>
      <c r="O367" s="29" t="s">
        <v>18</v>
      </c>
    </row>
    <row r="368" spans="1:15" ht="12.75" customHeight="1">
      <c r="A368" s="29">
        <v>61</v>
      </c>
      <c r="B368" s="29" t="s">
        <v>18</v>
      </c>
      <c r="C368" s="29" t="s">
        <v>18</v>
      </c>
      <c r="D368" s="29" t="s">
        <v>18</v>
      </c>
      <c r="E368" s="29" t="s">
        <v>18</v>
      </c>
      <c r="F368" s="29" t="s">
        <v>18</v>
      </c>
      <c r="G368" s="29" t="s">
        <v>18</v>
      </c>
      <c r="H368" s="29" t="s">
        <v>18</v>
      </c>
      <c r="I368" s="29" t="s">
        <v>18</v>
      </c>
      <c r="J368" s="29" t="s">
        <v>18</v>
      </c>
      <c r="K368" s="29" t="s">
        <v>18</v>
      </c>
      <c r="L368" s="29" t="s">
        <v>18</v>
      </c>
      <c r="M368" s="29" t="s">
        <v>18</v>
      </c>
      <c r="N368" s="29" t="s">
        <v>18</v>
      </c>
      <c r="O368" s="29" t="s">
        <v>18</v>
      </c>
    </row>
    <row r="369" spans="1:15" ht="12.75" customHeight="1">
      <c r="A369" t="s">
        <v>3434</v>
      </c>
      <c r="B369">
        <v>450</v>
      </c>
      <c r="C369" s="105">
        <v>3.7455000000000001E-3</v>
      </c>
      <c r="D369">
        <v>210.845</v>
      </c>
      <c r="E369">
        <v>27.663</v>
      </c>
      <c r="F369">
        <v>9.76</v>
      </c>
      <c r="G369">
        <v>-25.85</v>
      </c>
      <c r="H369">
        <v>189.76</v>
      </c>
      <c r="I369">
        <v>298.5</v>
      </c>
      <c r="J369">
        <v>11.385</v>
      </c>
      <c r="K369">
        <v>6</v>
      </c>
      <c r="L369" s="105">
        <v>3.8100000000000002E-2</v>
      </c>
      <c r="M369">
        <v>10</v>
      </c>
      <c r="N369" s="192">
        <v>0.56344907407407396</v>
      </c>
      <c r="O369">
        <v>20240730</v>
      </c>
    </row>
    <row r="370" spans="1:15" ht="12.75" customHeight="1">
      <c r="A370" s="29">
        <v>63</v>
      </c>
      <c r="B370" s="29" t="s">
        <v>18</v>
      </c>
      <c r="C370" s="29" t="s">
        <v>18</v>
      </c>
      <c r="D370" s="29" t="s">
        <v>18</v>
      </c>
      <c r="E370" s="29" t="s">
        <v>18</v>
      </c>
      <c r="F370" s="29" t="s">
        <v>18</v>
      </c>
      <c r="G370" s="29" t="s">
        <v>18</v>
      </c>
      <c r="H370" s="29" t="s">
        <v>18</v>
      </c>
      <c r="I370" s="29" t="s">
        <v>18</v>
      </c>
      <c r="J370" s="29" t="s">
        <v>18</v>
      </c>
      <c r="K370" s="29" t="s">
        <v>18</v>
      </c>
      <c r="L370" s="29" t="s">
        <v>18</v>
      </c>
      <c r="M370" s="29" t="s">
        <v>18</v>
      </c>
      <c r="N370" s="29" t="s">
        <v>18</v>
      </c>
      <c r="O370" s="29" t="s">
        <v>18</v>
      </c>
    </row>
    <row r="371" spans="1:15" ht="12.75" customHeight="1">
      <c r="A371" s="29">
        <v>64</v>
      </c>
      <c r="B371" s="29" t="s">
        <v>18</v>
      </c>
      <c r="C371" s="29" t="s">
        <v>18</v>
      </c>
      <c r="D371" s="29" t="s">
        <v>18</v>
      </c>
      <c r="E371" s="29" t="s">
        <v>18</v>
      </c>
      <c r="F371" s="29" t="s">
        <v>18</v>
      </c>
      <c r="G371" s="29" t="s">
        <v>18</v>
      </c>
      <c r="H371" s="29" t="s">
        <v>18</v>
      </c>
      <c r="I371" s="29" t="s">
        <v>18</v>
      </c>
      <c r="J371" s="29" t="s">
        <v>18</v>
      </c>
      <c r="K371" s="29" t="s">
        <v>18</v>
      </c>
      <c r="L371" s="29" t="s">
        <v>18</v>
      </c>
      <c r="M371" s="29" t="s">
        <v>18</v>
      </c>
      <c r="N371" s="29" t="s">
        <v>18</v>
      </c>
      <c r="O371" s="29" t="s">
        <v>18</v>
      </c>
    </row>
    <row r="372" spans="1:15" ht="12.75" customHeight="1">
      <c r="A372" s="29">
        <v>65</v>
      </c>
      <c r="B372" s="29" t="s">
        <v>18</v>
      </c>
      <c r="C372" s="29" t="s">
        <v>18</v>
      </c>
      <c r="D372" s="29" t="s">
        <v>18</v>
      </c>
      <c r="E372" s="29" t="s">
        <v>18</v>
      </c>
      <c r="F372" s="29" t="s">
        <v>18</v>
      </c>
      <c r="G372" s="29" t="s">
        <v>18</v>
      </c>
      <c r="H372" s="29" t="s">
        <v>18</v>
      </c>
      <c r="I372" s="29" t="s">
        <v>18</v>
      </c>
      <c r="J372" s="29" t="s">
        <v>18</v>
      </c>
      <c r="K372" s="29" t="s">
        <v>18</v>
      </c>
      <c r="L372" s="29" t="s">
        <v>18</v>
      </c>
      <c r="M372" s="29" t="s">
        <v>18</v>
      </c>
      <c r="N372" s="29" t="s">
        <v>18</v>
      </c>
      <c r="O372" s="29" t="s">
        <v>18</v>
      </c>
    </row>
    <row r="373" spans="1:15" ht="12.75" customHeight="1">
      <c r="A373" s="29">
        <v>66</v>
      </c>
      <c r="B373" s="29" t="s">
        <v>18</v>
      </c>
      <c r="C373" s="29" t="s">
        <v>18</v>
      </c>
      <c r="D373" s="29" t="s">
        <v>18</v>
      </c>
      <c r="E373" s="29" t="s">
        <v>18</v>
      </c>
      <c r="F373" s="29" t="s">
        <v>18</v>
      </c>
      <c r="G373" s="29" t="s">
        <v>18</v>
      </c>
      <c r="H373" s="29" t="s">
        <v>18</v>
      </c>
      <c r="I373" s="29" t="s">
        <v>18</v>
      </c>
      <c r="J373" s="29" t="s">
        <v>18</v>
      </c>
      <c r="K373" s="29" t="s">
        <v>18</v>
      </c>
      <c r="L373" s="29" t="s">
        <v>18</v>
      </c>
      <c r="M373" s="29" t="s">
        <v>18</v>
      </c>
      <c r="N373" s="29" t="s">
        <v>18</v>
      </c>
      <c r="O373" s="29" t="s">
        <v>18</v>
      </c>
    </row>
    <row r="374" spans="1:15" ht="12.75" customHeight="1">
      <c r="A374" s="29">
        <v>67</v>
      </c>
      <c r="B374" s="29" t="s">
        <v>18</v>
      </c>
      <c r="C374" s="29" t="s">
        <v>18</v>
      </c>
      <c r="D374" s="29" t="s">
        <v>18</v>
      </c>
      <c r="E374" s="29" t="s">
        <v>18</v>
      </c>
      <c r="F374" s="29" t="s">
        <v>18</v>
      </c>
      <c r="G374" s="29" t="s">
        <v>18</v>
      </c>
      <c r="H374" s="29" t="s">
        <v>18</v>
      </c>
      <c r="I374" s="29" t="s">
        <v>18</v>
      </c>
      <c r="J374" s="29" t="s">
        <v>18</v>
      </c>
      <c r="K374" s="29" t="s">
        <v>18</v>
      </c>
      <c r="L374" s="29" t="s">
        <v>18</v>
      </c>
      <c r="M374" s="29" t="s">
        <v>18</v>
      </c>
      <c r="N374" s="29" t="s">
        <v>18</v>
      </c>
      <c r="O374" s="29" t="s">
        <v>18</v>
      </c>
    </row>
    <row r="375" spans="1:15" ht="12.75" customHeight="1">
      <c r="A375" s="29">
        <v>68</v>
      </c>
      <c r="B375" s="29" t="s">
        <v>18</v>
      </c>
      <c r="C375" s="29" t="s">
        <v>18</v>
      </c>
      <c r="D375" s="29" t="s">
        <v>18</v>
      </c>
      <c r="E375" s="29" t="s">
        <v>18</v>
      </c>
      <c r="F375" s="29" t="s">
        <v>18</v>
      </c>
      <c r="G375" s="29" t="s">
        <v>18</v>
      </c>
      <c r="H375" s="29" t="s">
        <v>18</v>
      </c>
      <c r="I375" s="29" t="s">
        <v>18</v>
      </c>
      <c r="J375" s="29" t="s">
        <v>18</v>
      </c>
      <c r="K375" s="29" t="s">
        <v>18</v>
      </c>
      <c r="L375" s="29" t="s">
        <v>18</v>
      </c>
      <c r="M375" s="29" t="s">
        <v>18</v>
      </c>
      <c r="N375" s="29" t="s">
        <v>18</v>
      </c>
      <c r="O375" s="29" t="s">
        <v>18</v>
      </c>
    </row>
    <row r="376" spans="1:15" ht="12.75" customHeight="1">
      <c r="A376" s="29">
        <v>69</v>
      </c>
      <c r="B376" s="29" t="s">
        <v>18</v>
      </c>
      <c r="C376" s="29" t="s">
        <v>18</v>
      </c>
      <c r="D376" s="29" t="s">
        <v>18</v>
      </c>
      <c r="E376" s="29" t="s">
        <v>18</v>
      </c>
      <c r="F376" s="29" t="s">
        <v>18</v>
      </c>
      <c r="G376" s="29" t="s">
        <v>18</v>
      </c>
      <c r="H376" s="29" t="s">
        <v>18</v>
      </c>
      <c r="I376" s="29" t="s">
        <v>18</v>
      </c>
      <c r="J376" s="29" t="s">
        <v>18</v>
      </c>
      <c r="K376" s="29" t="s">
        <v>18</v>
      </c>
      <c r="L376" s="29" t="s">
        <v>18</v>
      </c>
      <c r="M376" s="29" t="s">
        <v>18</v>
      </c>
      <c r="N376" s="29" t="s">
        <v>18</v>
      </c>
      <c r="O376" s="29" t="s">
        <v>18</v>
      </c>
    </row>
    <row r="377" spans="1:15" ht="12.75" customHeight="1">
      <c r="A377" s="29">
        <v>70</v>
      </c>
      <c r="B377" s="29" t="s">
        <v>18</v>
      </c>
      <c r="C377" s="29" t="s">
        <v>18</v>
      </c>
      <c r="D377" s="29" t="s">
        <v>18</v>
      </c>
      <c r="E377" s="29" t="s">
        <v>18</v>
      </c>
      <c r="F377" s="29" t="s">
        <v>18</v>
      </c>
      <c r="G377" s="29" t="s">
        <v>18</v>
      </c>
      <c r="H377" s="29" t="s">
        <v>18</v>
      </c>
      <c r="I377" s="29" t="s">
        <v>18</v>
      </c>
      <c r="J377" s="29" t="s">
        <v>18</v>
      </c>
      <c r="K377" s="29" t="s">
        <v>18</v>
      </c>
      <c r="L377" s="29" t="s">
        <v>18</v>
      </c>
      <c r="M377" s="29" t="s">
        <v>18</v>
      </c>
      <c r="N377" s="29" t="s">
        <v>18</v>
      </c>
      <c r="O377" s="29" t="s">
        <v>18</v>
      </c>
    </row>
    <row r="378" spans="1:15" ht="12.75" customHeight="1">
      <c r="A378" t="s">
        <v>3435</v>
      </c>
      <c r="B378">
        <v>450</v>
      </c>
      <c r="C378" s="105">
        <v>3.7455000000000001E-3</v>
      </c>
      <c r="D378">
        <v>67.795000000000002</v>
      </c>
      <c r="E378">
        <v>6.194</v>
      </c>
      <c r="F378">
        <v>7.87</v>
      </c>
      <c r="G378">
        <v>-27.29</v>
      </c>
      <c r="H378">
        <v>61.02</v>
      </c>
      <c r="I378">
        <v>258.3</v>
      </c>
      <c r="J378">
        <v>3.4649999999999999</v>
      </c>
      <c r="K378">
        <v>5.7</v>
      </c>
      <c r="L378" s="105">
        <v>1.34E-2</v>
      </c>
      <c r="M378">
        <v>1</v>
      </c>
      <c r="N378" s="192">
        <v>0.44293981481481498</v>
      </c>
      <c r="O378">
        <v>20240731</v>
      </c>
    </row>
    <row r="379" spans="1:15" ht="12.75" customHeight="1">
      <c r="A379" s="29">
        <v>72</v>
      </c>
      <c r="B379" s="29" t="s">
        <v>18</v>
      </c>
      <c r="C379" s="29" t="s">
        <v>18</v>
      </c>
      <c r="D379" s="29" t="s">
        <v>18</v>
      </c>
      <c r="E379" s="29" t="s">
        <v>18</v>
      </c>
      <c r="F379" s="29" t="s">
        <v>18</v>
      </c>
      <c r="G379" s="29" t="s">
        <v>18</v>
      </c>
      <c r="H379" s="29" t="s">
        <v>18</v>
      </c>
      <c r="I379" s="29" t="s">
        <v>18</v>
      </c>
      <c r="J379" s="29" t="s">
        <v>18</v>
      </c>
      <c r="K379" s="29" t="s">
        <v>18</v>
      </c>
      <c r="L379" s="29" t="s">
        <v>18</v>
      </c>
      <c r="M379" s="29" t="s">
        <v>18</v>
      </c>
      <c r="N379" s="29" t="s">
        <v>18</v>
      </c>
      <c r="O379" s="29" t="s">
        <v>18</v>
      </c>
    </row>
    <row r="380" spans="1:15" ht="12.75" customHeight="1">
      <c r="A380" s="29">
        <v>73</v>
      </c>
      <c r="B380" s="29" t="s">
        <v>18</v>
      </c>
      <c r="C380" s="29" t="s">
        <v>18</v>
      </c>
      <c r="D380" s="29" t="s">
        <v>18</v>
      </c>
      <c r="E380" s="29" t="s">
        <v>18</v>
      </c>
      <c r="F380" s="29" t="s">
        <v>18</v>
      </c>
      <c r="G380" s="29" t="s">
        <v>18</v>
      </c>
      <c r="H380" s="29" t="s">
        <v>18</v>
      </c>
      <c r="I380" s="29" t="s">
        <v>18</v>
      </c>
      <c r="J380" s="29" t="s">
        <v>18</v>
      </c>
      <c r="K380" s="29" t="s">
        <v>18</v>
      </c>
      <c r="L380" s="29" t="s">
        <v>18</v>
      </c>
      <c r="M380" s="29" t="s">
        <v>18</v>
      </c>
      <c r="N380" s="29" t="s">
        <v>18</v>
      </c>
      <c r="O380" s="29" t="s">
        <v>18</v>
      </c>
    </row>
    <row r="381" spans="1:15" ht="12.75" customHeight="1">
      <c r="A381" s="29">
        <v>74</v>
      </c>
      <c r="B381" s="29" t="s">
        <v>18</v>
      </c>
      <c r="C381" s="29" t="s">
        <v>18</v>
      </c>
      <c r="D381" s="29" t="s">
        <v>18</v>
      </c>
      <c r="E381" s="29" t="s">
        <v>18</v>
      </c>
      <c r="F381" s="29" t="s">
        <v>18</v>
      </c>
      <c r="G381" s="29" t="s">
        <v>18</v>
      </c>
      <c r="H381" s="29" t="s">
        <v>18</v>
      </c>
      <c r="I381" s="29" t="s">
        <v>18</v>
      </c>
      <c r="J381" s="29" t="s">
        <v>18</v>
      </c>
      <c r="K381" s="29" t="s">
        <v>18</v>
      </c>
      <c r="L381" s="29" t="s">
        <v>18</v>
      </c>
      <c r="M381" s="29" t="s">
        <v>18</v>
      </c>
      <c r="N381" s="29" t="s">
        <v>18</v>
      </c>
      <c r="O381" s="29" t="s">
        <v>18</v>
      </c>
    </row>
    <row r="382" spans="1:15" ht="12.75" customHeight="1">
      <c r="A382" s="29">
        <v>75</v>
      </c>
      <c r="B382" s="29" t="s">
        <v>18</v>
      </c>
      <c r="C382" s="29" t="s">
        <v>18</v>
      </c>
      <c r="D382" s="29" t="s">
        <v>18</v>
      </c>
      <c r="E382" s="29" t="s">
        <v>18</v>
      </c>
      <c r="F382" s="29" t="s">
        <v>18</v>
      </c>
      <c r="G382" s="29" t="s">
        <v>18</v>
      </c>
      <c r="H382" s="29" t="s">
        <v>18</v>
      </c>
      <c r="I382" s="29" t="s">
        <v>18</v>
      </c>
      <c r="J382" s="29" t="s">
        <v>18</v>
      </c>
      <c r="K382" s="29" t="s">
        <v>18</v>
      </c>
      <c r="L382" s="29" t="s">
        <v>18</v>
      </c>
      <c r="M382" s="29" t="s">
        <v>18</v>
      </c>
      <c r="N382" s="29" t="s">
        <v>18</v>
      </c>
      <c r="O382" s="29" t="s">
        <v>18</v>
      </c>
    </row>
    <row r="383" spans="1:15" ht="12.75" customHeight="1">
      <c r="A383" s="29">
        <v>76</v>
      </c>
      <c r="B383" s="29" t="s">
        <v>18</v>
      </c>
      <c r="C383" s="29" t="s">
        <v>18</v>
      </c>
      <c r="D383" s="29" t="s">
        <v>18</v>
      </c>
      <c r="E383" s="29" t="s">
        <v>18</v>
      </c>
      <c r="F383" s="29" t="s">
        <v>18</v>
      </c>
      <c r="G383" s="29" t="s">
        <v>18</v>
      </c>
      <c r="H383" s="29" t="s">
        <v>18</v>
      </c>
      <c r="I383" s="29" t="s">
        <v>18</v>
      </c>
      <c r="J383" s="29" t="s">
        <v>18</v>
      </c>
      <c r="K383" s="29" t="s">
        <v>18</v>
      </c>
      <c r="L383" s="29" t="s">
        <v>18</v>
      </c>
      <c r="M383" s="29" t="s">
        <v>18</v>
      </c>
      <c r="N383" s="29" t="s">
        <v>18</v>
      </c>
      <c r="O383" s="29" t="s">
        <v>18</v>
      </c>
    </row>
    <row r="384" spans="1:15" ht="12.75" customHeight="1">
      <c r="A384" s="29">
        <v>77</v>
      </c>
      <c r="B384" s="29" t="s">
        <v>18</v>
      </c>
      <c r="C384" s="29" t="s">
        <v>18</v>
      </c>
      <c r="D384" s="29" t="s">
        <v>18</v>
      </c>
      <c r="E384" s="29" t="s">
        <v>18</v>
      </c>
      <c r="F384" s="29" t="s">
        <v>18</v>
      </c>
      <c r="G384" s="29" t="s">
        <v>18</v>
      </c>
      <c r="H384" s="29" t="s">
        <v>18</v>
      </c>
      <c r="I384" s="29" t="s">
        <v>18</v>
      </c>
      <c r="J384" s="29" t="s">
        <v>18</v>
      </c>
      <c r="K384" s="29" t="s">
        <v>18</v>
      </c>
      <c r="L384" s="29" t="s">
        <v>18</v>
      </c>
      <c r="M384" s="29" t="s">
        <v>18</v>
      </c>
      <c r="N384" s="29" t="s">
        <v>18</v>
      </c>
      <c r="O384" s="29" t="s">
        <v>18</v>
      </c>
    </row>
    <row r="385" spans="1:15" ht="12.75" customHeight="1">
      <c r="A385" s="29">
        <v>78</v>
      </c>
      <c r="B385" s="29" t="s">
        <v>18</v>
      </c>
      <c r="C385" s="29" t="s">
        <v>18</v>
      </c>
      <c r="D385" s="29" t="s">
        <v>18</v>
      </c>
      <c r="E385" s="29" t="s">
        <v>18</v>
      </c>
      <c r="F385" s="29" t="s">
        <v>18</v>
      </c>
      <c r="G385" s="29" t="s">
        <v>18</v>
      </c>
      <c r="H385" s="29" t="s">
        <v>18</v>
      </c>
      <c r="I385" s="29" t="s">
        <v>18</v>
      </c>
      <c r="J385" s="29" t="s">
        <v>18</v>
      </c>
      <c r="K385" s="29" t="s">
        <v>18</v>
      </c>
      <c r="L385" s="29" t="s">
        <v>18</v>
      </c>
      <c r="M385" s="29" t="s">
        <v>18</v>
      </c>
      <c r="N385" s="29" t="s">
        <v>18</v>
      </c>
      <c r="O385" s="29" t="s">
        <v>18</v>
      </c>
    </row>
    <row r="386" spans="1:15" ht="12.75" customHeight="1">
      <c r="A386" t="s">
        <v>3436</v>
      </c>
      <c r="B386">
        <v>450</v>
      </c>
      <c r="C386" s="105">
        <v>3.7455000000000001E-3</v>
      </c>
      <c r="D386">
        <v>157.55699999999999</v>
      </c>
      <c r="E386">
        <v>19.234000000000002</v>
      </c>
      <c r="F386">
        <v>9.01</v>
      </c>
      <c r="G386">
        <v>-24.26</v>
      </c>
      <c r="H386">
        <v>141.81</v>
      </c>
      <c r="I386">
        <v>258.60000000000002</v>
      </c>
      <c r="J386">
        <v>8.3119999999999994</v>
      </c>
      <c r="K386">
        <v>5.9</v>
      </c>
      <c r="L386" s="105">
        <v>3.2099999999999997E-2</v>
      </c>
      <c r="M386">
        <v>1</v>
      </c>
      <c r="N386" s="192">
        <v>0.53310185185185199</v>
      </c>
      <c r="O386">
        <v>20240731</v>
      </c>
    </row>
    <row r="387" spans="1:15" ht="12.75" customHeight="1">
      <c r="A387" s="29">
        <v>80</v>
      </c>
      <c r="B387" s="29" t="s">
        <v>18</v>
      </c>
      <c r="C387" s="29" t="s">
        <v>18</v>
      </c>
      <c r="D387" s="29" t="s">
        <v>18</v>
      </c>
      <c r="E387" s="29" t="s">
        <v>18</v>
      </c>
      <c r="F387" s="29" t="s">
        <v>18</v>
      </c>
      <c r="G387" s="29" t="s">
        <v>18</v>
      </c>
      <c r="H387" s="29" t="s">
        <v>18</v>
      </c>
      <c r="I387" s="29" t="s">
        <v>18</v>
      </c>
      <c r="J387" s="29" t="s">
        <v>18</v>
      </c>
      <c r="K387" s="29" t="s">
        <v>18</v>
      </c>
      <c r="L387" s="29" t="s">
        <v>18</v>
      </c>
      <c r="M387" s="29" t="s">
        <v>18</v>
      </c>
      <c r="N387" s="29" t="s">
        <v>18</v>
      </c>
      <c r="O387" s="29" t="s">
        <v>18</v>
      </c>
    </row>
    <row r="388" spans="1:15">
      <c r="A388" t="s">
        <v>3437</v>
      </c>
      <c r="B388">
        <v>450</v>
      </c>
      <c r="C388" s="105">
        <v>3.7455000000000001E-3</v>
      </c>
      <c r="D388">
        <v>177.476</v>
      </c>
      <c r="E388">
        <v>13.167999999999999</v>
      </c>
      <c r="F388">
        <v>6.29</v>
      </c>
      <c r="G388">
        <v>-20.71</v>
      </c>
      <c r="H388">
        <v>159.72999999999999</v>
      </c>
      <c r="I388">
        <v>253.2</v>
      </c>
      <c r="J388">
        <v>8.7159999999999993</v>
      </c>
      <c r="K388">
        <v>5.05</v>
      </c>
      <c r="L388" s="105">
        <v>3.44E-2</v>
      </c>
      <c r="M388">
        <v>10</v>
      </c>
      <c r="N388" s="192">
        <v>0.56381944444444398</v>
      </c>
      <c r="O388">
        <v>20240924</v>
      </c>
    </row>
    <row r="389" spans="1:15">
      <c r="A389" t="s">
        <v>3438</v>
      </c>
      <c r="B389">
        <v>450</v>
      </c>
      <c r="C389" s="105">
        <v>3.7455000000000001E-3</v>
      </c>
      <c r="D389">
        <v>221.63499999999999</v>
      </c>
      <c r="E389">
        <v>25.298999999999999</v>
      </c>
      <c r="F389">
        <v>9.16</v>
      </c>
      <c r="G389">
        <v>-25.18</v>
      </c>
      <c r="H389">
        <v>199.48</v>
      </c>
      <c r="I389">
        <v>268.10000000000002</v>
      </c>
      <c r="J389">
        <v>10.497999999999999</v>
      </c>
      <c r="K389">
        <v>5.03</v>
      </c>
      <c r="L389" s="105">
        <v>3.9100000000000003E-2</v>
      </c>
      <c r="M389">
        <v>1</v>
      </c>
      <c r="N389" s="192">
        <v>0.58511574074074102</v>
      </c>
      <c r="O389">
        <v>20240924</v>
      </c>
    </row>
    <row r="390" spans="1:15" ht="12.75" customHeight="1">
      <c r="A390" s="29">
        <v>83</v>
      </c>
      <c r="B390" s="29" t="s">
        <v>18</v>
      </c>
      <c r="C390" s="29" t="s">
        <v>18</v>
      </c>
      <c r="D390" s="29" t="s">
        <v>18</v>
      </c>
      <c r="E390" s="29" t="s">
        <v>18</v>
      </c>
      <c r="F390" s="29" t="s">
        <v>18</v>
      </c>
      <c r="G390" s="29" t="s">
        <v>18</v>
      </c>
      <c r="H390" s="29" t="s">
        <v>18</v>
      </c>
      <c r="I390" s="29" t="s">
        <v>18</v>
      </c>
      <c r="J390" s="29" t="s">
        <v>18</v>
      </c>
      <c r="K390" s="29" t="s">
        <v>18</v>
      </c>
      <c r="L390" s="29" t="s">
        <v>18</v>
      </c>
      <c r="M390" s="29" t="s">
        <v>18</v>
      </c>
      <c r="N390" s="29" t="s">
        <v>18</v>
      </c>
      <c r="O390" s="29" t="s">
        <v>18</v>
      </c>
    </row>
    <row r="391" spans="1:15" ht="12.75" customHeight="1">
      <c r="A391" s="29">
        <v>84</v>
      </c>
      <c r="B391" s="29" t="s">
        <v>18</v>
      </c>
      <c r="C391" s="29" t="s">
        <v>18</v>
      </c>
      <c r="D391" s="29" t="s">
        <v>18</v>
      </c>
      <c r="E391" s="29" t="s">
        <v>18</v>
      </c>
      <c r="F391" s="29" t="s">
        <v>18</v>
      </c>
      <c r="G391" s="29" t="s">
        <v>18</v>
      </c>
      <c r="H391" s="29" t="s">
        <v>18</v>
      </c>
      <c r="I391" s="29" t="s">
        <v>18</v>
      </c>
      <c r="J391" s="29" t="s">
        <v>18</v>
      </c>
      <c r="K391" s="29" t="s">
        <v>18</v>
      </c>
      <c r="L391" s="29" t="s">
        <v>18</v>
      </c>
      <c r="M391" s="29" t="s">
        <v>18</v>
      </c>
      <c r="N391" s="29" t="s">
        <v>18</v>
      </c>
      <c r="O391" s="29" t="s">
        <v>18</v>
      </c>
    </row>
    <row r="392" spans="1:15" ht="12.75" customHeight="1">
      <c r="A392" s="29">
        <v>85</v>
      </c>
      <c r="B392" s="29" t="s">
        <v>18</v>
      </c>
      <c r="C392" s="29" t="s">
        <v>18</v>
      </c>
      <c r="D392" s="29" t="s">
        <v>18</v>
      </c>
      <c r="E392" s="29" t="s">
        <v>18</v>
      </c>
      <c r="F392" s="29" t="s">
        <v>18</v>
      </c>
      <c r="G392" s="29" t="s">
        <v>18</v>
      </c>
      <c r="H392" s="29" t="s">
        <v>18</v>
      </c>
      <c r="I392" s="29" t="s">
        <v>18</v>
      </c>
      <c r="J392" s="29" t="s">
        <v>18</v>
      </c>
      <c r="K392" s="29" t="s">
        <v>18</v>
      </c>
      <c r="L392" s="29" t="s">
        <v>18</v>
      </c>
      <c r="M392" s="29" t="s">
        <v>18</v>
      </c>
      <c r="N392" s="29" t="s">
        <v>18</v>
      </c>
      <c r="O392" s="29" t="s">
        <v>18</v>
      </c>
    </row>
    <row r="393" spans="1:15" ht="12.75" customHeight="1">
      <c r="A393" s="29">
        <v>86</v>
      </c>
      <c r="B393" s="29" t="s">
        <v>18</v>
      </c>
      <c r="C393" s="29" t="s">
        <v>18</v>
      </c>
      <c r="D393" s="29" t="s">
        <v>18</v>
      </c>
      <c r="E393" s="29" t="s">
        <v>18</v>
      </c>
      <c r="F393" s="29" t="s">
        <v>18</v>
      </c>
      <c r="G393" s="29" t="s">
        <v>18</v>
      </c>
      <c r="H393" s="29" t="s">
        <v>18</v>
      </c>
      <c r="I393" s="29" t="s">
        <v>18</v>
      </c>
      <c r="J393" s="29" t="s">
        <v>18</v>
      </c>
      <c r="K393" s="29" t="s">
        <v>18</v>
      </c>
      <c r="L393" s="29" t="s">
        <v>18</v>
      </c>
      <c r="M393" s="29" t="s">
        <v>18</v>
      </c>
      <c r="N393" s="29" t="s">
        <v>18</v>
      </c>
      <c r="O393" s="29" t="s">
        <v>18</v>
      </c>
    </row>
    <row r="394" spans="1:15" ht="12.75" customHeight="1">
      <c r="A394" s="29">
        <v>87</v>
      </c>
      <c r="B394" s="29" t="s">
        <v>18</v>
      </c>
      <c r="C394" s="29" t="s">
        <v>18</v>
      </c>
      <c r="D394" s="29" t="s">
        <v>18</v>
      </c>
      <c r="E394" s="29" t="s">
        <v>18</v>
      </c>
      <c r="F394" s="29" t="s">
        <v>18</v>
      </c>
      <c r="G394" s="29" t="s">
        <v>18</v>
      </c>
      <c r="H394" s="29" t="s">
        <v>18</v>
      </c>
      <c r="I394" s="29" t="s">
        <v>18</v>
      </c>
      <c r="J394" s="29" t="s">
        <v>18</v>
      </c>
      <c r="K394" s="29" t="s">
        <v>18</v>
      </c>
      <c r="L394" s="29" t="s">
        <v>18</v>
      </c>
      <c r="M394" s="29" t="s">
        <v>18</v>
      </c>
      <c r="N394" s="29" t="s">
        <v>18</v>
      </c>
      <c r="O394" s="29" t="s">
        <v>18</v>
      </c>
    </row>
    <row r="395" spans="1:15">
      <c r="A395" t="s">
        <v>3439</v>
      </c>
      <c r="B395">
        <v>450</v>
      </c>
      <c r="C395" s="105">
        <v>3.7455000000000001E-3</v>
      </c>
      <c r="D395">
        <v>57.674999999999997</v>
      </c>
      <c r="E395">
        <v>5.5620000000000003</v>
      </c>
      <c r="F395">
        <v>7.93</v>
      </c>
      <c r="G395">
        <v>-23.5</v>
      </c>
      <c r="H395">
        <v>51.91</v>
      </c>
      <c r="I395">
        <v>304</v>
      </c>
      <c r="J395">
        <v>3.7930000000000001</v>
      </c>
      <c r="K395">
        <v>7.03</v>
      </c>
      <c r="L395" s="105">
        <v>1.2500000000000001E-2</v>
      </c>
      <c r="M395">
        <v>1</v>
      </c>
      <c r="N395" s="192">
        <v>0.58821759259259299</v>
      </c>
      <c r="O395">
        <v>20240925</v>
      </c>
    </row>
    <row r="396" spans="1:15" ht="12.75" customHeight="1">
      <c r="A396" s="29">
        <v>89</v>
      </c>
      <c r="B396" s="29" t="s">
        <v>18</v>
      </c>
      <c r="C396" s="29" t="s">
        <v>18</v>
      </c>
      <c r="D396" s="29" t="s">
        <v>18</v>
      </c>
      <c r="E396" s="29" t="s">
        <v>18</v>
      </c>
      <c r="F396" s="29" t="s">
        <v>18</v>
      </c>
      <c r="G396" s="29" t="s">
        <v>18</v>
      </c>
      <c r="H396" s="29" t="s">
        <v>18</v>
      </c>
      <c r="I396" s="29" t="s">
        <v>18</v>
      </c>
      <c r="J396" s="29" t="s">
        <v>18</v>
      </c>
      <c r="K396" s="29" t="s">
        <v>18</v>
      </c>
      <c r="L396" s="29" t="s">
        <v>18</v>
      </c>
      <c r="M396" s="29" t="s">
        <v>18</v>
      </c>
      <c r="N396" s="29" t="s">
        <v>18</v>
      </c>
      <c r="O396" s="29" t="s">
        <v>18</v>
      </c>
    </row>
    <row r="397" spans="1:15" ht="12.75" customHeight="1">
      <c r="A397" s="29">
        <v>90</v>
      </c>
      <c r="B397" s="29" t="s">
        <v>18</v>
      </c>
      <c r="C397" s="29" t="s">
        <v>18</v>
      </c>
      <c r="D397" s="29" t="s">
        <v>18</v>
      </c>
      <c r="E397" s="29" t="s">
        <v>18</v>
      </c>
      <c r="F397" s="29" t="s">
        <v>18</v>
      </c>
      <c r="G397" s="29" t="s">
        <v>18</v>
      </c>
      <c r="H397" s="29" t="s">
        <v>18</v>
      </c>
      <c r="I397" s="29" t="s">
        <v>18</v>
      </c>
      <c r="J397" s="29" t="s">
        <v>18</v>
      </c>
      <c r="K397" s="29" t="s">
        <v>18</v>
      </c>
      <c r="L397" s="29" t="s">
        <v>18</v>
      </c>
      <c r="M397" s="29" t="s">
        <v>18</v>
      </c>
      <c r="N397" s="29" t="s">
        <v>18</v>
      </c>
      <c r="O397" s="29" t="s">
        <v>18</v>
      </c>
    </row>
    <row r="398" spans="1:15" ht="12.75" customHeight="1">
      <c r="A398" s="29">
        <v>91</v>
      </c>
      <c r="B398" s="29" t="s">
        <v>18</v>
      </c>
      <c r="C398" s="29" t="s">
        <v>18</v>
      </c>
      <c r="D398" s="29" t="s">
        <v>18</v>
      </c>
      <c r="E398" s="29" t="s">
        <v>18</v>
      </c>
      <c r="F398" s="29" t="s">
        <v>18</v>
      </c>
      <c r="G398" s="29" t="s">
        <v>18</v>
      </c>
      <c r="H398" s="29" t="s">
        <v>18</v>
      </c>
      <c r="I398" s="29" t="s">
        <v>18</v>
      </c>
      <c r="J398" s="29" t="s">
        <v>18</v>
      </c>
      <c r="K398" s="29" t="s">
        <v>18</v>
      </c>
      <c r="L398" s="29" t="s">
        <v>18</v>
      </c>
      <c r="M398" s="29" t="s">
        <v>18</v>
      </c>
      <c r="N398" s="29" t="s">
        <v>18</v>
      </c>
      <c r="O398" s="29" t="s">
        <v>18</v>
      </c>
    </row>
    <row r="399" spans="1:15" ht="12.75" customHeight="1">
      <c r="A399" s="29">
        <v>92</v>
      </c>
      <c r="B399" s="29" t="s">
        <v>18</v>
      </c>
      <c r="C399" s="29" t="s">
        <v>18</v>
      </c>
      <c r="D399" s="29" t="s">
        <v>18</v>
      </c>
      <c r="E399" s="29" t="s">
        <v>18</v>
      </c>
      <c r="F399" s="29" t="s">
        <v>18</v>
      </c>
      <c r="G399" s="29" t="s">
        <v>18</v>
      </c>
      <c r="H399" s="29" t="s">
        <v>18</v>
      </c>
      <c r="I399" s="29" t="s">
        <v>18</v>
      </c>
      <c r="J399" s="29" t="s">
        <v>18</v>
      </c>
      <c r="K399" s="29" t="s">
        <v>18</v>
      </c>
      <c r="L399" s="29" t="s">
        <v>18</v>
      </c>
      <c r="M399" s="29" t="s">
        <v>18</v>
      </c>
      <c r="N399" s="29" t="s">
        <v>18</v>
      </c>
      <c r="O399" s="29" t="s">
        <v>18</v>
      </c>
    </row>
    <row r="400" spans="1:15">
      <c r="A400" t="s">
        <v>3440</v>
      </c>
      <c r="B400">
        <v>450</v>
      </c>
      <c r="C400" s="105">
        <v>3.7455000000000001E-3</v>
      </c>
      <c r="D400">
        <v>163.339</v>
      </c>
      <c r="E400">
        <v>14.925000000000001</v>
      </c>
      <c r="F400">
        <v>7.1</v>
      </c>
      <c r="G400">
        <v>-23.47</v>
      </c>
      <c r="H400">
        <v>147.01</v>
      </c>
      <c r="I400">
        <v>258.8</v>
      </c>
      <c r="J400">
        <v>7.8129999999999997</v>
      </c>
      <c r="K400">
        <v>5.03</v>
      </c>
      <c r="L400" s="105">
        <v>3.0200000000000001E-2</v>
      </c>
      <c r="M400">
        <v>1</v>
      </c>
      <c r="N400" s="192">
        <v>0.628773148148148</v>
      </c>
      <c r="O400">
        <v>20240925</v>
      </c>
    </row>
    <row r="401" spans="1:16" ht="12.75" customHeight="1">
      <c r="A401" s="29">
        <v>94</v>
      </c>
      <c r="B401" s="29" t="s">
        <v>18</v>
      </c>
      <c r="C401" s="29" t="s">
        <v>18</v>
      </c>
      <c r="D401" s="29" t="s">
        <v>18</v>
      </c>
      <c r="E401" s="29" t="s">
        <v>18</v>
      </c>
      <c r="F401" s="29" t="s">
        <v>18</v>
      </c>
      <c r="G401" s="29" t="s">
        <v>18</v>
      </c>
      <c r="H401" s="29" t="s">
        <v>18</v>
      </c>
      <c r="I401" s="29" t="s">
        <v>18</v>
      </c>
      <c r="J401" s="29" t="s">
        <v>18</v>
      </c>
      <c r="K401" s="29" t="s">
        <v>18</v>
      </c>
      <c r="L401" s="29" t="s">
        <v>18</v>
      </c>
      <c r="M401" s="29" t="s">
        <v>18</v>
      </c>
      <c r="N401" s="29" t="s">
        <v>18</v>
      </c>
      <c r="O401" s="29" t="s">
        <v>18</v>
      </c>
    </row>
    <row r="402" spans="1:16" ht="12.75" customHeight="1">
      <c r="A402" s="29">
        <v>95</v>
      </c>
      <c r="B402" s="29" t="s">
        <v>18</v>
      </c>
      <c r="C402" s="29" t="s">
        <v>18</v>
      </c>
      <c r="D402" s="29" t="s">
        <v>18</v>
      </c>
      <c r="E402" s="29" t="s">
        <v>18</v>
      </c>
      <c r="F402" s="29" t="s">
        <v>18</v>
      </c>
      <c r="G402" s="29" t="s">
        <v>18</v>
      </c>
      <c r="H402" s="29" t="s">
        <v>18</v>
      </c>
      <c r="I402" s="29" t="s">
        <v>18</v>
      </c>
      <c r="J402" s="29" t="s">
        <v>18</v>
      </c>
      <c r="K402" s="29" t="s">
        <v>18</v>
      </c>
      <c r="L402" s="29" t="s">
        <v>18</v>
      </c>
      <c r="M402" s="29" t="s">
        <v>18</v>
      </c>
      <c r="N402" s="29" t="s">
        <v>18</v>
      </c>
      <c r="O402" s="29" t="s">
        <v>18</v>
      </c>
    </row>
    <row r="403" spans="1:16" ht="12.75" customHeight="1">
      <c r="A403" s="29">
        <v>96</v>
      </c>
      <c r="B403" s="29" t="s">
        <v>18</v>
      </c>
      <c r="C403" s="29" t="s">
        <v>18</v>
      </c>
      <c r="D403" s="29" t="s">
        <v>18</v>
      </c>
      <c r="E403" s="29" t="s">
        <v>18</v>
      </c>
      <c r="F403" s="29" t="s">
        <v>18</v>
      </c>
      <c r="G403" s="29" t="s">
        <v>18</v>
      </c>
      <c r="H403" s="29" t="s">
        <v>18</v>
      </c>
      <c r="I403" s="29" t="s">
        <v>18</v>
      </c>
      <c r="J403" s="29" t="s">
        <v>18</v>
      </c>
      <c r="K403" s="29" t="s">
        <v>18</v>
      </c>
      <c r="L403" s="29" t="s">
        <v>18</v>
      </c>
      <c r="M403" s="29" t="s">
        <v>18</v>
      </c>
      <c r="N403" s="29" t="s">
        <v>18</v>
      </c>
      <c r="O403" s="29" t="s">
        <v>18</v>
      </c>
    </row>
    <row r="404" spans="1:16">
      <c r="A404" t="s">
        <v>3441</v>
      </c>
      <c r="B404">
        <v>450</v>
      </c>
      <c r="C404" s="105">
        <v>3.7455000000000001E-3</v>
      </c>
      <c r="D404">
        <v>83.632000000000005</v>
      </c>
      <c r="E404">
        <v>8.5670000000000002</v>
      </c>
      <c r="F404">
        <v>8.6199999999999992</v>
      </c>
      <c r="G404">
        <v>-25.06</v>
      </c>
      <c r="H404">
        <v>75.27</v>
      </c>
      <c r="I404">
        <v>274.5</v>
      </c>
      <c r="J404">
        <v>4.0469999999999997</v>
      </c>
      <c r="K404">
        <v>5.04</v>
      </c>
      <c r="L404" s="105">
        <v>1.47E-2</v>
      </c>
      <c r="M404">
        <v>1</v>
      </c>
      <c r="N404" s="192">
        <v>0.58259259259259299</v>
      </c>
      <c r="O404">
        <v>20240930</v>
      </c>
    </row>
    <row r="405" spans="1:16" ht="12.75" customHeight="1">
      <c r="A405" s="29">
        <v>98</v>
      </c>
      <c r="B405" s="29" t="s">
        <v>18</v>
      </c>
      <c r="C405" s="29" t="s">
        <v>18</v>
      </c>
      <c r="D405" s="29" t="s">
        <v>18</v>
      </c>
      <c r="E405" s="29" t="s">
        <v>18</v>
      </c>
      <c r="F405" s="29" t="s">
        <v>18</v>
      </c>
      <c r="G405" s="29" t="s">
        <v>18</v>
      </c>
      <c r="H405" s="29" t="s">
        <v>18</v>
      </c>
      <c r="I405" s="29" t="s">
        <v>18</v>
      </c>
      <c r="J405" s="29" t="s">
        <v>18</v>
      </c>
      <c r="K405" s="29" t="s">
        <v>18</v>
      </c>
      <c r="L405" s="29" t="s">
        <v>18</v>
      </c>
      <c r="M405" s="29" t="s">
        <v>18</v>
      </c>
      <c r="N405" s="29" t="s">
        <v>18</v>
      </c>
      <c r="O405" s="29" t="s">
        <v>18</v>
      </c>
    </row>
    <row r="406" spans="1:16" ht="12.75" customHeight="1">
      <c r="A406" s="29">
        <v>99</v>
      </c>
      <c r="B406" s="29" t="s">
        <v>18</v>
      </c>
      <c r="C406" s="29" t="s">
        <v>18</v>
      </c>
      <c r="D406" s="29" t="s">
        <v>18</v>
      </c>
      <c r="E406" s="29" t="s">
        <v>18</v>
      </c>
      <c r="F406" s="29" t="s">
        <v>18</v>
      </c>
      <c r="G406" s="29" t="s">
        <v>18</v>
      </c>
      <c r="H406" s="29" t="s">
        <v>18</v>
      </c>
      <c r="I406" s="29" t="s">
        <v>18</v>
      </c>
      <c r="J406" s="29" t="s">
        <v>18</v>
      </c>
      <c r="K406" s="29" t="s">
        <v>18</v>
      </c>
      <c r="L406" s="29" t="s">
        <v>18</v>
      </c>
      <c r="M406" s="29" t="s">
        <v>18</v>
      </c>
      <c r="N406" s="29" t="s">
        <v>18</v>
      </c>
      <c r="O406" s="29" t="s">
        <v>18</v>
      </c>
    </row>
    <row r="407" spans="1:16">
      <c r="A407" t="s">
        <v>3442</v>
      </c>
      <c r="B407">
        <v>450</v>
      </c>
      <c r="C407" s="105">
        <v>3.7455000000000001E-3</v>
      </c>
      <c r="D407">
        <v>62.527999999999999</v>
      </c>
      <c r="E407">
        <v>6.5339999999999998</v>
      </c>
      <c r="F407">
        <v>9.5299999999999994</v>
      </c>
      <c r="G407">
        <v>-28.52</v>
      </c>
      <c r="H407">
        <v>56.27</v>
      </c>
      <c r="I407">
        <v>261.39999999999998</v>
      </c>
      <c r="J407">
        <v>2.5249999999999999</v>
      </c>
      <c r="K407">
        <v>4.05</v>
      </c>
      <c r="L407" s="105">
        <v>9.6600000000000002E-3</v>
      </c>
      <c r="M407">
        <v>1</v>
      </c>
      <c r="N407" s="192">
        <v>0.59347222222222196</v>
      </c>
      <c r="O407">
        <v>20241001</v>
      </c>
    </row>
    <row r="408" spans="1:16" ht="12.75" customHeight="1">
      <c r="A408" s="190"/>
      <c r="B408" s="190"/>
      <c r="C408" s="190"/>
      <c r="D408" s="190"/>
      <c r="E408" s="190"/>
      <c r="F408" s="190"/>
      <c r="G408" s="190"/>
      <c r="H408" s="190"/>
      <c r="I408" s="190"/>
      <c r="J408" s="190"/>
      <c r="K408" s="190"/>
      <c r="L408" s="190"/>
      <c r="M408" s="190"/>
      <c r="N408" s="190"/>
      <c r="O408" s="190"/>
      <c r="P408" s="190"/>
    </row>
    <row r="409" spans="1:16" ht="12.75" customHeight="1">
      <c r="A409" s="135">
        <v>0.2</v>
      </c>
    </row>
    <row r="410" spans="1:16" ht="12.75" customHeight="1">
      <c r="A410" s="132">
        <v>1</v>
      </c>
      <c r="B410" s="29" t="s">
        <v>18</v>
      </c>
      <c r="C410" s="29" t="s">
        <v>18</v>
      </c>
      <c r="D410" s="29" t="s">
        <v>18</v>
      </c>
      <c r="E410" s="29" t="s">
        <v>18</v>
      </c>
      <c r="F410" s="29" t="s">
        <v>18</v>
      </c>
      <c r="G410" s="29" t="s">
        <v>18</v>
      </c>
      <c r="H410" s="29" t="s">
        <v>18</v>
      </c>
      <c r="I410" s="29" t="s">
        <v>18</v>
      </c>
      <c r="J410" s="29" t="s">
        <v>18</v>
      </c>
      <c r="K410" s="29" t="s">
        <v>18</v>
      </c>
      <c r="L410" s="29" t="s">
        <v>18</v>
      </c>
      <c r="M410" s="29" t="s">
        <v>18</v>
      </c>
      <c r="N410" s="29" t="s">
        <v>18</v>
      </c>
      <c r="O410" s="29" t="s">
        <v>18</v>
      </c>
    </row>
    <row r="411" spans="1:16" ht="12.75" customHeight="1">
      <c r="A411" s="132">
        <v>2</v>
      </c>
      <c r="B411" s="29" t="s">
        <v>18</v>
      </c>
      <c r="C411" s="29" t="s">
        <v>18</v>
      </c>
      <c r="D411" s="29" t="s">
        <v>18</v>
      </c>
      <c r="E411" s="29" t="s">
        <v>18</v>
      </c>
      <c r="F411" s="29" t="s">
        <v>18</v>
      </c>
      <c r="G411" s="29" t="s">
        <v>18</v>
      </c>
      <c r="H411" s="29" t="s">
        <v>18</v>
      </c>
      <c r="I411" s="29" t="s">
        <v>18</v>
      </c>
      <c r="J411" s="29" t="s">
        <v>18</v>
      </c>
      <c r="K411" s="29" t="s">
        <v>18</v>
      </c>
      <c r="L411" s="29" t="s">
        <v>18</v>
      </c>
      <c r="M411" s="29" t="s">
        <v>18</v>
      </c>
      <c r="N411" s="29" t="s">
        <v>18</v>
      </c>
      <c r="O411" s="29" t="s">
        <v>18</v>
      </c>
    </row>
    <row r="412" spans="1:16" ht="12.75" customHeight="1">
      <c r="A412" s="132">
        <v>3</v>
      </c>
      <c r="B412" s="29" t="s">
        <v>18</v>
      </c>
      <c r="C412" s="29" t="s">
        <v>18</v>
      </c>
      <c r="D412" s="29" t="s">
        <v>18</v>
      </c>
      <c r="E412" s="29" t="s">
        <v>18</v>
      </c>
      <c r="F412" s="29" t="s">
        <v>18</v>
      </c>
      <c r="G412" s="29" t="s">
        <v>18</v>
      </c>
      <c r="H412" s="29" t="s">
        <v>18</v>
      </c>
      <c r="I412" s="29" t="s">
        <v>18</v>
      </c>
      <c r="J412" s="29" t="s">
        <v>18</v>
      </c>
      <c r="K412" s="29" t="s">
        <v>18</v>
      </c>
      <c r="L412" s="29" t="s">
        <v>18</v>
      </c>
      <c r="M412" s="29" t="s">
        <v>18</v>
      </c>
      <c r="N412" s="29" t="s">
        <v>18</v>
      </c>
      <c r="O412" s="29" t="s">
        <v>18</v>
      </c>
    </row>
    <row r="413" spans="1:16" ht="12.75" customHeight="1">
      <c r="A413" s="132">
        <v>4</v>
      </c>
      <c r="B413" s="29" t="s">
        <v>18</v>
      </c>
      <c r="C413" s="29" t="s">
        <v>18</v>
      </c>
      <c r="D413" s="29" t="s">
        <v>18</v>
      </c>
      <c r="E413" s="29" t="s">
        <v>18</v>
      </c>
      <c r="F413" s="29" t="s">
        <v>18</v>
      </c>
      <c r="G413" s="29" t="s">
        <v>18</v>
      </c>
      <c r="H413" s="29" t="s">
        <v>18</v>
      </c>
      <c r="I413" s="29" t="s">
        <v>18</v>
      </c>
      <c r="J413" s="29" t="s">
        <v>18</v>
      </c>
      <c r="K413" s="29" t="s">
        <v>18</v>
      </c>
      <c r="L413" s="29" t="s">
        <v>18</v>
      </c>
      <c r="M413" s="29" t="s">
        <v>18</v>
      </c>
      <c r="N413" s="29" t="s">
        <v>18</v>
      </c>
      <c r="O413" s="29" t="s">
        <v>18</v>
      </c>
    </row>
    <row r="414" spans="1:16" ht="12.75" customHeight="1">
      <c r="A414" s="132">
        <v>5</v>
      </c>
      <c r="B414" s="29" t="s">
        <v>18</v>
      </c>
      <c r="C414" s="29" t="s">
        <v>18</v>
      </c>
      <c r="D414" s="29" t="s">
        <v>18</v>
      </c>
      <c r="E414" s="29" t="s">
        <v>18</v>
      </c>
      <c r="F414" s="29" t="s">
        <v>18</v>
      </c>
      <c r="G414" s="29" t="s">
        <v>18</v>
      </c>
      <c r="H414" s="29" t="s">
        <v>18</v>
      </c>
      <c r="I414" s="29" t="s">
        <v>18</v>
      </c>
      <c r="J414" s="29" t="s">
        <v>18</v>
      </c>
      <c r="K414" s="29" t="s">
        <v>18</v>
      </c>
      <c r="L414" s="29" t="s">
        <v>18</v>
      </c>
      <c r="M414" s="29" t="s">
        <v>18</v>
      </c>
      <c r="N414" s="29" t="s">
        <v>18</v>
      </c>
      <c r="O414" s="29" t="s">
        <v>18</v>
      </c>
    </row>
    <row r="415" spans="1:16" ht="12.75" customHeight="1">
      <c r="A415" s="132">
        <v>6</v>
      </c>
      <c r="B415" s="29" t="s">
        <v>18</v>
      </c>
      <c r="C415" s="29" t="s">
        <v>18</v>
      </c>
      <c r="D415" s="29" t="s">
        <v>18</v>
      </c>
      <c r="E415" s="29" t="s">
        <v>18</v>
      </c>
      <c r="F415" s="29" t="s">
        <v>18</v>
      </c>
      <c r="G415" s="29" t="s">
        <v>18</v>
      </c>
      <c r="H415" s="29" t="s">
        <v>18</v>
      </c>
      <c r="I415" s="29" t="s">
        <v>18</v>
      </c>
      <c r="J415" s="29" t="s">
        <v>18</v>
      </c>
      <c r="K415" s="29" t="s">
        <v>18</v>
      </c>
      <c r="L415" s="29" t="s">
        <v>18</v>
      </c>
      <c r="M415" s="29" t="s">
        <v>18</v>
      </c>
      <c r="N415" s="29" t="s">
        <v>18</v>
      </c>
      <c r="O415" s="29" t="s">
        <v>18</v>
      </c>
    </row>
    <row r="416" spans="1:16" ht="12.75" customHeight="1">
      <c r="A416" s="132">
        <v>7</v>
      </c>
      <c r="B416" s="29" t="s">
        <v>18</v>
      </c>
      <c r="C416" s="29" t="s">
        <v>18</v>
      </c>
      <c r="D416" s="29" t="s">
        <v>18</v>
      </c>
      <c r="E416" s="29" t="s">
        <v>18</v>
      </c>
      <c r="F416" s="29" t="s">
        <v>18</v>
      </c>
      <c r="G416" s="29" t="s">
        <v>18</v>
      </c>
      <c r="H416" s="29" t="s">
        <v>18</v>
      </c>
      <c r="I416" s="29" t="s">
        <v>18</v>
      </c>
      <c r="J416" s="29" t="s">
        <v>18</v>
      </c>
      <c r="K416" s="29" t="s">
        <v>18</v>
      </c>
      <c r="L416" s="29" t="s">
        <v>18</v>
      </c>
      <c r="M416" s="29" t="s">
        <v>18</v>
      </c>
      <c r="N416" s="29" t="s">
        <v>18</v>
      </c>
      <c r="O416" s="29" t="s">
        <v>18</v>
      </c>
    </row>
    <row r="417" spans="1:15" ht="12.75" customHeight="1">
      <c r="A417" s="132">
        <v>8</v>
      </c>
      <c r="B417" s="29" t="s">
        <v>18</v>
      </c>
      <c r="C417" s="29" t="s">
        <v>18</v>
      </c>
      <c r="D417" s="29" t="s">
        <v>18</v>
      </c>
      <c r="E417" s="29" t="s">
        <v>18</v>
      </c>
      <c r="F417" s="29" t="s">
        <v>18</v>
      </c>
      <c r="G417" s="29" t="s">
        <v>18</v>
      </c>
      <c r="H417" s="29" t="s">
        <v>18</v>
      </c>
      <c r="I417" s="29" t="s">
        <v>18</v>
      </c>
      <c r="J417" s="29" t="s">
        <v>18</v>
      </c>
      <c r="K417" s="29" t="s">
        <v>18</v>
      </c>
      <c r="L417" s="29" t="s">
        <v>18</v>
      </c>
      <c r="M417" s="29" t="s">
        <v>18</v>
      </c>
      <c r="N417" s="29" t="s">
        <v>18</v>
      </c>
      <c r="O417" s="29" t="s">
        <v>18</v>
      </c>
    </row>
    <row r="418" spans="1:15" ht="12.75" customHeight="1">
      <c r="A418" t="s">
        <v>3443</v>
      </c>
      <c r="B418">
        <v>450</v>
      </c>
      <c r="C418" s="105">
        <v>3.7455000000000001E-3</v>
      </c>
      <c r="D418">
        <v>102.405</v>
      </c>
      <c r="E418">
        <v>10.61</v>
      </c>
      <c r="F418">
        <v>8.59</v>
      </c>
      <c r="G418">
        <v>-26.73</v>
      </c>
      <c r="H418">
        <v>92.17</v>
      </c>
      <c r="I418">
        <v>253.8</v>
      </c>
      <c r="J418">
        <v>5.42</v>
      </c>
      <c r="K418" s="133" t="s">
        <v>3444</v>
      </c>
      <c r="L418" s="105">
        <v>2.1399999999999999E-2</v>
      </c>
      <c r="M418">
        <v>1</v>
      </c>
      <c r="N418" s="133" t="s">
        <v>3445</v>
      </c>
      <c r="O418">
        <v>20240625</v>
      </c>
    </row>
    <row r="419" spans="1:15" ht="12.75" customHeight="1">
      <c r="A419" s="132">
        <v>10</v>
      </c>
      <c r="B419" s="29" t="s">
        <v>18</v>
      </c>
      <c r="C419" s="29" t="s">
        <v>18</v>
      </c>
      <c r="D419" s="29" t="s">
        <v>18</v>
      </c>
      <c r="E419" s="29" t="s">
        <v>18</v>
      </c>
      <c r="F419" s="29" t="s">
        <v>18</v>
      </c>
      <c r="G419" s="29" t="s">
        <v>18</v>
      </c>
      <c r="H419" s="29" t="s">
        <v>18</v>
      </c>
      <c r="I419" s="29" t="s">
        <v>18</v>
      </c>
      <c r="J419" s="29" t="s">
        <v>18</v>
      </c>
      <c r="K419" s="29" t="s">
        <v>18</v>
      </c>
      <c r="L419" s="29" t="s">
        <v>18</v>
      </c>
      <c r="M419" s="29" t="s">
        <v>18</v>
      </c>
      <c r="N419" s="29" t="s">
        <v>18</v>
      </c>
      <c r="O419" s="29" t="s">
        <v>18</v>
      </c>
    </row>
    <row r="420" spans="1:15" ht="12.75" customHeight="1">
      <c r="A420" s="132">
        <v>11</v>
      </c>
      <c r="B420" s="29" t="s">
        <v>18</v>
      </c>
      <c r="C420" s="29" t="s">
        <v>18</v>
      </c>
      <c r="D420" s="29" t="s">
        <v>18</v>
      </c>
      <c r="E420" s="29" t="s">
        <v>18</v>
      </c>
      <c r="F420" s="29" t="s">
        <v>18</v>
      </c>
      <c r="G420" s="29" t="s">
        <v>18</v>
      </c>
      <c r="H420" s="29" t="s">
        <v>18</v>
      </c>
      <c r="I420" s="29" t="s">
        <v>18</v>
      </c>
      <c r="J420" s="29" t="s">
        <v>18</v>
      </c>
      <c r="K420" s="29" t="s">
        <v>18</v>
      </c>
      <c r="L420" s="29" t="s">
        <v>18</v>
      </c>
      <c r="M420" s="29" t="s">
        <v>18</v>
      </c>
      <c r="N420" s="29" t="s">
        <v>18</v>
      </c>
      <c r="O420" s="29" t="s">
        <v>18</v>
      </c>
    </row>
    <row r="421" spans="1:15" ht="12.75" customHeight="1">
      <c r="A421" s="132">
        <v>12</v>
      </c>
      <c r="B421" s="29" t="s">
        <v>18</v>
      </c>
      <c r="C421" s="29" t="s">
        <v>18</v>
      </c>
      <c r="D421" s="29" t="s">
        <v>18</v>
      </c>
      <c r="E421" s="29" t="s">
        <v>18</v>
      </c>
      <c r="F421" s="29" t="s">
        <v>18</v>
      </c>
      <c r="G421" s="29" t="s">
        <v>18</v>
      </c>
      <c r="H421" s="29" t="s">
        <v>18</v>
      </c>
      <c r="I421" s="29" t="s">
        <v>18</v>
      </c>
      <c r="J421" s="29" t="s">
        <v>18</v>
      </c>
      <c r="K421" s="29" t="s">
        <v>18</v>
      </c>
      <c r="L421" s="29" t="s">
        <v>18</v>
      </c>
      <c r="M421" s="29" t="s">
        <v>18</v>
      </c>
      <c r="N421" s="29" t="s">
        <v>18</v>
      </c>
      <c r="O421" s="29" t="s">
        <v>18</v>
      </c>
    </row>
    <row r="422" spans="1:15" ht="12.75" customHeight="1">
      <c r="A422" s="132">
        <v>13</v>
      </c>
      <c r="B422" s="29" t="s">
        <v>18</v>
      </c>
      <c r="C422" s="29" t="s">
        <v>18</v>
      </c>
      <c r="D422" s="29" t="s">
        <v>18</v>
      </c>
      <c r="E422" s="29" t="s">
        <v>18</v>
      </c>
      <c r="F422" s="29" t="s">
        <v>18</v>
      </c>
      <c r="G422" s="29" t="s">
        <v>18</v>
      </c>
      <c r="H422" s="29" t="s">
        <v>18</v>
      </c>
      <c r="I422" s="29" t="s">
        <v>18</v>
      </c>
      <c r="J422" s="29" t="s">
        <v>18</v>
      </c>
      <c r="K422" s="29" t="s">
        <v>18</v>
      </c>
      <c r="L422" s="29" t="s">
        <v>18</v>
      </c>
      <c r="M422" s="29" t="s">
        <v>18</v>
      </c>
      <c r="N422" s="29" t="s">
        <v>18</v>
      </c>
      <c r="O422" s="29" t="s">
        <v>18</v>
      </c>
    </row>
    <row r="423" spans="1:15" ht="12.75" customHeight="1">
      <c r="A423" s="132">
        <v>14</v>
      </c>
      <c r="B423" s="29" t="s">
        <v>18</v>
      </c>
      <c r="C423" s="29" t="s">
        <v>18</v>
      </c>
      <c r="D423" s="29" t="s">
        <v>18</v>
      </c>
      <c r="E423" s="29" t="s">
        <v>18</v>
      </c>
      <c r="F423" s="29" t="s">
        <v>18</v>
      </c>
      <c r="G423" s="29" t="s">
        <v>18</v>
      </c>
      <c r="H423" s="29" t="s">
        <v>18</v>
      </c>
      <c r="I423" s="29" t="s">
        <v>18</v>
      </c>
      <c r="J423" s="29" t="s">
        <v>18</v>
      </c>
      <c r="K423" s="29" t="s">
        <v>18</v>
      </c>
      <c r="L423" s="29" t="s">
        <v>18</v>
      </c>
      <c r="M423" s="29" t="s">
        <v>18</v>
      </c>
      <c r="N423" s="29" t="s">
        <v>18</v>
      </c>
      <c r="O423" s="29" t="s">
        <v>18</v>
      </c>
    </row>
    <row r="424" spans="1:15" ht="12.75" customHeight="1">
      <c r="A424" s="132">
        <v>15</v>
      </c>
      <c r="B424" s="29" t="s">
        <v>18</v>
      </c>
      <c r="C424" s="29" t="s">
        <v>18</v>
      </c>
      <c r="D424" s="29" t="s">
        <v>18</v>
      </c>
      <c r="E424" s="29" t="s">
        <v>18</v>
      </c>
      <c r="F424" s="29" t="s">
        <v>18</v>
      </c>
      <c r="G424" s="29" t="s">
        <v>18</v>
      </c>
      <c r="H424" s="29" t="s">
        <v>18</v>
      </c>
      <c r="I424" s="29" t="s">
        <v>18</v>
      </c>
      <c r="J424" s="29" t="s">
        <v>18</v>
      </c>
      <c r="K424" s="29" t="s">
        <v>18</v>
      </c>
      <c r="L424" s="29" t="s">
        <v>18</v>
      </c>
      <c r="M424" s="29" t="s">
        <v>18</v>
      </c>
      <c r="N424" s="29" t="s">
        <v>18</v>
      </c>
      <c r="O424" s="29" t="s">
        <v>18</v>
      </c>
    </row>
    <row r="425" spans="1:15" ht="12.75" customHeight="1">
      <c r="A425" s="132">
        <v>16</v>
      </c>
      <c r="B425" s="29" t="s">
        <v>18</v>
      </c>
      <c r="C425" s="29" t="s">
        <v>18</v>
      </c>
      <c r="D425" s="29" t="s">
        <v>18</v>
      </c>
      <c r="E425" s="29" t="s">
        <v>18</v>
      </c>
      <c r="F425" s="29" t="s">
        <v>18</v>
      </c>
      <c r="G425" s="29" t="s">
        <v>18</v>
      </c>
      <c r="H425" s="29" t="s">
        <v>18</v>
      </c>
      <c r="I425" s="29" t="s">
        <v>18</v>
      </c>
      <c r="J425" s="29" t="s">
        <v>18</v>
      </c>
      <c r="K425" s="29" t="s">
        <v>18</v>
      </c>
      <c r="L425" s="29" t="s">
        <v>18</v>
      </c>
      <c r="M425" s="29" t="s">
        <v>18</v>
      </c>
      <c r="N425" s="29" t="s">
        <v>18</v>
      </c>
      <c r="O425" s="29" t="s">
        <v>18</v>
      </c>
    </row>
    <row r="426" spans="1:15" ht="12.75" customHeight="1">
      <c r="A426" t="s">
        <v>3446</v>
      </c>
      <c r="B426">
        <v>450</v>
      </c>
      <c r="C426" s="105">
        <v>3.7455000000000001E-3</v>
      </c>
      <c r="D426">
        <v>336.452</v>
      </c>
      <c r="E426">
        <v>28.606999999999999</v>
      </c>
      <c r="F426" s="133" t="s">
        <v>3447</v>
      </c>
      <c r="G426">
        <v>-28.33</v>
      </c>
      <c r="H426">
        <v>302.8</v>
      </c>
      <c r="I426">
        <v>261.8</v>
      </c>
      <c r="J426">
        <v>15.493</v>
      </c>
      <c r="K426" s="133" t="s">
        <v>3399</v>
      </c>
      <c r="L426" s="105">
        <v>5.9200000000000003E-2</v>
      </c>
      <c r="M426">
        <v>10</v>
      </c>
      <c r="N426" s="133" t="s">
        <v>3448</v>
      </c>
      <c r="O426">
        <v>20240625</v>
      </c>
    </row>
    <row r="427" spans="1:15" ht="12.75" customHeight="1">
      <c r="A427" s="132">
        <v>18</v>
      </c>
      <c r="B427" s="29" t="s">
        <v>18</v>
      </c>
      <c r="C427" s="29" t="s">
        <v>18</v>
      </c>
      <c r="D427" s="29" t="s">
        <v>18</v>
      </c>
      <c r="E427" s="29" t="s">
        <v>18</v>
      </c>
      <c r="F427" s="29" t="s">
        <v>18</v>
      </c>
      <c r="G427" s="29" t="s">
        <v>18</v>
      </c>
      <c r="H427" s="29" t="s">
        <v>18</v>
      </c>
      <c r="I427" s="29" t="s">
        <v>18</v>
      </c>
      <c r="J427" s="29" t="s">
        <v>18</v>
      </c>
      <c r="K427" s="29" t="s">
        <v>18</v>
      </c>
      <c r="L427" s="29" t="s">
        <v>18</v>
      </c>
      <c r="M427" s="29" t="s">
        <v>18</v>
      </c>
      <c r="N427" s="29" t="s">
        <v>18</v>
      </c>
      <c r="O427" s="29" t="s">
        <v>18</v>
      </c>
    </row>
    <row r="428" spans="1:15" ht="12.75" customHeight="1">
      <c r="A428" s="132">
        <v>19</v>
      </c>
      <c r="B428" s="29" t="s">
        <v>18</v>
      </c>
      <c r="C428" s="29" t="s">
        <v>18</v>
      </c>
      <c r="D428" s="29" t="s">
        <v>18</v>
      </c>
      <c r="E428" s="29" t="s">
        <v>18</v>
      </c>
      <c r="F428" s="29" t="s">
        <v>18</v>
      </c>
      <c r="G428" s="29" t="s">
        <v>18</v>
      </c>
      <c r="H428" s="29" t="s">
        <v>18</v>
      </c>
      <c r="I428" s="29" t="s">
        <v>18</v>
      </c>
      <c r="J428" s="29" t="s">
        <v>18</v>
      </c>
      <c r="K428" s="29" t="s">
        <v>18</v>
      </c>
      <c r="L428" s="29" t="s">
        <v>18</v>
      </c>
      <c r="M428" s="29" t="s">
        <v>18</v>
      </c>
      <c r="N428" s="29" t="s">
        <v>18</v>
      </c>
      <c r="O428" s="29" t="s">
        <v>18</v>
      </c>
    </row>
    <row r="429" spans="1:15" ht="12.75" customHeight="1">
      <c r="A429" s="132">
        <v>20</v>
      </c>
      <c r="B429" s="29" t="s">
        <v>18</v>
      </c>
      <c r="C429" s="29" t="s">
        <v>18</v>
      </c>
      <c r="D429" s="29" t="s">
        <v>18</v>
      </c>
      <c r="E429" s="29" t="s">
        <v>18</v>
      </c>
      <c r="F429" s="29" t="s">
        <v>18</v>
      </c>
      <c r="G429" s="29" t="s">
        <v>18</v>
      </c>
      <c r="H429" s="29" t="s">
        <v>18</v>
      </c>
      <c r="I429" s="29" t="s">
        <v>18</v>
      </c>
      <c r="J429" s="29" t="s">
        <v>18</v>
      </c>
      <c r="K429" s="29" t="s">
        <v>18</v>
      </c>
      <c r="L429" s="29" t="s">
        <v>18</v>
      </c>
      <c r="M429" s="29" t="s">
        <v>18</v>
      </c>
      <c r="N429" s="29" t="s">
        <v>18</v>
      </c>
      <c r="O429" s="29" t="s">
        <v>18</v>
      </c>
    </row>
    <row r="430" spans="1:15" ht="12.75" customHeight="1">
      <c r="A430" s="132">
        <v>21</v>
      </c>
      <c r="B430" s="29" t="s">
        <v>18</v>
      </c>
      <c r="C430" s="29" t="s">
        <v>18</v>
      </c>
      <c r="D430" s="29" t="s">
        <v>18</v>
      </c>
      <c r="E430" s="29" t="s">
        <v>18</v>
      </c>
      <c r="F430" s="29" t="s">
        <v>18</v>
      </c>
      <c r="G430" s="29" t="s">
        <v>18</v>
      </c>
      <c r="H430" s="29" t="s">
        <v>18</v>
      </c>
      <c r="I430" s="29" t="s">
        <v>18</v>
      </c>
      <c r="J430" s="29" t="s">
        <v>18</v>
      </c>
      <c r="K430" s="29" t="s">
        <v>18</v>
      </c>
      <c r="L430" s="29" t="s">
        <v>18</v>
      </c>
      <c r="M430" s="29" t="s">
        <v>18</v>
      </c>
      <c r="N430" s="29" t="s">
        <v>18</v>
      </c>
      <c r="O430" s="29" t="s">
        <v>18</v>
      </c>
    </row>
    <row r="431" spans="1:15" ht="12.75" customHeight="1">
      <c r="A431" s="132">
        <v>22</v>
      </c>
      <c r="B431" s="29" t="s">
        <v>18</v>
      </c>
      <c r="C431" s="29" t="s">
        <v>18</v>
      </c>
      <c r="D431" s="29" t="s">
        <v>18</v>
      </c>
      <c r="E431" s="29" t="s">
        <v>18</v>
      </c>
      <c r="F431" s="29" t="s">
        <v>18</v>
      </c>
      <c r="G431" s="29" t="s">
        <v>18</v>
      </c>
      <c r="H431" s="29" t="s">
        <v>18</v>
      </c>
      <c r="I431" s="29" t="s">
        <v>18</v>
      </c>
      <c r="J431" s="29" t="s">
        <v>18</v>
      </c>
      <c r="K431" s="29" t="s">
        <v>18</v>
      </c>
      <c r="L431" s="29" t="s">
        <v>18</v>
      </c>
      <c r="M431" s="29" t="s">
        <v>18</v>
      </c>
      <c r="N431" s="29" t="s">
        <v>18</v>
      </c>
      <c r="O431" s="29" t="s">
        <v>18</v>
      </c>
    </row>
    <row r="432" spans="1:15" ht="12.75" customHeight="1">
      <c r="A432" s="132">
        <v>23</v>
      </c>
      <c r="B432" s="29" t="s">
        <v>18</v>
      </c>
      <c r="C432" s="29" t="s">
        <v>18</v>
      </c>
      <c r="D432" s="29" t="s">
        <v>18</v>
      </c>
      <c r="E432" s="29" t="s">
        <v>18</v>
      </c>
      <c r="F432" s="29" t="s">
        <v>18</v>
      </c>
      <c r="G432" s="29" t="s">
        <v>18</v>
      </c>
      <c r="H432" s="29" t="s">
        <v>18</v>
      </c>
      <c r="I432" s="29" t="s">
        <v>18</v>
      </c>
      <c r="J432" s="29" t="s">
        <v>18</v>
      </c>
      <c r="K432" s="29" t="s">
        <v>18</v>
      </c>
      <c r="L432" s="29" t="s">
        <v>18</v>
      </c>
      <c r="M432" s="29" t="s">
        <v>18</v>
      </c>
      <c r="N432" s="29" t="s">
        <v>18</v>
      </c>
      <c r="O432" s="29" t="s">
        <v>18</v>
      </c>
    </row>
    <row r="433" spans="1:15" ht="12.75" customHeight="1">
      <c r="A433" s="132">
        <v>24</v>
      </c>
      <c r="B433" s="29" t="s">
        <v>18</v>
      </c>
      <c r="C433" s="29" t="s">
        <v>18</v>
      </c>
      <c r="D433" s="29" t="s">
        <v>18</v>
      </c>
      <c r="E433" s="29" t="s">
        <v>18</v>
      </c>
      <c r="F433" s="29" t="s">
        <v>18</v>
      </c>
      <c r="G433" s="29" t="s">
        <v>18</v>
      </c>
      <c r="H433" s="29" t="s">
        <v>18</v>
      </c>
      <c r="I433" s="29" t="s">
        <v>18</v>
      </c>
      <c r="J433" s="29" t="s">
        <v>18</v>
      </c>
      <c r="K433" s="29" t="s">
        <v>18</v>
      </c>
      <c r="L433" s="29" t="s">
        <v>18</v>
      </c>
      <c r="M433" s="29" t="s">
        <v>18</v>
      </c>
      <c r="N433" s="29" t="s">
        <v>18</v>
      </c>
      <c r="O433" s="29" t="s">
        <v>18</v>
      </c>
    </row>
    <row r="434" spans="1:15" ht="12.75" customHeight="1">
      <c r="A434" s="132">
        <v>25</v>
      </c>
      <c r="B434" s="29" t="s">
        <v>18</v>
      </c>
      <c r="C434" s="29" t="s">
        <v>18</v>
      </c>
      <c r="D434" s="29" t="s">
        <v>18</v>
      </c>
      <c r="E434" s="29" t="s">
        <v>18</v>
      </c>
      <c r="F434" s="29" t="s">
        <v>18</v>
      </c>
      <c r="G434" s="29" t="s">
        <v>18</v>
      </c>
      <c r="H434" s="29" t="s">
        <v>18</v>
      </c>
      <c r="I434" s="29" t="s">
        <v>18</v>
      </c>
      <c r="J434" s="29" t="s">
        <v>18</v>
      </c>
      <c r="K434" s="29" t="s">
        <v>18</v>
      </c>
      <c r="L434" s="29" t="s">
        <v>18</v>
      </c>
      <c r="M434" s="29" t="s">
        <v>18</v>
      </c>
      <c r="N434" s="29" t="s">
        <v>18</v>
      </c>
      <c r="O434" s="29" t="s">
        <v>18</v>
      </c>
    </row>
    <row r="435" spans="1:15" ht="12.75" customHeight="1">
      <c r="A435" s="132">
        <v>26</v>
      </c>
      <c r="B435" s="29" t="s">
        <v>18</v>
      </c>
      <c r="C435" s="29" t="s">
        <v>18</v>
      </c>
      <c r="D435" s="29" t="s">
        <v>18</v>
      </c>
      <c r="E435" s="29" t="s">
        <v>18</v>
      </c>
      <c r="F435" s="29" t="s">
        <v>18</v>
      </c>
      <c r="G435" s="29" t="s">
        <v>18</v>
      </c>
      <c r="H435" s="29" t="s">
        <v>18</v>
      </c>
      <c r="I435" s="29" t="s">
        <v>18</v>
      </c>
      <c r="J435" s="29" t="s">
        <v>18</v>
      </c>
      <c r="K435" s="29" t="s">
        <v>18</v>
      </c>
      <c r="L435" s="29" t="s">
        <v>18</v>
      </c>
      <c r="M435" s="29" t="s">
        <v>18</v>
      </c>
      <c r="N435" s="29" t="s">
        <v>18</v>
      </c>
      <c r="O435" s="29" t="s">
        <v>18</v>
      </c>
    </row>
    <row r="436" spans="1:15" ht="12.75" customHeight="1">
      <c r="A436" s="132">
        <v>27</v>
      </c>
      <c r="B436" s="29" t="s">
        <v>18</v>
      </c>
      <c r="C436" s="29" t="s">
        <v>18</v>
      </c>
      <c r="D436" s="29" t="s">
        <v>18</v>
      </c>
      <c r="E436" s="29" t="s">
        <v>18</v>
      </c>
      <c r="F436" s="29" t="s">
        <v>18</v>
      </c>
      <c r="G436" s="29" t="s">
        <v>18</v>
      </c>
      <c r="H436" s="29" t="s">
        <v>18</v>
      </c>
      <c r="I436" s="29" t="s">
        <v>18</v>
      </c>
      <c r="J436" s="29" t="s">
        <v>18</v>
      </c>
      <c r="K436" s="29" t="s">
        <v>18</v>
      </c>
      <c r="L436" s="29" t="s">
        <v>18</v>
      </c>
      <c r="M436" s="29" t="s">
        <v>18</v>
      </c>
      <c r="N436" s="29" t="s">
        <v>18</v>
      </c>
      <c r="O436" s="29" t="s">
        <v>18</v>
      </c>
    </row>
    <row r="437" spans="1:15" ht="12.75" customHeight="1">
      <c r="A437" s="132">
        <v>28</v>
      </c>
      <c r="B437" s="29" t="s">
        <v>18</v>
      </c>
      <c r="C437" s="29" t="s">
        <v>18</v>
      </c>
      <c r="D437" s="29" t="s">
        <v>18</v>
      </c>
      <c r="E437" s="29" t="s">
        <v>18</v>
      </c>
      <c r="F437" s="29" t="s">
        <v>18</v>
      </c>
      <c r="G437" s="29" t="s">
        <v>18</v>
      </c>
      <c r="H437" s="29" t="s">
        <v>18</v>
      </c>
      <c r="I437" s="29" t="s">
        <v>18</v>
      </c>
      <c r="J437" s="29" t="s">
        <v>18</v>
      </c>
      <c r="K437" s="29" t="s">
        <v>18</v>
      </c>
      <c r="L437" s="29" t="s">
        <v>18</v>
      </c>
      <c r="M437" s="29" t="s">
        <v>18</v>
      </c>
      <c r="N437" s="29" t="s">
        <v>18</v>
      </c>
      <c r="O437" s="29" t="s">
        <v>18</v>
      </c>
    </row>
    <row r="438" spans="1:15" ht="12.75" customHeight="1">
      <c r="A438" s="132">
        <v>29</v>
      </c>
      <c r="B438" s="29" t="s">
        <v>18</v>
      </c>
      <c r="C438" s="29" t="s">
        <v>18</v>
      </c>
      <c r="D438" s="29" t="s">
        <v>18</v>
      </c>
      <c r="E438" s="29" t="s">
        <v>18</v>
      </c>
      <c r="F438" s="29" t="s">
        <v>18</v>
      </c>
      <c r="G438" s="29" t="s">
        <v>18</v>
      </c>
      <c r="H438" s="29" t="s">
        <v>18</v>
      </c>
      <c r="I438" s="29" t="s">
        <v>18</v>
      </c>
      <c r="J438" s="29" t="s">
        <v>18</v>
      </c>
      <c r="K438" s="29" t="s">
        <v>18</v>
      </c>
      <c r="L438" s="29" t="s">
        <v>18</v>
      </c>
      <c r="M438" s="29" t="s">
        <v>18</v>
      </c>
      <c r="N438" s="29" t="s">
        <v>18</v>
      </c>
      <c r="O438" s="29" t="s">
        <v>18</v>
      </c>
    </row>
    <row r="439" spans="1:15" ht="12.75" customHeight="1">
      <c r="A439" t="s">
        <v>3449</v>
      </c>
      <c r="B439">
        <v>450</v>
      </c>
      <c r="C439" s="105">
        <v>3.7455000000000001E-3</v>
      </c>
      <c r="D439">
        <v>147.69</v>
      </c>
      <c r="E439">
        <v>15.603999999999999</v>
      </c>
      <c r="F439">
        <v>8.43</v>
      </c>
      <c r="G439">
        <v>-23.33</v>
      </c>
      <c r="H439">
        <v>132.91999999999999</v>
      </c>
      <c r="I439">
        <v>240.3</v>
      </c>
      <c r="J439">
        <v>5.6440000000000001</v>
      </c>
      <c r="K439" s="133" t="s">
        <v>3331</v>
      </c>
      <c r="L439" s="105">
        <v>2.35E-2</v>
      </c>
      <c r="M439">
        <v>1</v>
      </c>
      <c r="N439" s="133" t="s">
        <v>3450</v>
      </c>
      <c r="O439">
        <v>20240626</v>
      </c>
    </row>
    <row r="440" spans="1:15" ht="12.75" customHeight="1">
      <c r="A440" t="s">
        <v>3451</v>
      </c>
      <c r="B440">
        <v>450</v>
      </c>
      <c r="C440" s="105">
        <v>3.7455000000000001E-3</v>
      </c>
      <c r="D440">
        <v>145.16999999999999</v>
      </c>
      <c r="E440">
        <v>13.22</v>
      </c>
      <c r="F440">
        <v>7.5</v>
      </c>
      <c r="G440">
        <v>-21.89</v>
      </c>
      <c r="H440">
        <v>130.65</v>
      </c>
      <c r="I440">
        <v>252.3</v>
      </c>
      <c r="J440">
        <v>5.5330000000000004</v>
      </c>
      <c r="K440" s="133" t="s">
        <v>3331</v>
      </c>
      <c r="L440" s="105">
        <v>2.1899999999999999E-2</v>
      </c>
      <c r="M440">
        <v>1</v>
      </c>
      <c r="N440" s="133" t="s">
        <v>3452</v>
      </c>
      <c r="O440">
        <v>20240626</v>
      </c>
    </row>
    <row r="441" spans="1:15" ht="12.75" customHeight="1">
      <c r="A441" s="132">
        <v>32</v>
      </c>
      <c r="B441" s="29" t="s">
        <v>18</v>
      </c>
      <c r="C441" s="29" t="s">
        <v>18</v>
      </c>
      <c r="D441" s="29" t="s">
        <v>18</v>
      </c>
      <c r="E441" s="29" t="s">
        <v>18</v>
      </c>
      <c r="F441" s="29" t="s">
        <v>18</v>
      </c>
      <c r="G441" s="29" t="s">
        <v>18</v>
      </c>
      <c r="H441" s="29" t="s">
        <v>18</v>
      </c>
      <c r="I441" s="29" t="s">
        <v>18</v>
      </c>
      <c r="J441" s="29" t="s">
        <v>18</v>
      </c>
      <c r="K441" s="29" t="s">
        <v>18</v>
      </c>
      <c r="L441" s="29" t="s">
        <v>18</v>
      </c>
      <c r="M441" s="29" t="s">
        <v>18</v>
      </c>
      <c r="N441" s="29" t="s">
        <v>18</v>
      </c>
      <c r="O441" s="29" t="s">
        <v>18</v>
      </c>
    </row>
    <row r="442" spans="1:15" ht="12.75" customHeight="1">
      <c r="A442" t="s">
        <v>3453</v>
      </c>
      <c r="B442">
        <v>450</v>
      </c>
      <c r="C442" s="105">
        <v>3.7455000000000001E-3</v>
      </c>
      <c r="D442">
        <v>147.01900000000001</v>
      </c>
      <c r="E442">
        <v>14.599</v>
      </c>
      <c r="F442">
        <v>8.49</v>
      </c>
      <c r="G442">
        <v>-26.78</v>
      </c>
      <c r="H442">
        <v>132.32</v>
      </c>
      <c r="I442">
        <v>274</v>
      </c>
      <c r="J442">
        <v>7.2160000000000002</v>
      </c>
      <c r="K442" s="133" t="s">
        <v>3454</v>
      </c>
      <c r="L442" s="105">
        <v>2.63E-2</v>
      </c>
      <c r="M442">
        <v>1</v>
      </c>
      <c r="N442" s="133" t="s">
        <v>3455</v>
      </c>
      <c r="O442">
        <v>20240626</v>
      </c>
    </row>
    <row r="443" spans="1:15" ht="12.75" customHeight="1">
      <c r="A443" t="s">
        <v>3456</v>
      </c>
      <c r="B443">
        <v>450</v>
      </c>
      <c r="C443" s="105">
        <v>3.7455000000000001E-3</v>
      </c>
      <c r="D443">
        <v>116.905</v>
      </c>
      <c r="E443">
        <v>10.382999999999999</v>
      </c>
      <c r="F443">
        <v>8.66</v>
      </c>
      <c r="G443">
        <v>-30.7</v>
      </c>
      <c r="H443">
        <v>105.21</v>
      </c>
      <c r="I443">
        <v>273.39999999999998</v>
      </c>
      <c r="J443">
        <v>6.07</v>
      </c>
      <c r="K443" s="133" t="s">
        <v>3457</v>
      </c>
      <c r="L443" s="105">
        <v>2.2200000000000001E-2</v>
      </c>
      <c r="M443">
        <v>1</v>
      </c>
      <c r="N443" s="133" t="s">
        <v>3458</v>
      </c>
      <c r="O443">
        <v>20240626</v>
      </c>
    </row>
    <row r="444" spans="1:15" ht="12.75" customHeight="1">
      <c r="A444" s="132">
        <v>35</v>
      </c>
      <c r="B444" s="29" t="s">
        <v>18</v>
      </c>
      <c r="C444" s="29" t="s">
        <v>18</v>
      </c>
      <c r="D444" s="29" t="s">
        <v>18</v>
      </c>
      <c r="E444" s="29" t="s">
        <v>18</v>
      </c>
      <c r="F444" s="29" t="s">
        <v>18</v>
      </c>
      <c r="G444" s="29" t="s">
        <v>18</v>
      </c>
      <c r="H444" s="29" t="s">
        <v>18</v>
      </c>
      <c r="I444" s="29" t="s">
        <v>18</v>
      </c>
      <c r="J444" s="29" t="s">
        <v>18</v>
      </c>
      <c r="K444" s="29" t="s">
        <v>18</v>
      </c>
      <c r="L444" s="29" t="s">
        <v>18</v>
      </c>
      <c r="M444" s="29" t="s">
        <v>18</v>
      </c>
      <c r="N444" s="29" t="s">
        <v>18</v>
      </c>
      <c r="O444" s="29" t="s">
        <v>18</v>
      </c>
    </row>
    <row r="445" spans="1:15" ht="12.75" customHeight="1">
      <c r="A445" s="132">
        <v>36</v>
      </c>
      <c r="B445" s="29" t="s">
        <v>18</v>
      </c>
      <c r="C445" s="29" t="s">
        <v>18</v>
      </c>
      <c r="D445" s="29" t="s">
        <v>18</v>
      </c>
      <c r="E445" s="29" t="s">
        <v>18</v>
      </c>
      <c r="F445" s="29" t="s">
        <v>18</v>
      </c>
      <c r="G445" s="29" t="s">
        <v>18</v>
      </c>
      <c r="H445" s="29" t="s">
        <v>18</v>
      </c>
      <c r="I445" s="29" t="s">
        <v>18</v>
      </c>
      <c r="J445" s="29" t="s">
        <v>18</v>
      </c>
      <c r="K445" s="29" t="s">
        <v>18</v>
      </c>
      <c r="L445" s="29" t="s">
        <v>18</v>
      </c>
      <c r="M445" s="29" t="s">
        <v>18</v>
      </c>
      <c r="N445" s="29" t="s">
        <v>18</v>
      </c>
      <c r="O445" s="29" t="s">
        <v>18</v>
      </c>
    </row>
    <row r="446" spans="1:15" ht="12.75" customHeight="1">
      <c r="A446" s="132">
        <v>37</v>
      </c>
      <c r="B446" s="29" t="s">
        <v>18</v>
      </c>
      <c r="C446" s="29" t="s">
        <v>18</v>
      </c>
      <c r="D446" s="29" t="s">
        <v>18</v>
      </c>
      <c r="E446" s="29" t="s">
        <v>18</v>
      </c>
      <c r="F446" s="29" t="s">
        <v>18</v>
      </c>
      <c r="G446" s="29" t="s">
        <v>18</v>
      </c>
      <c r="H446" s="29" t="s">
        <v>18</v>
      </c>
      <c r="I446" s="29" t="s">
        <v>18</v>
      </c>
      <c r="J446" s="29" t="s">
        <v>18</v>
      </c>
      <c r="K446" s="29" t="s">
        <v>18</v>
      </c>
      <c r="L446" s="29" t="s">
        <v>18</v>
      </c>
      <c r="M446" s="29" t="s">
        <v>18</v>
      </c>
      <c r="N446" s="29" t="s">
        <v>18</v>
      </c>
      <c r="O446" s="29" t="s">
        <v>18</v>
      </c>
    </row>
    <row r="447" spans="1:15" ht="12.75" customHeight="1">
      <c r="A447" s="132">
        <v>38</v>
      </c>
      <c r="B447" s="29" t="s">
        <v>18</v>
      </c>
      <c r="C447" s="29" t="s">
        <v>18</v>
      </c>
      <c r="D447" s="29" t="s">
        <v>18</v>
      </c>
      <c r="E447" s="29" t="s">
        <v>18</v>
      </c>
      <c r="F447" s="29" t="s">
        <v>18</v>
      </c>
      <c r="G447" s="29" t="s">
        <v>18</v>
      </c>
      <c r="H447" s="29" t="s">
        <v>18</v>
      </c>
      <c r="I447" s="29" t="s">
        <v>18</v>
      </c>
      <c r="J447" s="29" t="s">
        <v>18</v>
      </c>
      <c r="K447" s="29" t="s">
        <v>18</v>
      </c>
      <c r="L447" s="29" t="s">
        <v>18</v>
      </c>
      <c r="M447" s="29" t="s">
        <v>18</v>
      </c>
      <c r="N447" s="29" t="s">
        <v>18</v>
      </c>
      <c r="O447" s="29" t="s">
        <v>18</v>
      </c>
    </row>
    <row r="448" spans="1:15" ht="12.75" customHeight="1">
      <c r="A448" s="132">
        <v>39</v>
      </c>
      <c r="B448" s="29" t="s">
        <v>18</v>
      </c>
      <c r="C448" s="29" t="s">
        <v>18</v>
      </c>
      <c r="D448" s="29" t="s">
        <v>18</v>
      </c>
      <c r="E448" s="29" t="s">
        <v>18</v>
      </c>
      <c r="F448" s="29" t="s">
        <v>18</v>
      </c>
      <c r="G448" s="29" t="s">
        <v>18</v>
      </c>
      <c r="H448" s="29" t="s">
        <v>18</v>
      </c>
      <c r="I448" s="29" t="s">
        <v>18</v>
      </c>
      <c r="J448" s="29" t="s">
        <v>18</v>
      </c>
      <c r="K448" s="29" t="s">
        <v>18</v>
      </c>
      <c r="L448" s="29" t="s">
        <v>18</v>
      </c>
      <c r="M448" s="29" t="s">
        <v>18</v>
      </c>
      <c r="N448" s="29" t="s">
        <v>18</v>
      </c>
      <c r="O448" s="29" t="s">
        <v>18</v>
      </c>
    </row>
    <row r="449" spans="1:15" ht="12.75" customHeight="1">
      <c r="A449" s="132">
        <v>40</v>
      </c>
      <c r="B449" s="29" t="s">
        <v>18</v>
      </c>
      <c r="C449" s="29" t="s">
        <v>18</v>
      </c>
      <c r="D449" s="29" t="s">
        <v>18</v>
      </c>
      <c r="E449" s="29" t="s">
        <v>18</v>
      </c>
      <c r="F449" s="29" t="s">
        <v>18</v>
      </c>
      <c r="G449" s="29" t="s">
        <v>18</v>
      </c>
      <c r="H449" s="29" t="s">
        <v>18</v>
      </c>
      <c r="I449" s="29" t="s">
        <v>18</v>
      </c>
      <c r="J449" s="29" t="s">
        <v>18</v>
      </c>
      <c r="K449" s="29" t="s">
        <v>18</v>
      </c>
      <c r="L449" s="29" t="s">
        <v>18</v>
      </c>
      <c r="M449" s="29" t="s">
        <v>18</v>
      </c>
      <c r="N449" s="29" t="s">
        <v>18</v>
      </c>
      <c r="O449" s="29" t="s">
        <v>18</v>
      </c>
    </row>
    <row r="450" spans="1:15" ht="12.75" customHeight="1">
      <c r="A450" s="132">
        <v>41</v>
      </c>
      <c r="B450" s="29" t="s">
        <v>18</v>
      </c>
      <c r="C450" s="29" t="s">
        <v>18</v>
      </c>
      <c r="D450" s="29" t="s">
        <v>18</v>
      </c>
      <c r="E450" s="29" t="s">
        <v>18</v>
      </c>
      <c r="F450" s="29" t="s">
        <v>18</v>
      </c>
      <c r="G450" s="29" t="s">
        <v>18</v>
      </c>
      <c r="H450" s="29" t="s">
        <v>18</v>
      </c>
      <c r="I450" s="29" t="s">
        <v>18</v>
      </c>
      <c r="J450" s="29" t="s">
        <v>18</v>
      </c>
      <c r="K450" s="29" t="s">
        <v>18</v>
      </c>
      <c r="L450" s="29" t="s">
        <v>18</v>
      </c>
      <c r="M450" s="29" t="s">
        <v>18</v>
      </c>
      <c r="N450" s="29" t="s">
        <v>18</v>
      </c>
      <c r="O450" s="29" t="s">
        <v>18</v>
      </c>
    </row>
    <row r="451" spans="1:15" ht="12.75" customHeight="1">
      <c r="A451" s="132">
        <v>42</v>
      </c>
      <c r="B451" s="29" t="s">
        <v>18</v>
      </c>
      <c r="C451" s="29" t="s">
        <v>18</v>
      </c>
      <c r="D451" s="29" t="s">
        <v>18</v>
      </c>
      <c r="E451" s="29" t="s">
        <v>18</v>
      </c>
      <c r="F451" s="29" t="s">
        <v>18</v>
      </c>
      <c r="G451" s="29" t="s">
        <v>18</v>
      </c>
      <c r="H451" s="29" t="s">
        <v>18</v>
      </c>
      <c r="I451" s="29" t="s">
        <v>18</v>
      </c>
      <c r="J451" s="29" t="s">
        <v>18</v>
      </c>
      <c r="K451" s="29" t="s">
        <v>18</v>
      </c>
      <c r="L451" s="29" t="s">
        <v>18</v>
      </c>
      <c r="M451" s="29" t="s">
        <v>18</v>
      </c>
      <c r="N451" s="29" t="s">
        <v>18</v>
      </c>
      <c r="O451" s="29" t="s">
        <v>18</v>
      </c>
    </row>
    <row r="452" spans="1:15" ht="12.75" customHeight="1">
      <c r="A452" s="132">
        <v>43</v>
      </c>
      <c r="B452" s="29" t="s">
        <v>18</v>
      </c>
      <c r="C452" s="29" t="s">
        <v>18</v>
      </c>
      <c r="D452" s="29" t="s">
        <v>18</v>
      </c>
      <c r="E452" s="29" t="s">
        <v>18</v>
      </c>
      <c r="F452" s="29" t="s">
        <v>18</v>
      </c>
      <c r="G452" s="29" t="s">
        <v>18</v>
      </c>
      <c r="H452" s="29" t="s">
        <v>18</v>
      </c>
      <c r="I452" s="29" t="s">
        <v>18</v>
      </c>
      <c r="J452" s="29" t="s">
        <v>18</v>
      </c>
      <c r="K452" s="29" t="s">
        <v>18</v>
      </c>
      <c r="L452" s="29" t="s">
        <v>18</v>
      </c>
      <c r="M452" s="29" t="s">
        <v>18</v>
      </c>
      <c r="N452" s="29" t="s">
        <v>18</v>
      </c>
      <c r="O452" s="29" t="s">
        <v>18</v>
      </c>
    </row>
    <row r="453" spans="1:15" ht="12.75" customHeight="1">
      <c r="A453" s="132">
        <v>44</v>
      </c>
      <c r="B453" s="29" t="s">
        <v>18</v>
      </c>
      <c r="C453" s="29" t="s">
        <v>18</v>
      </c>
      <c r="D453" s="29" t="s">
        <v>18</v>
      </c>
      <c r="E453" s="29" t="s">
        <v>18</v>
      </c>
      <c r="F453" s="29" t="s">
        <v>18</v>
      </c>
      <c r="G453" s="29" t="s">
        <v>18</v>
      </c>
      <c r="H453" s="29" t="s">
        <v>18</v>
      </c>
      <c r="I453" s="29" t="s">
        <v>18</v>
      </c>
      <c r="J453" s="29" t="s">
        <v>18</v>
      </c>
      <c r="K453" s="29" t="s">
        <v>18</v>
      </c>
      <c r="L453" s="29" t="s">
        <v>18</v>
      </c>
      <c r="M453" s="29" t="s">
        <v>18</v>
      </c>
      <c r="N453" s="29" t="s">
        <v>18</v>
      </c>
      <c r="O453" s="29" t="s">
        <v>18</v>
      </c>
    </row>
    <row r="454" spans="1:15" ht="12.75" customHeight="1">
      <c r="A454" s="132">
        <v>45</v>
      </c>
      <c r="B454" s="29" t="s">
        <v>18</v>
      </c>
      <c r="C454" s="29" t="s">
        <v>18</v>
      </c>
      <c r="D454" s="29" t="s">
        <v>18</v>
      </c>
      <c r="E454" s="29" t="s">
        <v>18</v>
      </c>
      <c r="F454" s="29" t="s">
        <v>18</v>
      </c>
      <c r="G454" s="29" t="s">
        <v>18</v>
      </c>
      <c r="H454" s="29" t="s">
        <v>18</v>
      </c>
      <c r="I454" s="29" t="s">
        <v>18</v>
      </c>
      <c r="J454" s="29" t="s">
        <v>18</v>
      </c>
      <c r="K454" s="29" t="s">
        <v>18</v>
      </c>
      <c r="L454" s="29" t="s">
        <v>18</v>
      </c>
      <c r="M454" s="29" t="s">
        <v>18</v>
      </c>
      <c r="N454" s="29" t="s">
        <v>18</v>
      </c>
      <c r="O454" s="29" t="s">
        <v>18</v>
      </c>
    </row>
    <row r="455" spans="1:15" ht="12.75" customHeight="1">
      <c r="A455" t="s">
        <v>3459</v>
      </c>
      <c r="B455">
        <v>450</v>
      </c>
      <c r="C455" s="105">
        <v>3.7455000000000001E-3</v>
      </c>
      <c r="D455">
        <v>170.91900000000001</v>
      </c>
      <c r="E455">
        <v>13.775</v>
      </c>
      <c r="F455">
        <v>6.45</v>
      </c>
      <c r="G455">
        <v>-25.82</v>
      </c>
      <c r="H455">
        <v>153.83000000000001</v>
      </c>
      <c r="I455">
        <v>280.8</v>
      </c>
      <c r="J455">
        <v>9.5259999999999998</v>
      </c>
      <c r="K455">
        <v>6.2</v>
      </c>
      <c r="L455" s="105">
        <v>3.39E-2</v>
      </c>
      <c r="M455">
        <v>1</v>
      </c>
      <c r="N455" s="192">
        <v>0.458472222222222</v>
      </c>
      <c r="O455">
        <v>20240730</v>
      </c>
    </row>
    <row r="456" spans="1:15" ht="12.75" customHeight="1">
      <c r="A456" s="132">
        <v>47</v>
      </c>
      <c r="B456" s="29" t="s">
        <v>18</v>
      </c>
      <c r="C456" s="29" t="s">
        <v>18</v>
      </c>
      <c r="D456" s="29" t="s">
        <v>18</v>
      </c>
      <c r="E456" s="29" t="s">
        <v>18</v>
      </c>
      <c r="F456" s="29" t="s">
        <v>18</v>
      </c>
      <c r="G456" s="29" t="s">
        <v>18</v>
      </c>
      <c r="H456" s="29" t="s">
        <v>18</v>
      </c>
      <c r="I456" s="29" t="s">
        <v>18</v>
      </c>
      <c r="J456" s="29" t="s">
        <v>18</v>
      </c>
      <c r="K456" s="29" t="s">
        <v>18</v>
      </c>
      <c r="L456" s="29" t="s">
        <v>18</v>
      </c>
      <c r="M456" s="29" t="s">
        <v>18</v>
      </c>
      <c r="N456" s="29" t="s">
        <v>18</v>
      </c>
      <c r="O456" s="29" t="s">
        <v>18</v>
      </c>
    </row>
    <row r="457" spans="1:15" ht="12.75" customHeight="1">
      <c r="A457" s="132">
        <v>48</v>
      </c>
      <c r="B457" s="29" t="s">
        <v>18</v>
      </c>
      <c r="C457" s="29" t="s">
        <v>18</v>
      </c>
      <c r="D457" s="29" t="s">
        <v>18</v>
      </c>
      <c r="E457" s="29" t="s">
        <v>18</v>
      </c>
      <c r="F457" s="29" t="s">
        <v>18</v>
      </c>
      <c r="G457" s="29" t="s">
        <v>18</v>
      </c>
      <c r="H457" s="29" t="s">
        <v>18</v>
      </c>
      <c r="I457" s="29" t="s">
        <v>18</v>
      </c>
      <c r="J457" s="29" t="s">
        <v>18</v>
      </c>
      <c r="K457" s="29" t="s">
        <v>18</v>
      </c>
      <c r="L457" s="29" t="s">
        <v>18</v>
      </c>
      <c r="M457" s="29" t="s">
        <v>18</v>
      </c>
      <c r="N457" s="29" t="s">
        <v>18</v>
      </c>
      <c r="O457" s="29" t="s">
        <v>18</v>
      </c>
    </row>
    <row r="458" spans="1:15" ht="12.75" customHeight="1">
      <c r="A458" s="132">
        <v>49</v>
      </c>
      <c r="B458" s="29" t="s">
        <v>18</v>
      </c>
      <c r="C458" s="29" t="s">
        <v>18</v>
      </c>
      <c r="D458" s="29" t="s">
        <v>18</v>
      </c>
      <c r="E458" s="29" t="s">
        <v>18</v>
      </c>
      <c r="F458" s="29" t="s">
        <v>18</v>
      </c>
      <c r="G458" s="29" t="s">
        <v>18</v>
      </c>
      <c r="H458" s="29" t="s">
        <v>18</v>
      </c>
      <c r="I458" s="29" t="s">
        <v>18</v>
      </c>
      <c r="J458" s="29" t="s">
        <v>18</v>
      </c>
      <c r="K458" s="29" t="s">
        <v>18</v>
      </c>
      <c r="L458" s="29" t="s">
        <v>18</v>
      </c>
      <c r="M458" s="29" t="s">
        <v>18</v>
      </c>
      <c r="N458" s="29" t="s">
        <v>18</v>
      </c>
      <c r="O458" s="29" t="s">
        <v>18</v>
      </c>
    </row>
    <row r="459" spans="1:15" ht="12.75" customHeight="1">
      <c r="A459" s="132">
        <v>50</v>
      </c>
      <c r="B459" s="29" t="s">
        <v>18</v>
      </c>
      <c r="C459" s="29" t="s">
        <v>18</v>
      </c>
      <c r="D459" s="29" t="s">
        <v>18</v>
      </c>
      <c r="E459" s="29" t="s">
        <v>18</v>
      </c>
      <c r="F459" s="29" t="s">
        <v>18</v>
      </c>
      <c r="G459" s="29" t="s">
        <v>18</v>
      </c>
      <c r="H459" s="29" t="s">
        <v>18</v>
      </c>
      <c r="I459" s="29" t="s">
        <v>18</v>
      </c>
      <c r="J459" s="29" t="s">
        <v>18</v>
      </c>
      <c r="K459" s="29" t="s">
        <v>18</v>
      </c>
      <c r="L459" s="29" t="s">
        <v>18</v>
      </c>
      <c r="M459" s="29" t="s">
        <v>18</v>
      </c>
      <c r="N459" s="29" t="s">
        <v>18</v>
      </c>
      <c r="O459" s="29" t="s">
        <v>18</v>
      </c>
    </row>
    <row r="460" spans="1:15" ht="12.75" customHeight="1">
      <c r="A460" s="132">
        <v>51</v>
      </c>
      <c r="B460" s="29" t="s">
        <v>18</v>
      </c>
      <c r="C460" s="29" t="s">
        <v>18</v>
      </c>
      <c r="D460" s="29" t="s">
        <v>18</v>
      </c>
      <c r="E460" s="29" t="s">
        <v>18</v>
      </c>
      <c r="F460" s="29" t="s">
        <v>18</v>
      </c>
      <c r="G460" s="29" t="s">
        <v>18</v>
      </c>
      <c r="H460" s="29" t="s">
        <v>18</v>
      </c>
      <c r="I460" s="29" t="s">
        <v>18</v>
      </c>
      <c r="J460" s="29" t="s">
        <v>18</v>
      </c>
      <c r="K460" s="29" t="s">
        <v>18</v>
      </c>
      <c r="L460" s="29" t="s">
        <v>18</v>
      </c>
      <c r="M460" s="29" t="s">
        <v>18</v>
      </c>
      <c r="N460" s="29" t="s">
        <v>18</v>
      </c>
      <c r="O460" s="29" t="s">
        <v>18</v>
      </c>
    </row>
    <row r="461" spans="1:15" ht="12.75" customHeight="1">
      <c r="A461" s="132">
        <v>52</v>
      </c>
      <c r="B461" s="29" t="s">
        <v>18</v>
      </c>
      <c r="C461" s="29" t="s">
        <v>18</v>
      </c>
      <c r="D461" s="29" t="s">
        <v>18</v>
      </c>
      <c r="E461" s="29" t="s">
        <v>18</v>
      </c>
      <c r="F461" s="29" t="s">
        <v>18</v>
      </c>
      <c r="G461" s="29" t="s">
        <v>18</v>
      </c>
      <c r="H461" s="29" t="s">
        <v>18</v>
      </c>
      <c r="I461" s="29" t="s">
        <v>18</v>
      </c>
      <c r="J461" s="29" t="s">
        <v>18</v>
      </c>
      <c r="K461" s="29" t="s">
        <v>18</v>
      </c>
      <c r="L461" s="29" t="s">
        <v>18</v>
      </c>
      <c r="M461" s="29" t="s">
        <v>18</v>
      </c>
      <c r="N461" s="29" t="s">
        <v>18</v>
      </c>
      <c r="O461" s="29" t="s">
        <v>18</v>
      </c>
    </row>
    <row r="462" spans="1:15" ht="12.75" customHeight="1">
      <c r="A462" s="132">
        <v>53</v>
      </c>
      <c r="B462" s="29" t="s">
        <v>18</v>
      </c>
      <c r="C462" s="29" t="s">
        <v>18</v>
      </c>
      <c r="D462" s="29" t="s">
        <v>18</v>
      </c>
      <c r="E462" s="29" t="s">
        <v>18</v>
      </c>
      <c r="F462" s="29" t="s">
        <v>18</v>
      </c>
      <c r="G462" s="29" t="s">
        <v>18</v>
      </c>
      <c r="H462" s="29" t="s">
        <v>18</v>
      </c>
      <c r="I462" s="29" t="s">
        <v>18</v>
      </c>
      <c r="J462" s="29" t="s">
        <v>18</v>
      </c>
      <c r="K462" s="29" t="s">
        <v>18</v>
      </c>
      <c r="L462" s="29" t="s">
        <v>18</v>
      </c>
      <c r="M462" s="29" t="s">
        <v>18</v>
      </c>
      <c r="N462" s="29" t="s">
        <v>18</v>
      </c>
      <c r="O462" s="29" t="s">
        <v>18</v>
      </c>
    </row>
    <row r="463" spans="1:15" ht="12.75" customHeight="1">
      <c r="A463" s="132">
        <v>54</v>
      </c>
      <c r="B463" s="29" t="s">
        <v>18</v>
      </c>
      <c r="C463" s="29" t="s">
        <v>18</v>
      </c>
      <c r="D463" s="29" t="s">
        <v>18</v>
      </c>
      <c r="E463" s="29" t="s">
        <v>18</v>
      </c>
      <c r="F463" s="29" t="s">
        <v>18</v>
      </c>
      <c r="G463" s="29" t="s">
        <v>18</v>
      </c>
      <c r="H463" s="29" t="s">
        <v>18</v>
      </c>
      <c r="I463" s="29" t="s">
        <v>18</v>
      </c>
      <c r="J463" s="29" t="s">
        <v>18</v>
      </c>
      <c r="K463" s="29" t="s">
        <v>18</v>
      </c>
      <c r="L463" s="29" t="s">
        <v>18</v>
      </c>
      <c r="M463" s="29" t="s">
        <v>18</v>
      </c>
      <c r="N463" s="29" t="s">
        <v>18</v>
      </c>
      <c r="O463" s="29" t="s">
        <v>18</v>
      </c>
    </row>
    <row r="464" spans="1:15" ht="12.75" customHeight="1">
      <c r="A464" s="132">
        <v>55</v>
      </c>
      <c r="B464" s="29" t="s">
        <v>18</v>
      </c>
      <c r="C464" s="29" t="s">
        <v>18</v>
      </c>
      <c r="D464" s="29" t="s">
        <v>18</v>
      </c>
      <c r="E464" s="29" t="s">
        <v>18</v>
      </c>
      <c r="F464" s="29" t="s">
        <v>18</v>
      </c>
      <c r="G464" s="29" t="s">
        <v>18</v>
      </c>
      <c r="H464" s="29" t="s">
        <v>18</v>
      </c>
      <c r="I464" s="29" t="s">
        <v>18</v>
      </c>
      <c r="J464" s="29" t="s">
        <v>18</v>
      </c>
      <c r="K464" s="29" t="s">
        <v>18</v>
      </c>
      <c r="L464" s="29" t="s">
        <v>18</v>
      </c>
      <c r="M464" s="29" t="s">
        <v>18</v>
      </c>
      <c r="N464" s="29" t="s">
        <v>18</v>
      </c>
      <c r="O464" s="29" t="s">
        <v>18</v>
      </c>
    </row>
    <row r="465" spans="1:15" ht="12.75" customHeight="1">
      <c r="A465" s="132">
        <v>56</v>
      </c>
      <c r="B465" s="29" t="s">
        <v>18</v>
      </c>
      <c r="C465" s="29" t="s">
        <v>18</v>
      </c>
      <c r="D465" s="29" t="s">
        <v>18</v>
      </c>
      <c r="E465" s="29" t="s">
        <v>18</v>
      </c>
      <c r="F465" s="29" t="s">
        <v>18</v>
      </c>
      <c r="G465" s="29" t="s">
        <v>18</v>
      </c>
      <c r="H465" s="29" t="s">
        <v>18</v>
      </c>
      <c r="I465" s="29" t="s">
        <v>18</v>
      </c>
      <c r="J465" s="29" t="s">
        <v>18</v>
      </c>
      <c r="K465" s="29" t="s">
        <v>18</v>
      </c>
      <c r="L465" s="29" t="s">
        <v>18</v>
      </c>
      <c r="M465" s="29" t="s">
        <v>18</v>
      </c>
      <c r="N465" s="29" t="s">
        <v>18</v>
      </c>
      <c r="O465" s="29" t="s">
        <v>18</v>
      </c>
    </row>
    <row r="466" spans="1:15" ht="12.75" customHeight="1">
      <c r="A466" s="132">
        <v>57</v>
      </c>
      <c r="B466" s="29" t="s">
        <v>18</v>
      </c>
      <c r="C466" s="29" t="s">
        <v>18</v>
      </c>
      <c r="D466" s="29" t="s">
        <v>18</v>
      </c>
      <c r="E466" s="29" t="s">
        <v>18</v>
      </c>
      <c r="F466" s="29" t="s">
        <v>18</v>
      </c>
      <c r="G466" s="29" t="s">
        <v>18</v>
      </c>
      <c r="H466" s="29" t="s">
        <v>18</v>
      </c>
      <c r="I466" s="29" t="s">
        <v>18</v>
      </c>
      <c r="J466" s="29" t="s">
        <v>18</v>
      </c>
      <c r="K466" s="29" t="s">
        <v>18</v>
      </c>
      <c r="L466" s="29" t="s">
        <v>18</v>
      </c>
      <c r="M466" s="29" t="s">
        <v>18</v>
      </c>
      <c r="N466" s="29" t="s">
        <v>18</v>
      </c>
      <c r="O466" s="29" t="s">
        <v>18</v>
      </c>
    </row>
    <row r="467" spans="1:15" ht="12.75" customHeight="1">
      <c r="A467" s="132">
        <v>58</v>
      </c>
      <c r="B467" s="29" t="s">
        <v>18</v>
      </c>
      <c r="C467" s="29" t="s">
        <v>18</v>
      </c>
      <c r="D467" s="29" t="s">
        <v>18</v>
      </c>
      <c r="E467" s="29" t="s">
        <v>18</v>
      </c>
      <c r="F467" s="29" t="s">
        <v>18</v>
      </c>
      <c r="G467" s="29" t="s">
        <v>18</v>
      </c>
      <c r="H467" s="29" t="s">
        <v>18</v>
      </c>
      <c r="I467" s="29" t="s">
        <v>18</v>
      </c>
      <c r="J467" s="29" t="s">
        <v>18</v>
      </c>
      <c r="K467" s="29" t="s">
        <v>18</v>
      </c>
      <c r="L467" s="29" t="s">
        <v>18</v>
      </c>
      <c r="M467" s="29" t="s">
        <v>18</v>
      </c>
      <c r="N467" s="29" t="s">
        <v>18</v>
      </c>
      <c r="O467" s="29" t="s">
        <v>18</v>
      </c>
    </row>
    <row r="468" spans="1:15" ht="12.75" customHeight="1">
      <c r="A468" t="s">
        <v>3460</v>
      </c>
      <c r="B468">
        <v>450</v>
      </c>
      <c r="C468" s="105">
        <v>3.7455000000000001E-3</v>
      </c>
      <c r="D468">
        <v>117.468</v>
      </c>
      <c r="E468">
        <v>9.1229999999999993</v>
      </c>
      <c r="F468">
        <v>7.52</v>
      </c>
      <c r="G468">
        <v>-24.28</v>
      </c>
      <c r="H468">
        <v>105.72</v>
      </c>
      <c r="I468">
        <v>324.3</v>
      </c>
      <c r="J468">
        <v>7.4450000000000003</v>
      </c>
      <c r="K468">
        <v>7</v>
      </c>
      <c r="L468" s="105">
        <v>2.3E-2</v>
      </c>
      <c r="M468">
        <v>1</v>
      </c>
      <c r="N468" s="192">
        <v>0.53993055555555602</v>
      </c>
      <c r="O468">
        <v>20240730</v>
      </c>
    </row>
    <row r="469" spans="1:15" ht="12.75" customHeight="1">
      <c r="A469" s="132">
        <v>60</v>
      </c>
      <c r="B469" s="29" t="s">
        <v>18</v>
      </c>
      <c r="C469" s="29" t="s">
        <v>18</v>
      </c>
      <c r="D469" s="29" t="s">
        <v>18</v>
      </c>
      <c r="E469" s="29" t="s">
        <v>18</v>
      </c>
      <c r="F469" s="29" t="s">
        <v>18</v>
      </c>
      <c r="G469" s="29" t="s">
        <v>18</v>
      </c>
      <c r="H469" s="29" t="s">
        <v>18</v>
      </c>
      <c r="I469" s="29" t="s">
        <v>18</v>
      </c>
      <c r="J469" s="29" t="s">
        <v>18</v>
      </c>
      <c r="K469" s="29" t="s">
        <v>18</v>
      </c>
      <c r="L469" s="29" t="s">
        <v>18</v>
      </c>
      <c r="M469" s="29" t="s">
        <v>18</v>
      </c>
      <c r="N469" s="29" t="s">
        <v>18</v>
      </c>
      <c r="O469" s="29" t="s">
        <v>18</v>
      </c>
    </row>
    <row r="470" spans="1:15" ht="12.75" customHeight="1">
      <c r="A470" s="132">
        <v>61</v>
      </c>
      <c r="B470" s="29" t="s">
        <v>18</v>
      </c>
      <c r="C470" s="29" t="s">
        <v>18</v>
      </c>
      <c r="D470" s="29" t="s">
        <v>18</v>
      </c>
      <c r="E470" s="29" t="s">
        <v>18</v>
      </c>
      <c r="F470" s="29" t="s">
        <v>18</v>
      </c>
      <c r="G470" s="29" t="s">
        <v>18</v>
      </c>
      <c r="H470" s="29" t="s">
        <v>18</v>
      </c>
      <c r="I470" s="29" t="s">
        <v>18</v>
      </c>
      <c r="J470" s="29" t="s">
        <v>18</v>
      </c>
      <c r="K470" s="29" t="s">
        <v>18</v>
      </c>
      <c r="L470" s="29" t="s">
        <v>18</v>
      </c>
      <c r="M470" s="29" t="s">
        <v>18</v>
      </c>
      <c r="N470" s="29" t="s">
        <v>18</v>
      </c>
      <c r="O470" s="29" t="s">
        <v>18</v>
      </c>
    </row>
    <row r="471" spans="1:15" ht="12.75" customHeight="1">
      <c r="A471" s="132">
        <v>62</v>
      </c>
      <c r="B471" s="29" t="s">
        <v>18</v>
      </c>
      <c r="C471" s="29" t="s">
        <v>18</v>
      </c>
      <c r="D471" s="29" t="s">
        <v>18</v>
      </c>
      <c r="E471" s="29" t="s">
        <v>18</v>
      </c>
      <c r="F471" s="29" t="s">
        <v>18</v>
      </c>
      <c r="G471" s="29" t="s">
        <v>18</v>
      </c>
      <c r="H471" s="29" t="s">
        <v>18</v>
      </c>
      <c r="I471" s="29" t="s">
        <v>18</v>
      </c>
      <c r="J471" s="29" t="s">
        <v>18</v>
      </c>
      <c r="K471" s="29" t="s">
        <v>18</v>
      </c>
      <c r="L471" s="29" t="s">
        <v>18</v>
      </c>
      <c r="M471" s="29" t="s">
        <v>18</v>
      </c>
      <c r="N471" s="29" t="s">
        <v>18</v>
      </c>
      <c r="O471" s="29" t="s">
        <v>18</v>
      </c>
    </row>
    <row r="472" spans="1:15" ht="12.75" customHeight="1">
      <c r="A472" s="132">
        <v>63</v>
      </c>
      <c r="B472" s="29" t="s">
        <v>18</v>
      </c>
      <c r="C472" s="29" t="s">
        <v>18</v>
      </c>
      <c r="D472" s="29" t="s">
        <v>18</v>
      </c>
      <c r="E472" s="29" t="s">
        <v>18</v>
      </c>
      <c r="F472" s="29" t="s">
        <v>18</v>
      </c>
      <c r="G472" s="29" t="s">
        <v>18</v>
      </c>
      <c r="H472" s="29" t="s">
        <v>18</v>
      </c>
      <c r="I472" s="29" t="s">
        <v>18</v>
      </c>
      <c r="J472" s="29" t="s">
        <v>18</v>
      </c>
      <c r="K472" s="29" t="s">
        <v>18</v>
      </c>
      <c r="L472" s="29" t="s">
        <v>18</v>
      </c>
      <c r="M472" s="29" t="s">
        <v>18</v>
      </c>
      <c r="N472" s="29" t="s">
        <v>18</v>
      </c>
      <c r="O472" s="29" t="s">
        <v>18</v>
      </c>
    </row>
    <row r="473" spans="1:15" ht="12.75" customHeight="1">
      <c r="A473" s="132">
        <v>64</v>
      </c>
      <c r="B473" s="29" t="s">
        <v>18</v>
      </c>
      <c r="C473" s="29" t="s">
        <v>18</v>
      </c>
      <c r="D473" s="29" t="s">
        <v>18</v>
      </c>
      <c r="E473" s="29" t="s">
        <v>18</v>
      </c>
      <c r="F473" s="29" t="s">
        <v>18</v>
      </c>
      <c r="G473" s="29" t="s">
        <v>18</v>
      </c>
      <c r="H473" s="29" t="s">
        <v>18</v>
      </c>
      <c r="I473" s="29" t="s">
        <v>18</v>
      </c>
      <c r="J473" s="29" t="s">
        <v>18</v>
      </c>
      <c r="K473" s="29" t="s">
        <v>18</v>
      </c>
      <c r="L473" s="29" t="s">
        <v>18</v>
      </c>
      <c r="M473" s="29" t="s">
        <v>18</v>
      </c>
      <c r="N473" s="29" t="s">
        <v>18</v>
      </c>
      <c r="O473" s="29" t="s">
        <v>18</v>
      </c>
    </row>
    <row r="474" spans="1:15" ht="12.75" customHeight="1">
      <c r="A474" s="132">
        <v>65</v>
      </c>
      <c r="B474" s="29" t="s">
        <v>18</v>
      </c>
      <c r="C474" s="29" t="s">
        <v>18</v>
      </c>
      <c r="D474" s="29" t="s">
        <v>18</v>
      </c>
      <c r="E474" s="29" t="s">
        <v>18</v>
      </c>
      <c r="F474" s="29" t="s">
        <v>18</v>
      </c>
      <c r="G474" s="29" t="s">
        <v>18</v>
      </c>
      <c r="H474" s="29" t="s">
        <v>18</v>
      </c>
      <c r="I474" s="29" t="s">
        <v>18</v>
      </c>
      <c r="J474" s="29" t="s">
        <v>18</v>
      </c>
      <c r="K474" s="29" t="s">
        <v>18</v>
      </c>
      <c r="L474" s="29" t="s">
        <v>18</v>
      </c>
      <c r="M474" s="29" t="s">
        <v>18</v>
      </c>
      <c r="N474" s="29" t="s">
        <v>18</v>
      </c>
      <c r="O474" s="29" t="s">
        <v>18</v>
      </c>
    </row>
    <row r="475" spans="1:15" ht="12.75" customHeight="1">
      <c r="A475" s="132">
        <v>66</v>
      </c>
      <c r="B475" s="29" t="s">
        <v>18</v>
      </c>
      <c r="C475" s="29" t="s">
        <v>18</v>
      </c>
      <c r="D475" s="29" t="s">
        <v>18</v>
      </c>
      <c r="E475" s="29" t="s">
        <v>18</v>
      </c>
      <c r="F475" s="29" t="s">
        <v>18</v>
      </c>
      <c r="G475" s="29" t="s">
        <v>18</v>
      </c>
      <c r="H475" s="29" t="s">
        <v>18</v>
      </c>
      <c r="I475" s="29" t="s">
        <v>18</v>
      </c>
      <c r="J475" s="29" t="s">
        <v>18</v>
      </c>
      <c r="K475" s="29" t="s">
        <v>18</v>
      </c>
      <c r="L475" s="29" t="s">
        <v>18</v>
      </c>
      <c r="M475" s="29" t="s">
        <v>18</v>
      </c>
      <c r="N475" s="29" t="s">
        <v>18</v>
      </c>
      <c r="O475" s="29" t="s">
        <v>18</v>
      </c>
    </row>
    <row r="476" spans="1:15" ht="12.75" customHeight="1">
      <c r="A476" s="132">
        <v>67</v>
      </c>
      <c r="B476" s="29" t="s">
        <v>18</v>
      </c>
      <c r="C476" s="29" t="s">
        <v>18</v>
      </c>
      <c r="D476" s="29" t="s">
        <v>18</v>
      </c>
      <c r="E476" s="29" t="s">
        <v>18</v>
      </c>
      <c r="F476" s="29" t="s">
        <v>18</v>
      </c>
      <c r="G476" s="29" t="s">
        <v>18</v>
      </c>
      <c r="H476" s="29" t="s">
        <v>18</v>
      </c>
      <c r="I476" s="29" t="s">
        <v>18</v>
      </c>
      <c r="J476" s="29" t="s">
        <v>18</v>
      </c>
      <c r="K476" s="29" t="s">
        <v>18</v>
      </c>
      <c r="L476" s="29" t="s">
        <v>18</v>
      </c>
      <c r="M476" s="29" t="s">
        <v>18</v>
      </c>
      <c r="N476" s="29" t="s">
        <v>18</v>
      </c>
      <c r="O476" s="29" t="s">
        <v>18</v>
      </c>
    </row>
    <row r="477" spans="1:15" ht="12.75" customHeight="1">
      <c r="A477" s="132">
        <v>68</v>
      </c>
      <c r="B477" s="29" t="s">
        <v>18</v>
      </c>
      <c r="C477" s="29" t="s">
        <v>18</v>
      </c>
      <c r="D477" s="29" t="s">
        <v>18</v>
      </c>
      <c r="E477" s="29" t="s">
        <v>18</v>
      </c>
      <c r="F477" s="29" t="s">
        <v>18</v>
      </c>
      <c r="G477" s="29" t="s">
        <v>18</v>
      </c>
      <c r="H477" s="29" t="s">
        <v>18</v>
      </c>
      <c r="I477" s="29" t="s">
        <v>18</v>
      </c>
      <c r="J477" s="29" t="s">
        <v>18</v>
      </c>
      <c r="K477" s="29" t="s">
        <v>18</v>
      </c>
      <c r="L477" s="29" t="s">
        <v>18</v>
      </c>
      <c r="M477" s="29" t="s">
        <v>18</v>
      </c>
      <c r="N477" s="29" t="s">
        <v>18</v>
      </c>
      <c r="O477" s="29" t="s">
        <v>18</v>
      </c>
    </row>
    <row r="478" spans="1:15" ht="12.75" customHeight="1">
      <c r="A478" s="132">
        <v>69</v>
      </c>
      <c r="B478" s="29" t="s">
        <v>18</v>
      </c>
      <c r="C478" s="29" t="s">
        <v>18</v>
      </c>
      <c r="D478" s="29" t="s">
        <v>18</v>
      </c>
      <c r="E478" s="29" t="s">
        <v>18</v>
      </c>
      <c r="F478" s="29" t="s">
        <v>18</v>
      </c>
      <c r="G478" s="29" t="s">
        <v>18</v>
      </c>
      <c r="H478" s="29" t="s">
        <v>18</v>
      </c>
      <c r="I478" s="29" t="s">
        <v>18</v>
      </c>
      <c r="J478" s="29" t="s">
        <v>18</v>
      </c>
      <c r="K478" s="29" t="s">
        <v>18</v>
      </c>
      <c r="L478" s="29" t="s">
        <v>18</v>
      </c>
      <c r="M478" s="29" t="s">
        <v>18</v>
      </c>
      <c r="N478" s="29" t="s">
        <v>18</v>
      </c>
      <c r="O478" s="29" t="s">
        <v>18</v>
      </c>
    </row>
    <row r="479" spans="1:15" ht="12.75" customHeight="1">
      <c r="A479" s="132">
        <v>70</v>
      </c>
      <c r="B479" s="29" t="s">
        <v>18</v>
      </c>
      <c r="C479" s="29" t="s">
        <v>18</v>
      </c>
      <c r="D479" s="29" t="s">
        <v>18</v>
      </c>
      <c r="E479" s="29" t="s">
        <v>18</v>
      </c>
      <c r="F479" s="29" t="s">
        <v>18</v>
      </c>
      <c r="G479" s="29" t="s">
        <v>18</v>
      </c>
      <c r="H479" s="29" t="s">
        <v>18</v>
      </c>
      <c r="I479" s="29" t="s">
        <v>18</v>
      </c>
      <c r="J479" s="29" t="s">
        <v>18</v>
      </c>
      <c r="K479" s="29" t="s">
        <v>18</v>
      </c>
      <c r="L479" s="29" t="s">
        <v>18</v>
      </c>
      <c r="M479" s="29" t="s">
        <v>18</v>
      </c>
      <c r="N479" s="29" t="s">
        <v>18</v>
      </c>
      <c r="O479" s="29" t="s">
        <v>18</v>
      </c>
    </row>
    <row r="480" spans="1:15" ht="12.75" customHeight="1">
      <c r="A480" t="s">
        <v>3461</v>
      </c>
      <c r="B480">
        <v>450</v>
      </c>
      <c r="C480" s="105">
        <v>3.7455000000000001E-3</v>
      </c>
      <c r="D480">
        <v>109.95699999999999</v>
      </c>
      <c r="E480">
        <v>12.03</v>
      </c>
      <c r="F480">
        <v>8.85</v>
      </c>
      <c r="G480">
        <v>-27.04</v>
      </c>
      <c r="H480">
        <v>98.96</v>
      </c>
      <c r="I480">
        <v>249.8</v>
      </c>
      <c r="J480">
        <v>5.8209999999999997</v>
      </c>
      <c r="K480">
        <v>5.9</v>
      </c>
      <c r="L480" s="105">
        <v>2.3300000000000001E-2</v>
      </c>
      <c r="M480">
        <v>1</v>
      </c>
      <c r="N480" s="192">
        <v>0.43303240740740701</v>
      </c>
      <c r="O480">
        <v>20240731</v>
      </c>
    </row>
    <row r="481" spans="1:15" ht="12.75" customHeight="1">
      <c r="A481" s="132">
        <v>72</v>
      </c>
      <c r="B481" s="29" t="s">
        <v>18</v>
      </c>
      <c r="C481" s="29" t="s">
        <v>18</v>
      </c>
      <c r="D481" s="29" t="s">
        <v>18</v>
      </c>
      <c r="E481" s="29" t="s">
        <v>18</v>
      </c>
      <c r="F481" s="29" t="s">
        <v>18</v>
      </c>
      <c r="G481" s="29" t="s">
        <v>18</v>
      </c>
      <c r="H481" s="29" t="s">
        <v>18</v>
      </c>
      <c r="I481" s="29" t="s">
        <v>18</v>
      </c>
      <c r="J481" s="29" t="s">
        <v>18</v>
      </c>
      <c r="K481" s="29" t="s">
        <v>18</v>
      </c>
      <c r="L481" s="29" t="s">
        <v>18</v>
      </c>
      <c r="M481" s="29" t="s">
        <v>18</v>
      </c>
      <c r="N481" s="29" t="s">
        <v>18</v>
      </c>
      <c r="O481" s="29" t="s">
        <v>18</v>
      </c>
    </row>
    <row r="482" spans="1:15" ht="12.75" customHeight="1">
      <c r="A482" s="132">
        <v>73</v>
      </c>
      <c r="B482" s="29" t="s">
        <v>18</v>
      </c>
      <c r="C482" s="29" t="s">
        <v>18</v>
      </c>
      <c r="D482" s="29" t="s">
        <v>18</v>
      </c>
      <c r="E482" s="29" t="s">
        <v>18</v>
      </c>
      <c r="F482" s="29" t="s">
        <v>18</v>
      </c>
      <c r="G482" s="29" t="s">
        <v>18</v>
      </c>
      <c r="H482" s="29" t="s">
        <v>18</v>
      </c>
      <c r="I482" s="29" t="s">
        <v>18</v>
      </c>
      <c r="J482" s="29" t="s">
        <v>18</v>
      </c>
      <c r="K482" s="29" t="s">
        <v>18</v>
      </c>
      <c r="L482" s="29" t="s">
        <v>18</v>
      </c>
      <c r="M482" s="29" t="s">
        <v>18</v>
      </c>
      <c r="N482" s="29" t="s">
        <v>18</v>
      </c>
      <c r="O482" s="29" t="s">
        <v>18</v>
      </c>
    </row>
    <row r="483" spans="1:15" ht="12.75" customHeight="1">
      <c r="A483" t="s">
        <v>3462</v>
      </c>
      <c r="B483">
        <v>450</v>
      </c>
      <c r="C483" s="105">
        <v>3.7455000000000001E-3</v>
      </c>
      <c r="D483">
        <v>147.959</v>
      </c>
      <c r="E483">
        <v>13.141</v>
      </c>
      <c r="F483">
        <v>7.76</v>
      </c>
      <c r="G483">
        <v>-27.02</v>
      </c>
      <c r="H483">
        <v>133.16999999999999</v>
      </c>
      <c r="I483">
        <v>264.89999999999998</v>
      </c>
      <c r="J483">
        <v>8.2029999999999994</v>
      </c>
      <c r="K483">
        <v>6.2</v>
      </c>
      <c r="L483" s="105">
        <v>3.1E-2</v>
      </c>
      <c r="M483">
        <v>1</v>
      </c>
      <c r="N483" s="192">
        <v>0.491921296296296</v>
      </c>
      <c r="O483">
        <v>20240731</v>
      </c>
    </row>
    <row r="484" spans="1:15" ht="12.75" customHeight="1">
      <c r="A484" s="132">
        <v>75</v>
      </c>
      <c r="B484" s="29" t="s">
        <v>18</v>
      </c>
      <c r="C484" s="29" t="s">
        <v>18</v>
      </c>
      <c r="D484" s="29" t="s">
        <v>18</v>
      </c>
      <c r="E484" s="29" t="s">
        <v>18</v>
      </c>
      <c r="F484" s="29" t="s">
        <v>18</v>
      </c>
      <c r="G484" s="29" t="s">
        <v>18</v>
      </c>
      <c r="H484" s="29" t="s">
        <v>18</v>
      </c>
      <c r="I484" s="29" t="s">
        <v>18</v>
      </c>
      <c r="J484" s="29" t="s">
        <v>18</v>
      </c>
      <c r="K484" s="29" t="s">
        <v>18</v>
      </c>
      <c r="L484" s="29" t="s">
        <v>18</v>
      </c>
      <c r="M484" s="29" t="s">
        <v>18</v>
      </c>
      <c r="N484" s="29" t="s">
        <v>18</v>
      </c>
      <c r="O484" s="29" t="s">
        <v>18</v>
      </c>
    </row>
    <row r="485" spans="1:15" ht="12.75" customHeight="1">
      <c r="A485" s="132">
        <v>76</v>
      </c>
      <c r="B485" s="29" t="s">
        <v>18</v>
      </c>
      <c r="C485" s="29" t="s">
        <v>18</v>
      </c>
      <c r="D485" s="29" t="s">
        <v>18</v>
      </c>
      <c r="E485" s="29" t="s">
        <v>18</v>
      </c>
      <c r="F485" s="29" t="s">
        <v>18</v>
      </c>
      <c r="G485" s="29" t="s">
        <v>18</v>
      </c>
      <c r="H485" s="29" t="s">
        <v>18</v>
      </c>
      <c r="I485" s="29" t="s">
        <v>18</v>
      </c>
      <c r="J485" s="29" t="s">
        <v>18</v>
      </c>
      <c r="K485" s="29" t="s">
        <v>18</v>
      </c>
      <c r="L485" s="29" t="s">
        <v>18</v>
      </c>
      <c r="M485" s="29" t="s">
        <v>18</v>
      </c>
      <c r="N485" s="29" t="s">
        <v>18</v>
      </c>
      <c r="O485" s="29" t="s">
        <v>18</v>
      </c>
    </row>
    <row r="486" spans="1:15" ht="12.75" customHeight="1">
      <c r="A486" s="132">
        <v>77</v>
      </c>
      <c r="B486" s="29" t="s">
        <v>18</v>
      </c>
      <c r="C486" s="29" t="s">
        <v>18</v>
      </c>
      <c r="D486" s="29" t="s">
        <v>18</v>
      </c>
      <c r="E486" s="29" t="s">
        <v>18</v>
      </c>
      <c r="F486" s="29" t="s">
        <v>18</v>
      </c>
      <c r="G486" s="29" t="s">
        <v>18</v>
      </c>
      <c r="H486" s="29" t="s">
        <v>18</v>
      </c>
      <c r="I486" s="29" t="s">
        <v>18</v>
      </c>
      <c r="J486" s="29" t="s">
        <v>18</v>
      </c>
      <c r="K486" s="29" t="s">
        <v>18</v>
      </c>
      <c r="L486" s="29" t="s">
        <v>18</v>
      </c>
      <c r="M486" s="29" t="s">
        <v>18</v>
      </c>
      <c r="N486" s="29" t="s">
        <v>18</v>
      </c>
      <c r="O486" s="29" t="s">
        <v>18</v>
      </c>
    </row>
    <row r="487" spans="1:15" ht="12.75" customHeight="1">
      <c r="A487" s="132">
        <v>78</v>
      </c>
      <c r="B487" s="29" t="s">
        <v>18</v>
      </c>
      <c r="C487" s="29" t="s">
        <v>18</v>
      </c>
      <c r="D487" s="29" t="s">
        <v>18</v>
      </c>
      <c r="E487" s="29" t="s">
        <v>18</v>
      </c>
      <c r="F487" s="29" t="s">
        <v>18</v>
      </c>
      <c r="G487" s="29" t="s">
        <v>18</v>
      </c>
      <c r="H487" s="29" t="s">
        <v>18</v>
      </c>
      <c r="I487" s="29" t="s">
        <v>18</v>
      </c>
      <c r="J487" s="29" t="s">
        <v>18</v>
      </c>
      <c r="K487" s="29" t="s">
        <v>18</v>
      </c>
      <c r="L487" s="29" t="s">
        <v>18</v>
      </c>
      <c r="M487" s="29" t="s">
        <v>18</v>
      </c>
      <c r="N487" s="29" t="s">
        <v>18</v>
      </c>
      <c r="O487" s="29" t="s">
        <v>18</v>
      </c>
    </row>
    <row r="488" spans="1:15" ht="12.75" customHeight="1">
      <c r="A488" t="s">
        <v>3463</v>
      </c>
      <c r="B488">
        <v>450</v>
      </c>
      <c r="C488" s="105">
        <v>3.7455000000000001E-3</v>
      </c>
      <c r="D488">
        <v>174.499</v>
      </c>
      <c r="E488">
        <v>16.048999999999999</v>
      </c>
      <c r="F488">
        <v>7.81</v>
      </c>
      <c r="G488">
        <v>-26.58</v>
      </c>
      <c r="H488">
        <v>157.05000000000001</v>
      </c>
      <c r="I488">
        <v>270.10000000000002</v>
      </c>
      <c r="J488">
        <v>9.9939999999999998</v>
      </c>
      <c r="K488">
        <v>6.4</v>
      </c>
      <c r="L488" s="105">
        <v>3.6999999999999998E-2</v>
      </c>
      <c r="M488">
        <v>1</v>
      </c>
      <c r="N488" s="192">
        <v>0.52541666666666698</v>
      </c>
      <c r="O488">
        <v>20240731</v>
      </c>
    </row>
    <row r="489" spans="1:15" ht="12.75" customHeight="1">
      <c r="A489" t="s">
        <v>3464</v>
      </c>
      <c r="B489">
        <v>450</v>
      </c>
      <c r="C489" s="105">
        <v>3.7455000000000001E-3</v>
      </c>
      <c r="D489">
        <v>160.27500000000001</v>
      </c>
      <c r="E489">
        <v>16.152999999999999</v>
      </c>
      <c r="F489">
        <v>7.72</v>
      </c>
      <c r="G489">
        <v>-25.82</v>
      </c>
      <c r="H489">
        <v>144.24</v>
      </c>
      <c r="I489">
        <v>257.2</v>
      </c>
      <c r="J489">
        <v>8.1739999999999995</v>
      </c>
      <c r="K489">
        <v>5.7</v>
      </c>
      <c r="L489" s="105">
        <v>3.1800000000000002E-2</v>
      </c>
      <c r="M489">
        <v>1</v>
      </c>
      <c r="N489" s="192">
        <v>0.55351851851851896</v>
      </c>
      <c r="O489">
        <v>20240731</v>
      </c>
    </row>
    <row r="490" spans="1:15" ht="12.75" customHeight="1">
      <c r="A490" s="132">
        <v>81</v>
      </c>
      <c r="B490" s="29" t="s">
        <v>18</v>
      </c>
      <c r="C490" s="29" t="s">
        <v>18</v>
      </c>
      <c r="D490" s="29" t="s">
        <v>18</v>
      </c>
      <c r="E490" s="29" t="s">
        <v>18</v>
      </c>
      <c r="F490" s="29" t="s">
        <v>18</v>
      </c>
      <c r="G490" s="29" t="s">
        <v>18</v>
      </c>
      <c r="H490" s="29" t="s">
        <v>18</v>
      </c>
      <c r="I490" s="29" t="s">
        <v>18</v>
      </c>
      <c r="J490" s="29" t="s">
        <v>18</v>
      </c>
      <c r="K490" s="29" t="s">
        <v>18</v>
      </c>
      <c r="L490" s="29" t="s">
        <v>18</v>
      </c>
      <c r="M490" s="29" t="s">
        <v>18</v>
      </c>
      <c r="N490" s="29" t="s">
        <v>18</v>
      </c>
      <c r="O490" s="29" t="s">
        <v>18</v>
      </c>
    </row>
    <row r="491" spans="1:15">
      <c r="A491" t="s">
        <v>3465</v>
      </c>
      <c r="B491">
        <v>450</v>
      </c>
      <c r="C491" s="105">
        <v>3.7455000000000001E-3</v>
      </c>
      <c r="D491">
        <v>390.327</v>
      </c>
      <c r="E491">
        <v>33.530999999999999</v>
      </c>
      <c r="F491">
        <v>8.4499999999999993</v>
      </c>
      <c r="G491">
        <v>-27.19</v>
      </c>
      <c r="H491">
        <v>348.14</v>
      </c>
      <c r="I491">
        <v>369.8</v>
      </c>
      <c r="J491">
        <v>21.379000000000001</v>
      </c>
      <c r="K491">
        <v>6.02</v>
      </c>
      <c r="L491" s="105">
        <v>5.7799999999999997E-2</v>
      </c>
      <c r="M491">
        <v>10</v>
      </c>
      <c r="N491" s="192">
        <v>0.59363425925925895</v>
      </c>
      <c r="O491">
        <v>20240924</v>
      </c>
    </row>
    <row r="492" spans="1:15" ht="12.75" customHeight="1">
      <c r="A492" s="132">
        <v>83</v>
      </c>
      <c r="B492" s="29" t="s">
        <v>18</v>
      </c>
      <c r="C492" s="29" t="s">
        <v>18</v>
      </c>
      <c r="D492" s="29" t="s">
        <v>18</v>
      </c>
      <c r="E492" s="29" t="s">
        <v>18</v>
      </c>
      <c r="F492" s="29" t="s">
        <v>18</v>
      </c>
      <c r="G492" s="29" t="s">
        <v>18</v>
      </c>
      <c r="H492" s="29" t="s">
        <v>18</v>
      </c>
      <c r="I492" s="29" t="s">
        <v>18</v>
      </c>
      <c r="J492" s="29" t="s">
        <v>18</v>
      </c>
      <c r="K492" s="29" t="s">
        <v>18</v>
      </c>
      <c r="L492" s="29" t="s">
        <v>18</v>
      </c>
      <c r="M492" s="29" t="s">
        <v>18</v>
      </c>
      <c r="N492" s="29" t="s">
        <v>18</v>
      </c>
      <c r="O492" s="29" t="s">
        <v>18</v>
      </c>
    </row>
    <row r="493" spans="1:15" ht="12.75" customHeight="1">
      <c r="A493" s="132">
        <v>84</v>
      </c>
      <c r="B493" s="29" t="s">
        <v>18</v>
      </c>
      <c r="C493" s="29" t="s">
        <v>18</v>
      </c>
      <c r="D493" s="29" t="s">
        <v>18</v>
      </c>
      <c r="E493" s="29" t="s">
        <v>18</v>
      </c>
      <c r="F493" s="29" t="s">
        <v>18</v>
      </c>
      <c r="G493" s="29" t="s">
        <v>18</v>
      </c>
      <c r="H493" s="29" t="s">
        <v>18</v>
      </c>
      <c r="I493" s="29" t="s">
        <v>18</v>
      </c>
      <c r="J493" s="29" t="s">
        <v>18</v>
      </c>
      <c r="K493" s="29" t="s">
        <v>18</v>
      </c>
      <c r="L493" s="29" t="s">
        <v>18</v>
      </c>
      <c r="M493" s="29" t="s">
        <v>18</v>
      </c>
      <c r="N493" s="29" t="s">
        <v>18</v>
      </c>
      <c r="O493" s="29" t="s">
        <v>18</v>
      </c>
    </row>
    <row r="494" spans="1:15">
      <c r="A494" t="s">
        <v>3466</v>
      </c>
      <c r="B494">
        <v>450</v>
      </c>
      <c r="C494" s="105">
        <v>3.7455000000000001E-3</v>
      </c>
      <c r="D494">
        <v>175.25200000000001</v>
      </c>
      <c r="E494">
        <v>17.523</v>
      </c>
      <c r="F494">
        <v>9.07</v>
      </c>
      <c r="G494">
        <v>-31.34</v>
      </c>
      <c r="H494">
        <v>157.72999999999999</v>
      </c>
      <c r="I494">
        <v>282.2</v>
      </c>
      <c r="J494">
        <v>9.4670000000000005</v>
      </c>
      <c r="K494">
        <v>6</v>
      </c>
      <c r="L494" s="105">
        <v>3.3500000000000002E-2</v>
      </c>
      <c r="M494">
        <v>1</v>
      </c>
      <c r="N494" s="192">
        <v>0.55486111111111103</v>
      </c>
      <c r="O494">
        <v>20240925</v>
      </c>
    </row>
    <row r="495" spans="1:15" ht="12.75" customHeight="1">
      <c r="A495" s="132">
        <v>86</v>
      </c>
      <c r="B495" s="29" t="s">
        <v>18</v>
      </c>
      <c r="C495" s="29" t="s">
        <v>18</v>
      </c>
      <c r="D495" s="29" t="s">
        <v>18</v>
      </c>
      <c r="E495" s="29" t="s">
        <v>18</v>
      </c>
      <c r="F495" s="29" t="s">
        <v>18</v>
      </c>
      <c r="G495" s="29" t="s">
        <v>18</v>
      </c>
      <c r="H495" s="29" t="s">
        <v>18</v>
      </c>
      <c r="I495" s="29" t="s">
        <v>18</v>
      </c>
      <c r="J495" s="29" t="s">
        <v>18</v>
      </c>
      <c r="K495" s="29" t="s">
        <v>18</v>
      </c>
      <c r="L495" s="29" t="s">
        <v>18</v>
      </c>
      <c r="M495" s="29" t="s">
        <v>18</v>
      </c>
      <c r="N495" s="29" t="s">
        <v>18</v>
      </c>
      <c r="O495" s="29" t="s">
        <v>18</v>
      </c>
    </row>
    <row r="496" spans="1:15" ht="12.75" customHeight="1">
      <c r="A496" s="132">
        <v>87</v>
      </c>
      <c r="B496" s="29" t="s">
        <v>18</v>
      </c>
      <c r="C496" s="29" t="s">
        <v>18</v>
      </c>
      <c r="D496" s="29" t="s">
        <v>18</v>
      </c>
      <c r="E496" s="29" t="s">
        <v>18</v>
      </c>
      <c r="F496" s="29" t="s">
        <v>18</v>
      </c>
      <c r="G496" s="29" t="s">
        <v>18</v>
      </c>
      <c r="H496" s="29" t="s">
        <v>18</v>
      </c>
      <c r="I496" s="29" t="s">
        <v>18</v>
      </c>
      <c r="J496" s="29" t="s">
        <v>18</v>
      </c>
      <c r="K496" s="29" t="s">
        <v>18</v>
      </c>
      <c r="L496" s="29" t="s">
        <v>18</v>
      </c>
      <c r="M496" s="29" t="s">
        <v>18</v>
      </c>
      <c r="N496" s="29" t="s">
        <v>18</v>
      </c>
      <c r="O496" s="29" t="s">
        <v>18</v>
      </c>
    </row>
    <row r="497" spans="1:16">
      <c r="A497" t="s">
        <v>3467</v>
      </c>
      <c r="B497">
        <v>450</v>
      </c>
      <c r="C497" s="105">
        <v>3.7455000000000001E-3</v>
      </c>
      <c r="D497">
        <v>131.83000000000001</v>
      </c>
      <c r="E497">
        <v>12.760999999999999</v>
      </c>
      <c r="F497">
        <v>8.98</v>
      </c>
      <c r="G497">
        <v>-27.82</v>
      </c>
      <c r="H497">
        <v>118.65</v>
      </c>
      <c r="I497">
        <v>270.10000000000002</v>
      </c>
      <c r="J497">
        <v>6.2779999999999996</v>
      </c>
      <c r="K497">
        <v>5.03</v>
      </c>
      <c r="L497" s="105">
        <v>2.3199999999999998E-2</v>
      </c>
      <c r="M497">
        <v>1</v>
      </c>
      <c r="N497" s="192">
        <v>0.59870370370370396</v>
      </c>
      <c r="O497">
        <v>20240925</v>
      </c>
    </row>
    <row r="498" spans="1:16" ht="12.75" customHeight="1">
      <c r="A498" s="132">
        <v>89</v>
      </c>
      <c r="B498" s="29" t="s">
        <v>18</v>
      </c>
      <c r="C498" s="29" t="s">
        <v>18</v>
      </c>
      <c r="D498" s="29" t="s">
        <v>18</v>
      </c>
      <c r="E498" s="29" t="s">
        <v>18</v>
      </c>
      <c r="F498" s="29" t="s">
        <v>18</v>
      </c>
      <c r="G498" s="29" t="s">
        <v>18</v>
      </c>
      <c r="H498" s="29" t="s">
        <v>18</v>
      </c>
      <c r="I498" s="29" t="s">
        <v>18</v>
      </c>
      <c r="J498" s="29" t="s">
        <v>18</v>
      </c>
      <c r="K498" s="29" t="s">
        <v>18</v>
      </c>
      <c r="L498" s="29" t="s">
        <v>18</v>
      </c>
      <c r="M498" s="29" t="s">
        <v>18</v>
      </c>
      <c r="N498" s="29" t="s">
        <v>18</v>
      </c>
      <c r="O498" s="29" t="s">
        <v>18</v>
      </c>
    </row>
    <row r="499" spans="1:16" ht="12.75" customHeight="1">
      <c r="A499" s="132">
        <v>90</v>
      </c>
      <c r="B499" s="29" t="s">
        <v>18</v>
      </c>
      <c r="C499" s="29" t="s">
        <v>18</v>
      </c>
      <c r="D499" s="29" t="s">
        <v>18</v>
      </c>
      <c r="E499" s="29" t="s">
        <v>18</v>
      </c>
      <c r="F499" s="29" t="s">
        <v>18</v>
      </c>
      <c r="G499" s="29" t="s">
        <v>18</v>
      </c>
      <c r="H499" s="29" t="s">
        <v>18</v>
      </c>
      <c r="I499" s="29" t="s">
        <v>18</v>
      </c>
      <c r="J499" s="29" t="s">
        <v>18</v>
      </c>
      <c r="K499" s="29" t="s">
        <v>18</v>
      </c>
      <c r="L499" s="29" t="s">
        <v>18</v>
      </c>
      <c r="M499" s="29" t="s">
        <v>18</v>
      </c>
      <c r="N499" s="29" t="s">
        <v>18</v>
      </c>
      <c r="O499" s="29" t="s">
        <v>18</v>
      </c>
    </row>
    <row r="500" spans="1:16" ht="12.75" customHeight="1">
      <c r="A500" s="132">
        <v>91</v>
      </c>
      <c r="B500" s="29" t="s">
        <v>18</v>
      </c>
      <c r="C500" s="29" t="s">
        <v>18</v>
      </c>
      <c r="D500" s="29" t="s">
        <v>18</v>
      </c>
      <c r="E500" s="29" t="s">
        <v>18</v>
      </c>
      <c r="F500" s="29" t="s">
        <v>18</v>
      </c>
      <c r="G500" s="29" t="s">
        <v>18</v>
      </c>
      <c r="H500" s="29" t="s">
        <v>18</v>
      </c>
      <c r="I500" s="29" t="s">
        <v>18</v>
      </c>
      <c r="J500" s="29" t="s">
        <v>18</v>
      </c>
      <c r="K500" s="29" t="s">
        <v>18</v>
      </c>
      <c r="L500" s="29" t="s">
        <v>18</v>
      </c>
      <c r="M500" s="29" t="s">
        <v>18</v>
      </c>
      <c r="N500" s="29" t="s">
        <v>18</v>
      </c>
      <c r="O500" s="29" t="s">
        <v>18</v>
      </c>
    </row>
    <row r="501" spans="1:16" ht="12.75" customHeight="1">
      <c r="A501" s="132">
        <v>92</v>
      </c>
      <c r="B501" s="29" t="s">
        <v>18</v>
      </c>
      <c r="C501" s="29" t="s">
        <v>18</v>
      </c>
      <c r="D501" s="29" t="s">
        <v>18</v>
      </c>
      <c r="E501" s="29" t="s">
        <v>18</v>
      </c>
      <c r="F501" s="29" t="s">
        <v>18</v>
      </c>
      <c r="G501" s="29" t="s">
        <v>18</v>
      </c>
      <c r="H501" s="29" t="s">
        <v>18</v>
      </c>
      <c r="I501" s="29" t="s">
        <v>18</v>
      </c>
      <c r="J501" s="29" t="s">
        <v>18</v>
      </c>
      <c r="K501" s="29" t="s">
        <v>18</v>
      </c>
      <c r="L501" s="29" t="s">
        <v>18</v>
      </c>
      <c r="M501" s="29" t="s">
        <v>18</v>
      </c>
      <c r="N501" s="29" t="s">
        <v>18</v>
      </c>
      <c r="O501" s="29" t="s">
        <v>18</v>
      </c>
    </row>
    <row r="502" spans="1:16">
      <c r="A502" t="s">
        <v>3468</v>
      </c>
      <c r="B502">
        <v>450</v>
      </c>
      <c r="C502" s="105">
        <v>3.7455000000000001E-3</v>
      </c>
      <c r="D502">
        <v>235.28700000000001</v>
      </c>
      <c r="E502">
        <v>22.902999999999999</v>
      </c>
      <c r="F502">
        <v>8.4700000000000006</v>
      </c>
      <c r="G502">
        <v>-25.84</v>
      </c>
      <c r="H502">
        <v>211.76</v>
      </c>
      <c r="I502">
        <v>302.60000000000002</v>
      </c>
      <c r="J502">
        <v>11.945</v>
      </c>
      <c r="K502">
        <v>5.0599999999999996</v>
      </c>
      <c r="L502" s="105">
        <v>3.95E-2</v>
      </c>
      <c r="M502">
        <v>1</v>
      </c>
      <c r="N502" s="192">
        <v>0.543333333333333</v>
      </c>
      <c r="O502">
        <v>20240927</v>
      </c>
    </row>
    <row r="503" spans="1:16" ht="12.75" customHeight="1">
      <c r="A503" s="132">
        <v>94</v>
      </c>
      <c r="B503" s="29" t="s">
        <v>18</v>
      </c>
      <c r="C503" s="29" t="s">
        <v>18</v>
      </c>
      <c r="D503" s="29" t="s">
        <v>18</v>
      </c>
      <c r="E503" s="29" t="s">
        <v>18</v>
      </c>
      <c r="F503" s="29" t="s">
        <v>18</v>
      </c>
      <c r="G503" s="29" t="s">
        <v>18</v>
      </c>
      <c r="H503" s="29" t="s">
        <v>18</v>
      </c>
      <c r="I503" s="29" t="s">
        <v>18</v>
      </c>
      <c r="J503" s="29" t="s">
        <v>18</v>
      </c>
      <c r="K503" s="29" t="s">
        <v>18</v>
      </c>
      <c r="L503" s="29" t="s">
        <v>18</v>
      </c>
      <c r="M503" s="29" t="s">
        <v>18</v>
      </c>
      <c r="N503" s="29" t="s">
        <v>18</v>
      </c>
      <c r="O503" s="29" t="s">
        <v>18</v>
      </c>
    </row>
    <row r="504" spans="1:16" ht="12.75" customHeight="1">
      <c r="A504" s="132">
        <v>95</v>
      </c>
      <c r="B504" s="29" t="s">
        <v>18</v>
      </c>
      <c r="C504" s="29" t="s">
        <v>18</v>
      </c>
      <c r="D504" s="29" t="s">
        <v>18</v>
      </c>
      <c r="E504" s="29" t="s">
        <v>18</v>
      </c>
      <c r="F504" s="29" t="s">
        <v>18</v>
      </c>
      <c r="G504" s="29" t="s">
        <v>18</v>
      </c>
      <c r="H504" s="29" t="s">
        <v>18</v>
      </c>
      <c r="I504" s="29" t="s">
        <v>18</v>
      </c>
      <c r="J504" s="29" t="s">
        <v>18</v>
      </c>
      <c r="K504" s="29" t="s">
        <v>18</v>
      </c>
      <c r="L504" s="29" t="s">
        <v>18</v>
      </c>
      <c r="M504" s="29" t="s">
        <v>18</v>
      </c>
      <c r="N504" s="29" t="s">
        <v>18</v>
      </c>
      <c r="O504" s="29" t="s">
        <v>18</v>
      </c>
    </row>
    <row r="505" spans="1:16" ht="12.75" customHeight="1">
      <c r="A505" s="132">
        <v>96</v>
      </c>
      <c r="B505" s="29" t="s">
        <v>18</v>
      </c>
      <c r="C505" s="29" t="s">
        <v>18</v>
      </c>
      <c r="D505" s="29" t="s">
        <v>18</v>
      </c>
      <c r="E505" s="29" t="s">
        <v>18</v>
      </c>
      <c r="F505" s="29" t="s">
        <v>18</v>
      </c>
      <c r="G505" s="29" t="s">
        <v>18</v>
      </c>
      <c r="H505" s="29" t="s">
        <v>18</v>
      </c>
      <c r="I505" s="29" t="s">
        <v>18</v>
      </c>
      <c r="J505" s="29" t="s">
        <v>18</v>
      </c>
      <c r="K505" s="29" t="s">
        <v>18</v>
      </c>
      <c r="L505" s="29" t="s">
        <v>18</v>
      </c>
      <c r="M505" s="29" t="s">
        <v>18</v>
      </c>
      <c r="N505" s="29" t="s">
        <v>18</v>
      </c>
      <c r="O505" s="29" t="s">
        <v>18</v>
      </c>
    </row>
    <row r="506" spans="1:16">
      <c r="A506" t="s">
        <v>3469</v>
      </c>
      <c r="B506">
        <v>450</v>
      </c>
      <c r="C506" s="105">
        <v>3.7455000000000001E-3</v>
      </c>
      <c r="D506">
        <v>132.184</v>
      </c>
      <c r="E506">
        <v>13.15</v>
      </c>
      <c r="F506">
        <v>8.74</v>
      </c>
      <c r="G506">
        <v>-26.13</v>
      </c>
      <c r="H506">
        <v>118.97</v>
      </c>
      <c r="I506">
        <v>271.10000000000002</v>
      </c>
      <c r="J506">
        <v>6.1029999999999998</v>
      </c>
      <c r="K506">
        <v>5.01</v>
      </c>
      <c r="L506" s="105">
        <v>2.2499999999999999E-2</v>
      </c>
      <c r="M506">
        <v>1</v>
      </c>
      <c r="N506" s="192">
        <v>0.57467592592592598</v>
      </c>
      <c r="O506">
        <v>20240930</v>
      </c>
    </row>
    <row r="507" spans="1:16" ht="12.75" customHeight="1">
      <c r="A507" s="132">
        <v>98</v>
      </c>
      <c r="B507" s="29" t="s">
        <v>18</v>
      </c>
      <c r="C507" s="29" t="s">
        <v>18</v>
      </c>
      <c r="D507" s="29" t="s">
        <v>18</v>
      </c>
      <c r="E507" s="29" t="s">
        <v>18</v>
      </c>
      <c r="F507" s="29" t="s">
        <v>18</v>
      </c>
      <c r="G507" s="29" t="s">
        <v>18</v>
      </c>
      <c r="H507" s="29" t="s">
        <v>18</v>
      </c>
      <c r="I507" s="29" t="s">
        <v>18</v>
      </c>
      <c r="J507" s="29" t="s">
        <v>18</v>
      </c>
      <c r="K507" s="29" t="s">
        <v>18</v>
      </c>
      <c r="L507" s="29" t="s">
        <v>18</v>
      </c>
      <c r="M507" s="29" t="s">
        <v>18</v>
      </c>
      <c r="N507" s="29" t="s">
        <v>18</v>
      </c>
      <c r="O507" s="29" t="s">
        <v>18</v>
      </c>
    </row>
    <row r="508" spans="1:16" ht="12.75" customHeight="1">
      <c r="A508" s="132">
        <v>99</v>
      </c>
      <c r="B508" s="29" t="s">
        <v>18</v>
      </c>
      <c r="C508" s="29" t="s">
        <v>18</v>
      </c>
      <c r="D508" s="29" t="s">
        <v>18</v>
      </c>
      <c r="E508" s="29" t="s">
        <v>18</v>
      </c>
      <c r="F508" s="29" t="s">
        <v>18</v>
      </c>
      <c r="G508" s="29" t="s">
        <v>18</v>
      </c>
      <c r="H508" s="29" t="s">
        <v>18</v>
      </c>
      <c r="I508" s="29" t="s">
        <v>18</v>
      </c>
      <c r="J508" s="29" t="s">
        <v>18</v>
      </c>
      <c r="K508" s="29" t="s">
        <v>18</v>
      </c>
      <c r="L508" s="29" t="s">
        <v>18</v>
      </c>
      <c r="M508" s="29" t="s">
        <v>18</v>
      </c>
      <c r="N508" s="29" t="s">
        <v>18</v>
      </c>
      <c r="O508" s="29" t="s">
        <v>18</v>
      </c>
    </row>
    <row r="509" spans="1:16">
      <c r="A509" t="s">
        <v>3470</v>
      </c>
      <c r="B509">
        <v>450</v>
      </c>
      <c r="C509" s="105">
        <v>3.7455000000000001E-3</v>
      </c>
      <c r="D509">
        <v>62.414999999999999</v>
      </c>
      <c r="E509">
        <v>5.8890000000000002</v>
      </c>
      <c r="F509">
        <v>8.32</v>
      </c>
      <c r="G509">
        <v>-24.76</v>
      </c>
      <c r="H509">
        <v>56.17</v>
      </c>
      <c r="I509">
        <v>322.10000000000002</v>
      </c>
      <c r="J509">
        <v>3.4089999999999998</v>
      </c>
      <c r="K509">
        <v>6.01</v>
      </c>
      <c r="L509" s="105">
        <v>1.06E-2</v>
      </c>
      <c r="M509">
        <v>1</v>
      </c>
      <c r="N509" s="192">
        <v>0.58574074074074101</v>
      </c>
      <c r="O509">
        <v>20241001</v>
      </c>
    </row>
    <row r="510" spans="1:16" ht="12.75" customHeight="1">
      <c r="A510" s="190"/>
      <c r="B510" s="190"/>
      <c r="C510" s="190"/>
      <c r="D510" s="190"/>
      <c r="E510" s="190"/>
      <c r="F510" s="190"/>
      <c r="G510" s="190"/>
      <c r="H510" s="190"/>
      <c r="I510" s="190"/>
      <c r="J510" s="190"/>
      <c r="K510" s="190"/>
      <c r="L510" s="190"/>
      <c r="M510" s="190"/>
      <c r="N510" s="190"/>
      <c r="O510" s="190"/>
      <c r="P510" s="190"/>
    </row>
    <row r="511" spans="1:16" ht="12.75" customHeight="1">
      <c r="A511" s="29" t="s">
        <v>3471</v>
      </c>
    </row>
    <row r="512" spans="1:16" ht="12.75" customHeight="1">
      <c r="A512" s="29">
        <v>1</v>
      </c>
      <c r="B512" s="29" t="s">
        <v>18</v>
      </c>
      <c r="C512" s="29" t="s">
        <v>18</v>
      </c>
      <c r="D512" s="29" t="s">
        <v>18</v>
      </c>
      <c r="E512" s="29" t="s">
        <v>18</v>
      </c>
      <c r="F512" s="29" t="s">
        <v>18</v>
      </c>
      <c r="G512" s="29" t="s">
        <v>18</v>
      </c>
      <c r="H512" s="29" t="s">
        <v>18</v>
      </c>
      <c r="I512" s="29" t="s">
        <v>18</v>
      </c>
      <c r="J512" s="29" t="s">
        <v>18</v>
      </c>
      <c r="K512" s="29" t="s">
        <v>18</v>
      </c>
      <c r="L512" s="29" t="s">
        <v>18</v>
      </c>
      <c r="M512" s="29" t="s">
        <v>18</v>
      </c>
      <c r="N512" s="29" t="s">
        <v>18</v>
      </c>
      <c r="O512" s="29" t="s">
        <v>18</v>
      </c>
    </row>
    <row r="513" spans="1:15" ht="12.75" customHeight="1">
      <c r="A513" s="29">
        <v>2</v>
      </c>
      <c r="B513" s="29" t="s">
        <v>18</v>
      </c>
      <c r="C513" s="29" t="s">
        <v>18</v>
      </c>
      <c r="D513" s="29" t="s">
        <v>18</v>
      </c>
      <c r="E513" s="29" t="s">
        <v>18</v>
      </c>
      <c r="F513" s="29" t="s">
        <v>18</v>
      </c>
      <c r="G513" s="29" t="s">
        <v>18</v>
      </c>
      <c r="H513" s="29" t="s">
        <v>18</v>
      </c>
      <c r="I513" s="29" t="s">
        <v>18</v>
      </c>
      <c r="J513" s="29" t="s">
        <v>18</v>
      </c>
      <c r="K513" s="29" t="s">
        <v>18</v>
      </c>
      <c r="L513" s="29" t="s">
        <v>18</v>
      </c>
      <c r="M513" s="29" t="s">
        <v>18</v>
      </c>
      <c r="N513" s="29" t="s">
        <v>18</v>
      </c>
      <c r="O513" s="29" t="s">
        <v>18</v>
      </c>
    </row>
    <row r="514" spans="1:15" ht="12.75" customHeight="1">
      <c r="A514" s="29">
        <v>3</v>
      </c>
      <c r="B514" s="29" t="s">
        <v>18</v>
      </c>
      <c r="C514" s="29" t="s">
        <v>18</v>
      </c>
      <c r="D514" s="29" t="s">
        <v>18</v>
      </c>
      <c r="E514" s="29" t="s">
        <v>18</v>
      </c>
      <c r="F514" s="29" t="s">
        <v>18</v>
      </c>
      <c r="G514" s="29" t="s">
        <v>18</v>
      </c>
      <c r="H514" s="29" t="s">
        <v>18</v>
      </c>
      <c r="I514" s="29" t="s">
        <v>18</v>
      </c>
      <c r="J514" s="29" t="s">
        <v>18</v>
      </c>
      <c r="K514" s="29" t="s">
        <v>18</v>
      </c>
      <c r="L514" s="29" t="s">
        <v>18</v>
      </c>
      <c r="M514" s="29" t="s">
        <v>18</v>
      </c>
      <c r="N514" s="29" t="s">
        <v>18</v>
      </c>
      <c r="O514" s="29" t="s">
        <v>18</v>
      </c>
    </row>
    <row r="515" spans="1:15" ht="12.75" customHeight="1">
      <c r="A515" s="29">
        <v>4</v>
      </c>
      <c r="B515" s="29" t="s">
        <v>18</v>
      </c>
      <c r="C515" s="29" t="s">
        <v>18</v>
      </c>
      <c r="D515" s="29" t="s">
        <v>18</v>
      </c>
      <c r="E515" s="29" t="s">
        <v>18</v>
      </c>
      <c r="F515" s="29" t="s">
        <v>18</v>
      </c>
      <c r="G515" s="29" t="s">
        <v>18</v>
      </c>
      <c r="H515" s="29" t="s">
        <v>18</v>
      </c>
      <c r="I515" s="29" t="s">
        <v>18</v>
      </c>
      <c r="J515" s="29" t="s">
        <v>18</v>
      </c>
      <c r="K515" s="29" t="s">
        <v>18</v>
      </c>
      <c r="L515" s="29" t="s">
        <v>18</v>
      </c>
      <c r="M515" s="29" t="s">
        <v>18</v>
      </c>
      <c r="N515" s="29" t="s">
        <v>18</v>
      </c>
      <c r="O515" s="29" t="s">
        <v>18</v>
      </c>
    </row>
    <row r="516" spans="1:15" ht="12.75" customHeight="1">
      <c r="A516" s="29">
        <v>5</v>
      </c>
      <c r="B516" s="29" t="s">
        <v>18</v>
      </c>
      <c r="C516" s="29" t="s">
        <v>18</v>
      </c>
      <c r="D516" s="29" t="s">
        <v>18</v>
      </c>
      <c r="E516" s="29" t="s">
        <v>18</v>
      </c>
      <c r="F516" s="29" t="s">
        <v>18</v>
      </c>
      <c r="G516" s="29" t="s">
        <v>18</v>
      </c>
      <c r="H516" s="29" t="s">
        <v>18</v>
      </c>
      <c r="I516" s="29" t="s">
        <v>18</v>
      </c>
      <c r="J516" s="29" t="s">
        <v>18</v>
      </c>
      <c r="K516" s="29" t="s">
        <v>18</v>
      </c>
      <c r="L516" s="29" t="s">
        <v>18</v>
      </c>
      <c r="M516" s="29" t="s">
        <v>18</v>
      </c>
      <c r="N516" s="29" t="s">
        <v>18</v>
      </c>
      <c r="O516" s="29" t="s">
        <v>18</v>
      </c>
    </row>
    <row r="517" spans="1:15" ht="12.75" customHeight="1">
      <c r="A517" s="29">
        <v>6</v>
      </c>
      <c r="B517" s="29" t="s">
        <v>18</v>
      </c>
      <c r="C517" s="29" t="s">
        <v>18</v>
      </c>
      <c r="D517" s="29" t="s">
        <v>18</v>
      </c>
      <c r="E517" s="29" t="s">
        <v>18</v>
      </c>
      <c r="F517" s="29" t="s">
        <v>18</v>
      </c>
      <c r="G517" s="29" t="s">
        <v>18</v>
      </c>
      <c r="H517" s="29" t="s">
        <v>18</v>
      </c>
      <c r="I517" s="29" t="s">
        <v>18</v>
      </c>
      <c r="J517" s="29" t="s">
        <v>18</v>
      </c>
      <c r="K517" s="29" t="s">
        <v>18</v>
      </c>
      <c r="L517" s="29" t="s">
        <v>18</v>
      </c>
      <c r="M517" s="29" t="s">
        <v>18</v>
      </c>
      <c r="N517" s="29" t="s">
        <v>18</v>
      </c>
      <c r="O517" s="29" t="s">
        <v>18</v>
      </c>
    </row>
    <row r="518" spans="1:15" ht="12.75" customHeight="1">
      <c r="A518" s="29">
        <v>7</v>
      </c>
      <c r="B518" s="29" t="s">
        <v>18</v>
      </c>
      <c r="C518" s="29" t="s">
        <v>18</v>
      </c>
      <c r="D518" s="29" t="s">
        <v>18</v>
      </c>
      <c r="E518" s="29" t="s">
        <v>18</v>
      </c>
      <c r="F518" s="29" t="s">
        <v>18</v>
      </c>
      <c r="G518" s="29" t="s">
        <v>18</v>
      </c>
      <c r="H518" s="29" t="s">
        <v>18</v>
      </c>
      <c r="I518" s="29" t="s">
        <v>18</v>
      </c>
      <c r="J518" s="29" t="s">
        <v>18</v>
      </c>
      <c r="K518" s="29" t="s">
        <v>18</v>
      </c>
      <c r="L518" s="29" t="s">
        <v>18</v>
      </c>
      <c r="M518" s="29" t="s">
        <v>18</v>
      </c>
      <c r="N518" s="29" t="s">
        <v>18</v>
      </c>
      <c r="O518" s="29" t="s">
        <v>18</v>
      </c>
    </row>
    <row r="519" spans="1:15" ht="12.75" customHeight="1">
      <c r="A519" s="29">
        <v>8</v>
      </c>
      <c r="B519" s="29" t="s">
        <v>18</v>
      </c>
      <c r="C519" s="29" t="s">
        <v>18</v>
      </c>
      <c r="D519" s="29" t="s">
        <v>18</v>
      </c>
      <c r="E519" s="29" t="s">
        <v>18</v>
      </c>
      <c r="F519" s="29" t="s">
        <v>18</v>
      </c>
      <c r="G519" s="29" t="s">
        <v>18</v>
      </c>
      <c r="H519" s="29" t="s">
        <v>18</v>
      </c>
      <c r="I519" s="29" t="s">
        <v>18</v>
      </c>
      <c r="J519" s="29" t="s">
        <v>18</v>
      </c>
      <c r="K519" s="29" t="s">
        <v>18</v>
      </c>
      <c r="L519" s="29" t="s">
        <v>18</v>
      </c>
      <c r="M519" s="29" t="s">
        <v>18</v>
      </c>
      <c r="N519" s="29" t="s">
        <v>18</v>
      </c>
      <c r="O519" s="29" t="s">
        <v>18</v>
      </c>
    </row>
    <row r="520" spans="1:15" ht="12.75" customHeight="1">
      <c r="A520" t="s">
        <v>3472</v>
      </c>
      <c r="B520">
        <v>450</v>
      </c>
      <c r="C520" s="105">
        <v>3.7455000000000001E-3</v>
      </c>
      <c r="D520">
        <v>188.584</v>
      </c>
      <c r="E520">
        <v>14.877000000000001</v>
      </c>
      <c r="F520">
        <v>6.96</v>
      </c>
      <c r="G520">
        <v>-28.43</v>
      </c>
      <c r="H520">
        <v>169.72</v>
      </c>
      <c r="I520">
        <v>554.4</v>
      </c>
      <c r="J520">
        <v>17.835000000000001</v>
      </c>
      <c r="K520" s="133" t="s">
        <v>3428</v>
      </c>
      <c r="L520" s="105">
        <v>3.2199999999999999E-2</v>
      </c>
      <c r="M520">
        <v>10</v>
      </c>
      <c r="N520" s="133" t="s">
        <v>3473</v>
      </c>
      <c r="O520">
        <v>20240625</v>
      </c>
    </row>
    <row r="521" spans="1:15" ht="12.75" customHeight="1">
      <c r="A521" s="29">
        <v>10</v>
      </c>
      <c r="B521" s="29" t="s">
        <v>18</v>
      </c>
      <c r="C521" s="29" t="s">
        <v>18</v>
      </c>
      <c r="D521" s="29" t="s">
        <v>18</v>
      </c>
      <c r="E521" s="29" t="s">
        <v>18</v>
      </c>
      <c r="F521" s="29" t="s">
        <v>18</v>
      </c>
      <c r="G521" s="29" t="s">
        <v>18</v>
      </c>
      <c r="H521" s="29" t="s">
        <v>18</v>
      </c>
      <c r="I521" s="29" t="s">
        <v>18</v>
      </c>
      <c r="J521" s="29" t="s">
        <v>18</v>
      </c>
      <c r="K521" s="29" t="s">
        <v>18</v>
      </c>
      <c r="L521" s="29" t="s">
        <v>18</v>
      </c>
      <c r="M521" s="29" t="s">
        <v>18</v>
      </c>
      <c r="N521" s="29" t="s">
        <v>18</v>
      </c>
      <c r="O521" s="29" t="s">
        <v>18</v>
      </c>
    </row>
    <row r="522" spans="1:15" ht="12.75" customHeight="1">
      <c r="A522" s="29">
        <v>11</v>
      </c>
      <c r="B522" s="29" t="s">
        <v>18</v>
      </c>
      <c r="C522" s="29" t="s">
        <v>18</v>
      </c>
      <c r="D522" s="29" t="s">
        <v>18</v>
      </c>
      <c r="E522" s="29" t="s">
        <v>18</v>
      </c>
      <c r="F522" s="29" t="s">
        <v>18</v>
      </c>
      <c r="G522" s="29" t="s">
        <v>18</v>
      </c>
      <c r="H522" s="29" t="s">
        <v>18</v>
      </c>
      <c r="I522" s="29" t="s">
        <v>18</v>
      </c>
      <c r="J522" s="29" t="s">
        <v>18</v>
      </c>
      <c r="K522" s="29" t="s">
        <v>18</v>
      </c>
      <c r="L522" s="29" t="s">
        <v>18</v>
      </c>
      <c r="M522" s="29" t="s">
        <v>18</v>
      </c>
      <c r="N522" s="29" t="s">
        <v>18</v>
      </c>
      <c r="O522" s="29" t="s">
        <v>18</v>
      </c>
    </row>
    <row r="523" spans="1:15" ht="12.75" customHeight="1">
      <c r="A523" s="29">
        <v>12</v>
      </c>
      <c r="B523" s="29" t="s">
        <v>18</v>
      </c>
      <c r="C523" s="29" t="s">
        <v>18</v>
      </c>
      <c r="D523" s="29" t="s">
        <v>18</v>
      </c>
      <c r="E523" s="29" t="s">
        <v>18</v>
      </c>
      <c r="F523" s="29" t="s">
        <v>18</v>
      </c>
      <c r="G523" s="29" t="s">
        <v>18</v>
      </c>
      <c r="H523" s="29" t="s">
        <v>18</v>
      </c>
      <c r="I523" s="29" t="s">
        <v>18</v>
      </c>
      <c r="J523" s="29" t="s">
        <v>18</v>
      </c>
      <c r="K523" s="29" t="s">
        <v>18</v>
      </c>
      <c r="L523" s="29" t="s">
        <v>18</v>
      </c>
      <c r="M523" s="29" t="s">
        <v>18</v>
      </c>
      <c r="N523" s="29" t="s">
        <v>18</v>
      </c>
      <c r="O523" s="29" t="s">
        <v>18</v>
      </c>
    </row>
    <row r="524" spans="1:15" ht="12.75" customHeight="1">
      <c r="A524" s="29">
        <v>13</v>
      </c>
      <c r="B524" s="29" t="s">
        <v>18</v>
      </c>
      <c r="C524" s="29" t="s">
        <v>18</v>
      </c>
      <c r="D524" s="29" t="s">
        <v>18</v>
      </c>
      <c r="E524" s="29" t="s">
        <v>18</v>
      </c>
      <c r="F524" s="29" t="s">
        <v>18</v>
      </c>
      <c r="G524" s="29" t="s">
        <v>18</v>
      </c>
      <c r="H524" s="29" t="s">
        <v>18</v>
      </c>
      <c r="I524" s="29" t="s">
        <v>18</v>
      </c>
      <c r="J524" s="29" t="s">
        <v>18</v>
      </c>
      <c r="K524" s="29" t="s">
        <v>18</v>
      </c>
      <c r="L524" s="29" t="s">
        <v>18</v>
      </c>
      <c r="M524" s="29" t="s">
        <v>18</v>
      </c>
      <c r="N524" s="29" t="s">
        <v>18</v>
      </c>
      <c r="O524" s="29" t="s">
        <v>18</v>
      </c>
    </row>
    <row r="525" spans="1:15" ht="12.75" customHeight="1">
      <c r="A525" s="29">
        <v>14</v>
      </c>
      <c r="B525" s="29" t="s">
        <v>18</v>
      </c>
      <c r="C525" s="29" t="s">
        <v>18</v>
      </c>
      <c r="D525" s="29" t="s">
        <v>18</v>
      </c>
      <c r="E525" s="29" t="s">
        <v>18</v>
      </c>
      <c r="F525" s="29" t="s">
        <v>18</v>
      </c>
      <c r="G525" s="29" t="s">
        <v>18</v>
      </c>
      <c r="H525" s="29" t="s">
        <v>18</v>
      </c>
      <c r="I525" s="29" t="s">
        <v>18</v>
      </c>
      <c r="J525" s="29" t="s">
        <v>18</v>
      </c>
      <c r="K525" s="29" t="s">
        <v>18</v>
      </c>
      <c r="L525" s="29" t="s">
        <v>18</v>
      </c>
      <c r="M525" s="29" t="s">
        <v>18</v>
      </c>
      <c r="N525" s="29" t="s">
        <v>18</v>
      </c>
      <c r="O525" s="29" t="s">
        <v>18</v>
      </c>
    </row>
    <row r="526" spans="1:15" ht="12.75" customHeight="1">
      <c r="A526" s="29">
        <v>15</v>
      </c>
      <c r="B526" s="29" t="s">
        <v>18</v>
      </c>
      <c r="C526" s="29" t="s">
        <v>18</v>
      </c>
      <c r="D526" s="29" t="s">
        <v>18</v>
      </c>
      <c r="E526" s="29" t="s">
        <v>18</v>
      </c>
      <c r="F526" s="29" t="s">
        <v>18</v>
      </c>
      <c r="G526" s="29" t="s">
        <v>18</v>
      </c>
      <c r="H526" s="29" t="s">
        <v>18</v>
      </c>
      <c r="I526" s="29" t="s">
        <v>18</v>
      </c>
      <c r="J526" s="29" t="s">
        <v>18</v>
      </c>
      <c r="K526" s="29" t="s">
        <v>18</v>
      </c>
      <c r="L526" s="29" t="s">
        <v>18</v>
      </c>
      <c r="M526" s="29" t="s">
        <v>18</v>
      </c>
      <c r="N526" s="29" t="s">
        <v>18</v>
      </c>
      <c r="O526" s="29" t="s">
        <v>18</v>
      </c>
    </row>
    <row r="527" spans="1:15" ht="12.75" customHeight="1">
      <c r="A527" s="29" t="s">
        <v>3474</v>
      </c>
      <c r="B527" s="29">
        <v>450</v>
      </c>
      <c r="C527" s="29">
        <v>3.7455000000000001E-3</v>
      </c>
      <c r="D527" s="29">
        <v>416.89299999999997</v>
      </c>
      <c r="E527" s="29">
        <v>33.770000000000003</v>
      </c>
      <c r="F527" s="29">
        <v>8.36</v>
      </c>
      <c r="G527" s="29">
        <v>-26.59</v>
      </c>
      <c r="H527" s="29">
        <v>375.21</v>
      </c>
      <c r="I527" s="29">
        <v>249.2</v>
      </c>
      <c r="J527" s="29">
        <v>10.765000000000001</v>
      </c>
      <c r="K527" s="29">
        <v>2.9</v>
      </c>
      <c r="L527" s="29">
        <v>4.3200000000000002E-2</v>
      </c>
      <c r="M527" s="29">
        <v>10</v>
      </c>
      <c r="N527" s="133" t="s">
        <v>3475</v>
      </c>
      <c r="O527" s="29">
        <v>20240412</v>
      </c>
    </row>
    <row r="528" spans="1:15" ht="12.75" customHeight="1">
      <c r="A528" s="29">
        <v>17</v>
      </c>
      <c r="B528" s="29" t="s">
        <v>18</v>
      </c>
      <c r="C528" s="29" t="s">
        <v>18</v>
      </c>
      <c r="D528" s="29" t="s">
        <v>18</v>
      </c>
      <c r="E528" s="29" t="s">
        <v>18</v>
      </c>
      <c r="F528" s="29" t="s">
        <v>18</v>
      </c>
      <c r="G528" s="29" t="s">
        <v>18</v>
      </c>
      <c r="H528" s="29" t="s">
        <v>18</v>
      </c>
      <c r="I528" s="29" t="s">
        <v>18</v>
      </c>
      <c r="J528" s="29" t="s">
        <v>18</v>
      </c>
      <c r="K528" s="29" t="s">
        <v>18</v>
      </c>
      <c r="L528" s="29" t="s">
        <v>18</v>
      </c>
      <c r="M528" s="29" t="s">
        <v>18</v>
      </c>
      <c r="N528" s="29" t="s">
        <v>18</v>
      </c>
      <c r="O528" s="29" t="s">
        <v>18</v>
      </c>
    </row>
    <row r="529" spans="1:15" ht="12.75" customHeight="1">
      <c r="A529" s="29">
        <v>18</v>
      </c>
      <c r="B529" s="29" t="s">
        <v>18</v>
      </c>
      <c r="C529" s="29" t="s">
        <v>18</v>
      </c>
      <c r="D529" s="29" t="s">
        <v>18</v>
      </c>
      <c r="E529" s="29" t="s">
        <v>18</v>
      </c>
      <c r="F529" s="29" t="s">
        <v>18</v>
      </c>
      <c r="G529" s="29" t="s">
        <v>18</v>
      </c>
      <c r="H529" s="29" t="s">
        <v>18</v>
      </c>
      <c r="I529" s="29" t="s">
        <v>18</v>
      </c>
      <c r="J529" s="29" t="s">
        <v>18</v>
      </c>
      <c r="K529" s="29" t="s">
        <v>18</v>
      </c>
      <c r="L529" s="29" t="s">
        <v>18</v>
      </c>
      <c r="M529" s="29" t="s">
        <v>18</v>
      </c>
      <c r="N529" s="29" t="s">
        <v>18</v>
      </c>
      <c r="O529" s="29" t="s">
        <v>18</v>
      </c>
    </row>
    <row r="530" spans="1:15" ht="12.75" customHeight="1">
      <c r="A530" s="29" t="s">
        <v>3476</v>
      </c>
      <c r="B530" s="29">
        <v>450</v>
      </c>
      <c r="C530" s="29">
        <v>3.7455000000000001E-3</v>
      </c>
      <c r="D530" s="29">
        <v>280.97500000000002</v>
      </c>
      <c r="E530" s="29">
        <v>24.722999999999999</v>
      </c>
      <c r="F530" s="29">
        <v>8.02</v>
      </c>
      <c r="G530" s="29">
        <v>-27.01</v>
      </c>
      <c r="H530" s="29">
        <v>252.88</v>
      </c>
      <c r="I530" s="29">
        <v>298.5</v>
      </c>
      <c r="J530" s="29">
        <v>13.698</v>
      </c>
      <c r="K530" s="29">
        <v>5.4</v>
      </c>
      <c r="L530" s="29">
        <v>4.5900000000000003E-2</v>
      </c>
      <c r="M530" s="29">
        <v>10</v>
      </c>
      <c r="N530" s="133" t="s">
        <v>3477</v>
      </c>
      <c r="O530" s="29">
        <v>20240415</v>
      </c>
    </row>
    <row r="531" spans="1:15" ht="12.75" customHeight="1">
      <c r="A531" s="29">
        <v>20</v>
      </c>
      <c r="B531" s="29" t="s">
        <v>18</v>
      </c>
      <c r="C531" s="29" t="s">
        <v>18</v>
      </c>
      <c r="D531" s="29" t="s">
        <v>18</v>
      </c>
      <c r="E531" s="29" t="s">
        <v>18</v>
      </c>
      <c r="F531" s="29" t="s">
        <v>18</v>
      </c>
      <c r="G531" s="29" t="s">
        <v>18</v>
      </c>
      <c r="H531" s="29" t="s">
        <v>18</v>
      </c>
      <c r="I531" s="29" t="s">
        <v>18</v>
      </c>
      <c r="J531" s="29" t="s">
        <v>18</v>
      </c>
      <c r="K531" s="29" t="s">
        <v>18</v>
      </c>
      <c r="L531" s="29" t="s">
        <v>18</v>
      </c>
      <c r="M531" s="29" t="s">
        <v>18</v>
      </c>
      <c r="N531" s="29" t="s">
        <v>18</v>
      </c>
      <c r="O531" s="29" t="s">
        <v>18</v>
      </c>
    </row>
    <row r="532" spans="1:15" ht="12.75" customHeight="1">
      <c r="A532" t="s">
        <v>3478</v>
      </c>
      <c r="B532">
        <v>450</v>
      </c>
      <c r="C532" s="105">
        <v>3.7455000000000001E-3</v>
      </c>
      <c r="D532">
        <v>312.839</v>
      </c>
      <c r="E532">
        <v>27.599</v>
      </c>
      <c r="F532">
        <v>8.2200000000000006</v>
      </c>
      <c r="G532">
        <v>-26.21</v>
      </c>
      <c r="H532">
        <v>281.56</v>
      </c>
      <c r="I532">
        <v>250.2</v>
      </c>
      <c r="J532">
        <v>12.818</v>
      </c>
      <c r="K532" s="133" t="s">
        <v>3479</v>
      </c>
      <c r="L532" s="105">
        <v>5.1200000000000002E-2</v>
      </c>
      <c r="M532">
        <v>10</v>
      </c>
      <c r="N532" s="133" t="s">
        <v>3480</v>
      </c>
      <c r="O532">
        <v>20240625</v>
      </c>
    </row>
    <row r="533" spans="1:15" ht="12.75" customHeight="1">
      <c r="A533" s="29">
        <v>22</v>
      </c>
      <c r="B533" s="29" t="s">
        <v>18</v>
      </c>
      <c r="C533" s="29" t="s">
        <v>18</v>
      </c>
      <c r="D533" s="29" t="s">
        <v>18</v>
      </c>
      <c r="E533" s="29" t="s">
        <v>18</v>
      </c>
      <c r="F533" s="29" t="s">
        <v>18</v>
      </c>
      <c r="G533" s="29" t="s">
        <v>18</v>
      </c>
      <c r="H533" s="29" t="s">
        <v>18</v>
      </c>
      <c r="I533" s="29" t="s">
        <v>18</v>
      </c>
      <c r="J533" s="29" t="s">
        <v>18</v>
      </c>
      <c r="K533" s="29" t="s">
        <v>18</v>
      </c>
      <c r="L533" s="29" t="s">
        <v>18</v>
      </c>
      <c r="M533" s="29" t="s">
        <v>18</v>
      </c>
      <c r="N533" s="29" t="s">
        <v>18</v>
      </c>
      <c r="O533" s="29" t="s">
        <v>18</v>
      </c>
    </row>
    <row r="534" spans="1:15" ht="12.75" customHeight="1">
      <c r="A534" s="29">
        <v>23</v>
      </c>
      <c r="B534" s="29" t="s">
        <v>18</v>
      </c>
      <c r="C534" s="29" t="s">
        <v>18</v>
      </c>
      <c r="D534" s="29" t="s">
        <v>18</v>
      </c>
      <c r="E534" s="29" t="s">
        <v>18</v>
      </c>
      <c r="F534" s="29" t="s">
        <v>18</v>
      </c>
      <c r="G534" s="29" t="s">
        <v>18</v>
      </c>
      <c r="H534" s="29" t="s">
        <v>18</v>
      </c>
      <c r="I534" s="29" t="s">
        <v>18</v>
      </c>
      <c r="J534" s="29" t="s">
        <v>18</v>
      </c>
      <c r="K534" s="29" t="s">
        <v>18</v>
      </c>
      <c r="L534" s="29" t="s">
        <v>18</v>
      </c>
      <c r="M534" s="29" t="s">
        <v>18</v>
      </c>
      <c r="N534" s="29" t="s">
        <v>18</v>
      </c>
      <c r="O534" s="29" t="s">
        <v>18</v>
      </c>
    </row>
    <row r="535" spans="1:15" ht="12.75" customHeight="1">
      <c r="A535" t="s">
        <v>3481</v>
      </c>
      <c r="B535">
        <v>450</v>
      </c>
      <c r="C535" s="105">
        <v>3.7455000000000001E-3</v>
      </c>
      <c r="D535">
        <v>389.83600000000001</v>
      </c>
      <c r="E535">
        <v>30.542000000000002</v>
      </c>
      <c r="F535">
        <v>7.84</v>
      </c>
      <c r="G535">
        <v>-29</v>
      </c>
      <c r="H535">
        <v>350.85</v>
      </c>
      <c r="I535">
        <v>284.60000000000002</v>
      </c>
      <c r="J535">
        <v>19.718</v>
      </c>
      <c r="K535" s="133" t="s">
        <v>3482</v>
      </c>
      <c r="L535" s="105">
        <v>6.93E-2</v>
      </c>
      <c r="M535">
        <v>10</v>
      </c>
      <c r="N535" s="133" t="s">
        <v>3483</v>
      </c>
      <c r="O535">
        <v>20240625</v>
      </c>
    </row>
    <row r="536" spans="1:15" ht="12.75" customHeight="1">
      <c r="A536" t="s">
        <v>3484</v>
      </c>
      <c r="B536">
        <v>450</v>
      </c>
      <c r="C536" s="105">
        <v>3.7455000000000001E-3</v>
      </c>
      <c r="D536">
        <v>415.29300000000001</v>
      </c>
      <c r="E536">
        <v>35.305999999999997</v>
      </c>
      <c r="F536">
        <v>7.86</v>
      </c>
      <c r="G536">
        <v>-26.53</v>
      </c>
      <c r="H536">
        <v>373.77</v>
      </c>
      <c r="I536">
        <v>260.39999999999998</v>
      </c>
      <c r="J536">
        <v>18.75</v>
      </c>
      <c r="K536">
        <v>5</v>
      </c>
      <c r="L536" s="105">
        <v>7.1999999999999995E-2</v>
      </c>
      <c r="M536">
        <v>10</v>
      </c>
      <c r="N536" s="192">
        <v>0.59428240740740701</v>
      </c>
      <c r="O536">
        <v>20240628</v>
      </c>
    </row>
    <row r="537" spans="1:15" ht="12.75" customHeight="1">
      <c r="A537" s="29" t="s">
        <v>3485</v>
      </c>
      <c r="B537" s="29">
        <v>450</v>
      </c>
      <c r="C537" s="29">
        <v>3.7455000000000001E-3</v>
      </c>
      <c r="D537" s="29">
        <v>174.72499999999999</v>
      </c>
      <c r="E537" s="29">
        <v>14.55</v>
      </c>
      <c r="F537" s="29">
        <v>7.88</v>
      </c>
      <c r="G537" s="29">
        <v>-28.88</v>
      </c>
      <c r="H537" s="29">
        <v>157.25</v>
      </c>
      <c r="I537" s="29">
        <v>334.2</v>
      </c>
      <c r="J537" s="29">
        <v>11.167999999999999</v>
      </c>
      <c r="K537" s="29">
        <v>7.1</v>
      </c>
      <c r="L537" s="29">
        <v>3.3399999999999999E-2</v>
      </c>
      <c r="M537" s="29">
        <v>10</v>
      </c>
      <c r="N537" s="133" t="s">
        <v>3486</v>
      </c>
      <c r="O537" s="29">
        <v>20240415</v>
      </c>
    </row>
    <row r="538" spans="1:15" ht="12.75" customHeight="1">
      <c r="A538" t="s">
        <v>3487</v>
      </c>
      <c r="B538">
        <v>450</v>
      </c>
      <c r="C538" s="105">
        <v>3.7455000000000001E-3</v>
      </c>
      <c r="D538">
        <v>341.05500000000001</v>
      </c>
      <c r="E538">
        <v>26.698</v>
      </c>
      <c r="F538">
        <v>7.54</v>
      </c>
      <c r="G538">
        <v>-26.77</v>
      </c>
      <c r="H538">
        <v>306.95</v>
      </c>
      <c r="I538">
        <v>264.10000000000002</v>
      </c>
      <c r="J538">
        <v>16.305</v>
      </c>
      <c r="K538" s="133" t="s">
        <v>3488</v>
      </c>
      <c r="L538" s="105">
        <v>6.1699999999999998E-2</v>
      </c>
      <c r="M538">
        <v>10</v>
      </c>
      <c r="N538" s="133" t="s">
        <v>3489</v>
      </c>
      <c r="O538">
        <v>20240625</v>
      </c>
    </row>
    <row r="539" spans="1:15" ht="12.75" customHeight="1">
      <c r="A539" t="s">
        <v>3490</v>
      </c>
      <c r="B539">
        <v>450</v>
      </c>
      <c r="C539" s="105">
        <v>3.7455000000000001E-3</v>
      </c>
      <c r="D539">
        <v>448.226</v>
      </c>
      <c r="E539">
        <v>52.81</v>
      </c>
      <c r="F539">
        <v>10.76</v>
      </c>
      <c r="G539">
        <v>-29.96</v>
      </c>
      <c r="H539">
        <v>403.4</v>
      </c>
      <c r="I539">
        <v>270.3</v>
      </c>
      <c r="J539">
        <v>24.824999999999999</v>
      </c>
      <c r="K539" s="133" t="s">
        <v>3491</v>
      </c>
      <c r="L539" s="105">
        <v>9.1800000000000007E-2</v>
      </c>
      <c r="M539">
        <v>10</v>
      </c>
      <c r="N539" s="133" t="s">
        <v>3492</v>
      </c>
      <c r="O539">
        <v>20240626</v>
      </c>
    </row>
    <row r="540" spans="1:15" ht="12.75" customHeight="1">
      <c r="A540" t="s">
        <v>3493</v>
      </c>
      <c r="B540">
        <v>450</v>
      </c>
      <c r="C540" s="105">
        <v>3.7455000000000001E-3</v>
      </c>
      <c r="D540">
        <v>110.64</v>
      </c>
      <c r="E540">
        <v>11.542</v>
      </c>
      <c r="F540" s="133" t="s">
        <v>3494</v>
      </c>
      <c r="G540">
        <v>-26.13</v>
      </c>
      <c r="H540">
        <v>99.58</v>
      </c>
      <c r="I540">
        <v>268.60000000000002</v>
      </c>
      <c r="J540">
        <v>5.7240000000000002</v>
      </c>
      <c r="K540" s="133" t="s">
        <v>3495</v>
      </c>
      <c r="L540" s="105">
        <v>2.1299999999999999E-2</v>
      </c>
      <c r="M540">
        <v>1</v>
      </c>
      <c r="N540" s="133" t="s">
        <v>3496</v>
      </c>
      <c r="O540">
        <v>20240626</v>
      </c>
    </row>
    <row r="541" spans="1:15" ht="12.75" customHeight="1">
      <c r="A541" t="s">
        <v>3497</v>
      </c>
      <c r="B541">
        <v>450</v>
      </c>
      <c r="C541" s="105">
        <v>3.7455000000000001E-3</v>
      </c>
      <c r="D541">
        <v>251.44</v>
      </c>
      <c r="E541">
        <v>24.042999999999999</v>
      </c>
      <c r="F541">
        <v>8.5500000000000007</v>
      </c>
      <c r="G541">
        <v>-26.23</v>
      </c>
      <c r="H541">
        <v>226.3</v>
      </c>
      <c r="I541">
        <v>270.8</v>
      </c>
      <c r="J541">
        <v>11.49</v>
      </c>
      <c r="K541" s="133" t="s">
        <v>3399</v>
      </c>
      <c r="L541" s="105">
        <v>4.24E-2</v>
      </c>
      <c r="M541">
        <v>10</v>
      </c>
      <c r="N541" s="133" t="s">
        <v>3498</v>
      </c>
      <c r="O541">
        <v>20240626</v>
      </c>
    </row>
    <row r="542" spans="1:15" ht="12.75" customHeight="1">
      <c r="A542" s="29" t="s">
        <v>3499</v>
      </c>
      <c r="B542" s="29">
        <v>450</v>
      </c>
      <c r="C542" s="29">
        <v>3.7455000000000001E-3</v>
      </c>
      <c r="D542" s="29">
        <v>333.678</v>
      </c>
      <c r="E542" s="29">
        <v>29.759</v>
      </c>
      <c r="F542" s="29">
        <v>8.39</v>
      </c>
      <c r="G542" s="29">
        <v>-26.11</v>
      </c>
      <c r="H542" s="29">
        <v>300.31</v>
      </c>
      <c r="I542" s="29">
        <v>271.60000000000002</v>
      </c>
      <c r="J542" s="29">
        <v>14.478999999999999</v>
      </c>
      <c r="K542" s="29">
        <v>4.8</v>
      </c>
      <c r="L542" s="29">
        <v>5.33E-2</v>
      </c>
      <c r="M542" s="29">
        <v>10</v>
      </c>
      <c r="N542" s="133" t="s">
        <v>3500</v>
      </c>
      <c r="O542" s="29">
        <v>20240415</v>
      </c>
    </row>
    <row r="543" spans="1:15" ht="12.75" customHeight="1">
      <c r="A543" s="29">
        <v>32</v>
      </c>
      <c r="B543" s="29" t="s">
        <v>18</v>
      </c>
      <c r="C543" s="29" t="s">
        <v>18</v>
      </c>
      <c r="D543" s="29" t="s">
        <v>18</v>
      </c>
      <c r="E543" s="29" t="s">
        <v>18</v>
      </c>
      <c r="F543" s="29" t="s">
        <v>18</v>
      </c>
      <c r="G543" s="29" t="s">
        <v>18</v>
      </c>
      <c r="H543" s="29" t="s">
        <v>18</v>
      </c>
      <c r="I543" s="29" t="s">
        <v>18</v>
      </c>
      <c r="J543" s="29" t="s">
        <v>18</v>
      </c>
      <c r="K543" s="29" t="s">
        <v>18</v>
      </c>
      <c r="L543" s="29" t="s">
        <v>18</v>
      </c>
      <c r="M543" s="29" t="s">
        <v>18</v>
      </c>
      <c r="N543" s="29" t="s">
        <v>18</v>
      </c>
      <c r="O543" s="29" t="s">
        <v>18</v>
      </c>
    </row>
    <row r="544" spans="1:15" ht="12.75" customHeight="1">
      <c r="A544" s="29" t="s">
        <v>3501</v>
      </c>
      <c r="B544" s="29">
        <v>450</v>
      </c>
      <c r="C544" s="29">
        <v>3.7455000000000001E-3</v>
      </c>
      <c r="D544" s="29">
        <v>383.75599999999997</v>
      </c>
      <c r="E544" s="29">
        <v>34.03</v>
      </c>
      <c r="F544" s="29">
        <v>9.59</v>
      </c>
      <c r="G544" s="29">
        <v>-34.43</v>
      </c>
      <c r="H544" s="29">
        <v>345.38</v>
      </c>
      <c r="I544" s="29">
        <v>299.39999999999998</v>
      </c>
      <c r="J544" s="29">
        <v>19.132000000000001</v>
      </c>
      <c r="K544" s="29">
        <v>5.5</v>
      </c>
      <c r="L544" s="29">
        <v>6.3899999999999998E-2</v>
      </c>
      <c r="M544" s="29">
        <v>10</v>
      </c>
      <c r="N544" s="133" t="s">
        <v>3502</v>
      </c>
      <c r="O544" s="29">
        <v>20240412</v>
      </c>
    </row>
    <row r="545" spans="1:15" ht="12.75" customHeight="1">
      <c r="A545" s="29" t="s">
        <v>3503</v>
      </c>
      <c r="B545" s="29">
        <v>450</v>
      </c>
      <c r="C545" s="29">
        <v>3.7455000000000001E-3</v>
      </c>
      <c r="D545" s="29">
        <v>377.05500000000001</v>
      </c>
      <c r="E545" s="29">
        <v>31.532</v>
      </c>
      <c r="F545" s="29">
        <v>8.3800000000000008</v>
      </c>
      <c r="G545" s="29">
        <v>-29.6</v>
      </c>
      <c r="H545" s="29">
        <v>339.35</v>
      </c>
      <c r="I545" s="29">
        <v>285.8</v>
      </c>
      <c r="J545" s="29">
        <v>20.11</v>
      </c>
      <c r="K545" s="29">
        <v>5.9</v>
      </c>
      <c r="L545" s="29">
        <v>7.0400000000000004E-2</v>
      </c>
      <c r="M545" s="29">
        <v>10</v>
      </c>
      <c r="N545" s="133" t="s">
        <v>3504</v>
      </c>
      <c r="O545" s="29">
        <v>20240412</v>
      </c>
    </row>
    <row r="546" spans="1:15" ht="12.75" customHeight="1">
      <c r="A546" s="29">
        <v>35</v>
      </c>
      <c r="B546" s="29" t="s">
        <v>18</v>
      </c>
      <c r="C546" s="29" t="s">
        <v>18</v>
      </c>
      <c r="D546" s="29" t="s">
        <v>18</v>
      </c>
      <c r="E546" s="29" t="s">
        <v>18</v>
      </c>
      <c r="F546" s="29" t="s">
        <v>18</v>
      </c>
      <c r="G546" s="29" t="s">
        <v>18</v>
      </c>
      <c r="H546" s="29" t="s">
        <v>18</v>
      </c>
      <c r="I546" s="29" t="s">
        <v>18</v>
      </c>
      <c r="J546" s="29" t="s">
        <v>18</v>
      </c>
      <c r="K546" s="29" t="s">
        <v>18</v>
      </c>
      <c r="L546" s="29" t="s">
        <v>18</v>
      </c>
      <c r="M546" s="29" t="s">
        <v>18</v>
      </c>
      <c r="N546" s="29" t="s">
        <v>18</v>
      </c>
      <c r="O546" s="29" t="s">
        <v>18</v>
      </c>
    </row>
    <row r="547" spans="1:15" ht="12.75" customHeight="1">
      <c r="A547" s="29" t="s">
        <v>3505</v>
      </c>
      <c r="B547" s="29">
        <v>450</v>
      </c>
      <c r="C547" s="29">
        <v>3.7455000000000001E-3</v>
      </c>
      <c r="D547" s="29">
        <v>587.27200000000005</v>
      </c>
      <c r="E547" s="29">
        <v>51.143999999999998</v>
      </c>
      <c r="F547" s="29">
        <v>9.0500000000000007</v>
      </c>
      <c r="G547" s="29">
        <v>-31.01</v>
      </c>
      <c r="H547" s="29">
        <v>528.54</v>
      </c>
      <c r="I547" s="29">
        <v>290.2</v>
      </c>
      <c r="J547" s="29">
        <v>28.151</v>
      </c>
      <c r="K547" s="29">
        <v>5.3</v>
      </c>
      <c r="L547" s="29">
        <v>9.7000000000000003E-2</v>
      </c>
      <c r="M547" s="29">
        <v>10</v>
      </c>
      <c r="N547" s="133" t="s">
        <v>3506</v>
      </c>
      <c r="O547" s="29">
        <v>20240411</v>
      </c>
    </row>
    <row r="548" spans="1:15" ht="12.75" customHeight="1">
      <c r="A548" t="s">
        <v>3507</v>
      </c>
      <c r="B548">
        <v>450</v>
      </c>
      <c r="C548" s="105">
        <v>3.7455000000000001E-3</v>
      </c>
      <c r="D548">
        <v>361.351</v>
      </c>
      <c r="E548">
        <v>34.281999999999996</v>
      </c>
      <c r="F548">
        <v>8.6999999999999993</v>
      </c>
      <c r="G548">
        <v>-26.22</v>
      </c>
      <c r="H548">
        <v>325.20999999999998</v>
      </c>
      <c r="I548">
        <v>264.10000000000002</v>
      </c>
      <c r="J548">
        <v>14.912000000000001</v>
      </c>
      <c r="K548" s="133" t="s">
        <v>3479</v>
      </c>
      <c r="L548" s="105">
        <v>5.6500000000000002E-2</v>
      </c>
      <c r="M548">
        <v>10</v>
      </c>
      <c r="N548" s="133" t="s">
        <v>3508</v>
      </c>
      <c r="O548">
        <v>20240627</v>
      </c>
    </row>
    <row r="549" spans="1:15" ht="12.75" customHeight="1">
      <c r="A549" s="29">
        <v>38</v>
      </c>
      <c r="B549" s="29" t="s">
        <v>18</v>
      </c>
      <c r="C549" s="29" t="s">
        <v>18</v>
      </c>
      <c r="D549" s="29" t="s">
        <v>18</v>
      </c>
      <c r="E549" s="29" t="s">
        <v>18</v>
      </c>
      <c r="F549" s="29" t="s">
        <v>18</v>
      </c>
      <c r="G549" s="29" t="s">
        <v>18</v>
      </c>
      <c r="H549" s="29" t="s">
        <v>18</v>
      </c>
      <c r="I549" s="29" t="s">
        <v>18</v>
      </c>
      <c r="J549" s="29" t="s">
        <v>18</v>
      </c>
      <c r="K549" s="29" t="s">
        <v>18</v>
      </c>
      <c r="L549" s="29" t="s">
        <v>18</v>
      </c>
      <c r="M549" s="29" t="s">
        <v>18</v>
      </c>
      <c r="N549" s="29" t="s">
        <v>18</v>
      </c>
      <c r="O549" s="29" t="s">
        <v>18</v>
      </c>
    </row>
    <row r="550" spans="1:15" ht="12.75" customHeight="1">
      <c r="A550" s="29">
        <v>39</v>
      </c>
      <c r="B550" s="29" t="s">
        <v>18</v>
      </c>
      <c r="C550" s="29" t="s">
        <v>18</v>
      </c>
      <c r="D550" s="29" t="s">
        <v>18</v>
      </c>
      <c r="E550" s="29" t="s">
        <v>18</v>
      </c>
      <c r="F550" s="29" t="s">
        <v>18</v>
      </c>
      <c r="G550" s="29" t="s">
        <v>18</v>
      </c>
      <c r="H550" s="29" t="s">
        <v>18</v>
      </c>
      <c r="I550" s="29" t="s">
        <v>18</v>
      </c>
      <c r="J550" s="29" t="s">
        <v>18</v>
      </c>
      <c r="K550" s="29" t="s">
        <v>18</v>
      </c>
      <c r="L550" s="29" t="s">
        <v>18</v>
      </c>
      <c r="M550" s="29" t="s">
        <v>18</v>
      </c>
      <c r="N550" s="29" t="s">
        <v>18</v>
      </c>
      <c r="O550" s="29" t="s">
        <v>18</v>
      </c>
    </row>
    <row r="551" spans="1:15" ht="12.75" customHeight="1">
      <c r="A551" s="29">
        <v>40</v>
      </c>
      <c r="B551" s="29" t="s">
        <v>18</v>
      </c>
      <c r="C551" s="29" t="s">
        <v>18</v>
      </c>
      <c r="D551" s="29" t="s">
        <v>18</v>
      </c>
      <c r="E551" s="29" t="s">
        <v>18</v>
      </c>
      <c r="F551" s="29" t="s">
        <v>18</v>
      </c>
      <c r="G551" s="29" t="s">
        <v>18</v>
      </c>
      <c r="H551" s="29" t="s">
        <v>18</v>
      </c>
      <c r="I551" s="29" t="s">
        <v>18</v>
      </c>
      <c r="J551" s="29" t="s">
        <v>18</v>
      </c>
      <c r="K551" s="29" t="s">
        <v>18</v>
      </c>
      <c r="L551" s="29" t="s">
        <v>18</v>
      </c>
      <c r="M551" s="29" t="s">
        <v>18</v>
      </c>
      <c r="N551" s="29" t="s">
        <v>18</v>
      </c>
      <c r="O551" s="29" t="s">
        <v>18</v>
      </c>
    </row>
    <row r="552" spans="1:15" ht="12.75" customHeight="1">
      <c r="A552" s="29">
        <v>41</v>
      </c>
      <c r="B552" s="29" t="s">
        <v>18</v>
      </c>
      <c r="C552" s="29" t="s">
        <v>18</v>
      </c>
      <c r="D552" s="29" t="s">
        <v>18</v>
      </c>
      <c r="E552" s="29" t="s">
        <v>18</v>
      </c>
      <c r="F552" s="29" t="s">
        <v>18</v>
      </c>
      <c r="G552" s="29" t="s">
        <v>18</v>
      </c>
      <c r="H552" s="29" t="s">
        <v>18</v>
      </c>
      <c r="I552" s="29" t="s">
        <v>18</v>
      </c>
      <c r="J552" s="29" t="s">
        <v>18</v>
      </c>
      <c r="K552" s="29" t="s">
        <v>18</v>
      </c>
      <c r="L552" s="29" t="s">
        <v>18</v>
      </c>
      <c r="M552" s="29" t="s">
        <v>18</v>
      </c>
      <c r="N552" s="29" t="s">
        <v>18</v>
      </c>
      <c r="O552" s="29" t="s">
        <v>18</v>
      </c>
    </row>
    <row r="553" spans="1:15" ht="12.75" customHeight="1">
      <c r="A553" s="29">
        <v>42</v>
      </c>
      <c r="B553" s="29" t="s">
        <v>18</v>
      </c>
      <c r="C553" s="29" t="s">
        <v>18</v>
      </c>
      <c r="D553" s="29" t="s">
        <v>18</v>
      </c>
      <c r="E553" s="29" t="s">
        <v>18</v>
      </c>
      <c r="F553" s="29" t="s">
        <v>18</v>
      </c>
      <c r="G553" s="29" t="s">
        <v>18</v>
      </c>
      <c r="H553" s="29" t="s">
        <v>18</v>
      </c>
      <c r="I553" s="29" t="s">
        <v>18</v>
      </c>
      <c r="J553" s="29" t="s">
        <v>18</v>
      </c>
      <c r="K553" s="29" t="s">
        <v>18</v>
      </c>
      <c r="L553" s="29" t="s">
        <v>18</v>
      </c>
      <c r="M553" s="29" t="s">
        <v>18</v>
      </c>
      <c r="N553" s="29" t="s">
        <v>18</v>
      </c>
      <c r="O553" s="29" t="s">
        <v>18</v>
      </c>
    </row>
    <row r="554" spans="1:15" ht="12.75" customHeight="1">
      <c r="A554" s="29">
        <v>43</v>
      </c>
      <c r="B554" s="29" t="s">
        <v>18</v>
      </c>
      <c r="C554" s="29" t="s">
        <v>18</v>
      </c>
      <c r="D554" s="29" t="s">
        <v>18</v>
      </c>
      <c r="E554" s="29" t="s">
        <v>18</v>
      </c>
      <c r="F554" s="29" t="s">
        <v>18</v>
      </c>
      <c r="G554" s="29" t="s">
        <v>18</v>
      </c>
      <c r="H554" s="29" t="s">
        <v>18</v>
      </c>
      <c r="I554" s="29" t="s">
        <v>18</v>
      </c>
      <c r="J554" s="29" t="s">
        <v>18</v>
      </c>
      <c r="K554" s="29" t="s">
        <v>18</v>
      </c>
      <c r="L554" s="29" t="s">
        <v>18</v>
      </c>
      <c r="M554" s="29" t="s">
        <v>18</v>
      </c>
      <c r="N554" s="29" t="s">
        <v>18</v>
      </c>
      <c r="O554" s="29" t="s">
        <v>18</v>
      </c>
    </row>
    <row r="555" spans="1:15" ht="12.75" customHeight="1">
      <c r="A555" s="29">
        <v>44</v>
      </c>
      <c r="B555" s="29" t="s">
        <v>18</v>
      </c>
      <c r="C555" s="29" t="s">
        <v>18</v>
      </c>
      <c r="D555" s="29" t="s">
        <v>18</v>
      </c>
      <c r="E555" s="29" t="s">
        <v>18</v>
      </c>
      <c r="F555" s="29" t="s">
        <v>18</v>
      </c>
      <c r="G555" s="29" t="s">
        <v>18</v>
      </c>
      <c r="H555" s="29" t="s">
        <v>18</v>
      </c>
      <c r="I555" s="29" t="s">
        <v>18</v>
      </c>
      <c r="J555" s="29" t="s">
        <v>18</v>
      </c>
      <c r="K555" s="29" t="s">
        <v>18</v>
      </c>
      <c r="L555" s="29" t="s">
        <v>18</v>
      </c>
      <c r="M555" s="29" t="s">
        <v>18</v>
      </c>
      <c r="N555" s="29" t="s">
        <v>18</v>
      </c>
      <c r="O555" s="29" t="s">
        <v>18</v>
      </c>
    </row>
    <row r="556" spans="1:15" ht="12.75" customHeight="1">
      <c r="A556" t="s">
        <v>3509</v>
      </c>
      <c r="B556">
        <v>450</v>
      </c>
      <c r="C556" s="105">
        <v>3.7455000000000001E-3</v>
      </c>
      <c r="D556">
        <v>303.58499999999998</v>
      </c>
      <c r="E556">
        <v>26.352</v>
      </c>
      <c r="F556">
        <v>8</v>
      </c>
      <c r="G556">
        <v>-27.84</v>
      </c>
      <c r="H556">
        <v>273.23</v>
      </c>
      <c r="I556">
        <v>288.2</v>
      </c>
      <c r="J556">
        <v>15.555999999999999</v>
      </c>
      <c r="K556" s="133" t="s">
        <v>3495</v>
      </c>
      <c r="L556" s="105">
        <v>5.3999999999999999E-2</v>
      </c>
      <c r="M556">
        <v>10</v>
      </c>
      <c r="N556" s="133" t="s">
        <v>3510</v>
      </c>
      <c r="O556">
        <v>20240627</v>
      </c>
    </row>
    <row r="557" spans="1:15" ht="12.75" customHeight="1">
      <c r="A557" t="s">
        <v>3511</v>
      </c>
      <c r="B557">
        <v>450</v>
      </c>
      <c r="C557" s="105">
        <v>3.7455000000000001E-3</v>
      </c>
      <c r="D557">
        <v>332.96499999999997</v>
      </c>
      <c r="E557">
        <v>25.186</v>
      </c>
      <c r="F557">
        <v>7.07</v>
      </c>
      <c r="G557">
        <v>-26.66</v>
      </c>
      <c r="H557">
        <v>299.67</v>
      </c>
      <c r="I557">
        <v>285.39999999999998</v>
      </c>
      <c r="J557">
        <v>19.393000000000001</v>
      </c>
      <c r="K557">
        <v>6.5</v>
      </c>
      <c r="L557" s="105">
        <v>6.7900000000000002E-2</v>
      </c>
      <c r="M557">
        <v>10</v>
      </c>
      <c r="N557" s="192">
        <v>0.44409722222222198</v>
      </c>
      <c r="O557">
        <v>20240730</v>
      </c>
    </row>
    <row r="558" spans="1:15" ht="12.75" customHeight="1">
      <c r="A558" s="29">
        <v>47</v>
      </c>
      <c r="B558" s="29" t="s">
        <v>18</v>
      </c>
      <c r="C558" s="29" t="s">
        <v>18</v>
      </c>
      <c r="D558" s="29" t="s">
        <v>18</v>
      </c>
      <c r="E558" s="29" t="s">
        <v>18</v>
      </c>
      <c r="F558" s="29" t="s">
        <v>18</v>
      </c>
      <c r="G558" s="29" t="s">
        <v>18</v>
      </c>
      <c r="H558" s="29" t="s">
        <v>18</v>
      </c>
      <c r="I558" s="29" t="s">
        <v>18</v>
      </c>
      <c r="J558" s="29" t="s">
        <v>18</v>
      </c>
      <c r="K558" s="29" t="s">
        <v>18</v>
      </c>
      <c r="L558" s="29" t="s">
        <v>18</v>
      </c>
      <c r="M558" s="29" t="s">
        <v>18</v>
      </c>
      <c r="N558" s="29" t="s">
        <v>18</v>
      </c>
      <c r="O558" s="29" t="s">
        <v>18</v>
      </c>
    </row>
    <row r="559" spans="1:15" ht="12.75" customHeight="1">
      <c r="A559" s="29">
        <v>48</v>
      </c>
      <c r="B559" s="29" t="s">
        <v>18</v>
      </c>
      <c r="C559" s="29" t="s">
        <v>18</v>
      </c>
      <c r="D559" s="29" t="s">
        <v>18</v>
      </c>
      <c r="E559" s="29" t="s">
        <v>18</v>
      </c>
      <c r="F559" s="29" t="s">
        <v>18</v>
      </c>
      <c r="G559" s="29" t="s">
        <v>18</v>
      </c>
      <c r="H559" s="29" t="s">
        <v>18</v>
      </c>
      <c r="I559" s="29" t="s">
        <v>18</v>
      </c>
      <c r="J559" s="29" t="s">
        <v>18</v>
      </c>
      <c r="K559" s="29" t="s">
        <v>18</v>
      </c>
      <c r="L559" s="29" t="s">
        <v>18</v>
      </c>
      <c r="M559" s="29" t="s">
        <v>18</v>
      </c>
      <c r="N559" s="29" t="s">
        <v>18</v>
      </c>
      <c r="O559" s="29" t="s">
        <v>18</v>
      </c>
    </row>
    <row r="560" spans="1:15" ht="12.75" customHeight="1">
      <c r="A560" s="29">
        <v>49</v>
      </c>
      <c r="B560" s="29" t="s">
        <v>18</v>
      </c>
      <c r="C560" s="29" t="s">
        <v>18</v>
      </c>
      <c r="D560" s="29" t="s">
        <v>18</v>
      </c>
      <c r="E560" s="29" t="s">
        <v>18</v>
      </c>
      <c r="F560" s="29" t="s">
        <v>18</v>
      </c>
      <c r="G560" s="29" t="s">
        <v>18</v>
      </c>
      <c r="H560" s="29" t="s">
        <v>18</v>
      </c>
      <c r="I560" s="29" t="s">
        <v>18</v>
      </c>
      <c r="J560" s="29" t="s">
        <v>18</v>
      </c>
      <c r="K560" s="29" t="s">
        <v>18</v>
      </c>
      <c r="L560" s="29" t="s">
        <v>18</v>
      </c>
      <c r="M560" s="29" t="s">
        <v>18</v>
      </c>
      <c r="N560" s="29" t="s">
        <v>18</v>
      </c>
      <c r="O560" s="29" t="s">
        <v>18</v>
      </c>
    </row>
    <row r="561" spans="1:15" ht="12.75" customHeight="1">
      <c r="A561" s="29" t="s">
        <v>3512</v>
      </c>
      <c r="B561" s="29">
        <v>450</v>
      </c>
      <c r="C561" s="29">
        <v>3.7455000000000001E-3</v>
      </c>
      <c r="D561" s="29">
        <v>315.26499999999999</v>
      </c>
      <c r="E561" s="29">
        <v>26.867000000000001</v>
      </c>
      <c r="F561" s="29">
        <v>8.3000000000000007</v>
      </c>
      <c r="G561" s="29">
        <v>-28.53</v>
      </c>
      <c r="H561" s="29">
        <v>283.74</v>
      </c>
      <c r="I561" s="29">
        <v>284.8</v>
      </c>
      <c r="J561" s="29">
        <v>16.068999999999999</v>
      </c>
      <c r="K561" s="29">
        <v>5.7</v>
      </c>
      <c r="L561" s="29">
        <v>5.6399999999999999E-2</v>
      </c>
      <c r="M561" s="29">
        <v>10</v>
      </c>
      <c r="N561" s="133" t="s">
        <v>3513</v>
      </c>
      <c r="O561" s="29">
        <v>20240415</v>
      </c>
    </row>
    <row r="562" spans="1:15" ht="12.75" customHeight="1">
      <c r="A562" s="29">
        <v>51</v>
      </c>
      <c r="B562" s="29" t="s">
        <v>18</v>
      </c>
      <c r="C562" s="29" t="s">
        <v>18</v>
      </c>
      <c r="D562" s="29" t="s">
        <v>18</v>
      </c>
      <c r="E562" s="29" t="s">
        <v>18</v>
      </c>
      <c r="F562" s="29" t="s">
        <v>18</v>
      </c>
      <c r="G562" s="29" t="s">
        <v>18</v>
      </c>
      <c r="H562" s="29" t="s">
        <v>18</v>
      </c>
      <c r="I562" s="29" t="s">
        <v>18</v>
      </c>
      <c r="J562" s="29" t="s">
        <v>18</v>
      </c>
      <c r="K562" s="29" t="s">
        <v>18</v>
      </c>
      <c r="L562" s="29" t="s">
        <v>18</v>
      </c>
      <c r="M562" s="29" t="s">
        <v>18</v>
      </c>
      <c r="N562" s="29" t="s">
        <v>18</v>
      </c>
      <c r="O562" s="29" t="s">
        <v>18</v>
      </c>
    </row>
    <row r="563" spans="1:15" ht="12.75" customHeight="1">
      <c r="A563" s="29">
        <v>52</v>
      </c>
      <c r="B563" s="29" t="s">
        <v>18</v>
      </c>
      <c r="C563" s="29" t="s">
        <v>18</v>
      </c>
      <c r="D563" s="29" t="s">
        <v>18</v>
      </c>
      <c r="E563" s="29" t="s">
        <v>18</v>
      </c>
      <c r="F563" s="29" t="s">
        <v>18</v>
      </c>
      <c r="G563" s="29" t="s">
        <v>18</v>
      </c>
      <c r="H563" s="29" t="s">
        <v>18</v>
      </c>
      <c r="I563" s="29" t="s">
        <v>18</v>
      </c>
      <c r="J563" s="29" t="s">
        <v>18</v>
      </c>
      <c r="K563" s="29" t="s">
        <v>18</v>
      </c>
      <c r="L563" s="29" t="s">
        <v>18</v>
      </c>
      <c r="M563" s="29" t="s">
        <v>18</v>
      </c>
      <c r="N563" s="29" t="s">
        <v>18</v>
      </c>
      <c r="O563" s="29" t="s">
        <v>18</v>
      </c>
    </row>
    <row r="564" spans="1:15" ht="12.75" customHeight="1">
      <c r="A564" s="29">
        <v>53</v>
      </c>
      <c r="B564" s="29" t="s">
        <v>18</v>
      </c>
      <c r="C564" s="29" t="s">
        <v>18</v>
      </c>
      <c r="D564" s="29" t="s">
        <v>18</v>
      </c>
      <c r="E564" s="29" t="s">
        <v>18</v>
      </c>
      <c r="F564" s="29" t="s">
        <v>18</v>
      </c>
      <c r="G564" s="29" t="s">
        <v>18</v>
      </c>
      <c r="H564" s="29" t="s">
        <v>18</v>
      </c>
      <c r="I564" s="29" t="s">
        <v>18</v>
      </c>
      <c r="J564" s="29" t="s">
        <v>18</v>
      </c>
      <c r="K564" s="29" t="s">
        <v>18</v>
      </c>
      <c r="L564" s="29" t="s">
        <v>18</v>
      </c>
      <c r="M564" s="29" t="s">
        <v>18</v>
      </c>
      <c r="N564" s="29" t="s">
        <v>18</v>
      </c>
      <c r="O564" s="29" t="s">
        <v>18</v>
      </c>
    </row>
    <row r="565" spans="1:15" ht="12.75" customHeight="1">
      <c r="A565" s="29">
        <v>54</v>
      </c>
      <c r="B565" s="29" t="s">
        <v>18</v>
      </c>
      <c r="C565" s="29" t="s">
        <v>18</v>
      </c>
      <c r="D565" s="29" t="s">
        <v>18</v>
      </c>
      <c r="E565" s="29" t="s">
        <v>18</v>
      </c>
      <c r="F565" s="29" t="s">
        <v>18</v>
      </c>
      <c r="G565" s="29" t="s">
        <v>18</v>
      </c>
      <c r="H565" s="29" t="s">
        <v>18</v>
      </c>
      <c r="I565" s="29" t="s">
        <v>18</v>
      </c>
      <c r="J565" s="29" t="s">
        <v>18</v>
      </c>
      <c r="K565" s="29" t="s">
        <v>18</v>
      </c>
      <c r="L565" s="29" t="s">
        <v>18</v>
      </c>
      <c r="M565" s="29" t="s">
        <v>18</v>
      </c>
      <c r="N565" s="29" t="s">
        <v>18</v>
      </c>
      <c r="O565" s="29" t="s">
        <v>18</v>
      </c>
    </row>
    <row r="566" spans="1:15" ht="12.75" customHeight="1">
      <c r="A566" t="s">
        <v>3514</v>
      </c>
      <c r="B566">
        <v>450</v>
      </c>
      <c r="C566" s="105">
        <v>3.7455000000000001E-3</v>
      </c>
      <c r="D566">
        <v>312.31</v>
      </c>
      <c r="E566">
        <v>27.672999999999998</v>
      </c>
      <c r="F566">
        <v>8.17</v>
      </c>
      <c r="G566">
        <v>-27.12</v>
      </c>
      <c r="H566">
        <v>281.08</v>
      </c>
      <c r="I566">
        <v>236.8</v>
      </c>
      <c r="J566">
        <v>12.597</v>
      </c>
      <c r="K566">
        <v>4.5</v>
      </c>
      <c r="L566" s="105">
        <v>5.3199999999999997E-2</v>
      </c>
      <c r="M566">
        <v>10</v>
      </c>
      <c r="N566" s="192">
        <v>0.50812500000000005</v>
      </c>
      <c r="O566">
        <v>20240730</v>
      </c>
    </row>
    <row r="567" spans="1:15" ht="12.75" customHeight="1">
      <c r="A567" s="29">
        <v>56</v>
      </c>
      <c r="B567" s="29" t="s">
        <v>18</v>
      </c>
      <c r="C567" s="29" t="s">
        <v>18</v>
      </c>
      <c r="D567" s="29" t="s">
        <v>18</v>
      </c>
      <c r="E567" s="29" t="s">
        <v>18</v>
      </c>
      <c r="F567" s="29" t="s">
        <v>18</v>
      </c>
      <c r="G567" s="29" t="s">
        <v>18</v>
      </c>
      <c r="H567" s="29" t="s">
        <v>18</v>
      </c>
      <c r="I567" s="29" t="s">
        <v>18</v>
      </c>
      <c r="J567" s="29" t="s">
        <v>18</v>
      </c>
      <c r="K567" s="29" t="s">
        <v>18</v>
      </c>
      <c r="L567" s="29" t="s">
        <v>18</v>
      </c>
      <c r="M567" s="29" t="s">
        <v>18</v>
      </c>
      <c r="N567" s="29" t="s">
        <v>18</v>
      </c>
      <c r="O567" s="29" t="s">
        <v>18</v>
      </c>
    </row>
    <row r="568" spans="1:15" ht="12.75" customHeight="1">
      <c r="A568" s="29">
        <v>57</v>
      </c>
      <c r="B568" s="29" t="s">
        <v>18</v>
      </c>
      <c r="C568" s="29" t="s">
        <v>18</v>
      </c>
      <c r="D568" s="29" t="s">
        <v>18</v>
      </c>
      <c r="E568" s="29" t="s">
        <v>18</v>
      </c>
      <c r="F568" s="29" t="s">
        <v>18</v>
      </c>
      <c r="G568" s="29" t="s">
        <v>18</v>
      </c>
      <c r="H568" s="29" t="s">
        <v>18</v>
      </c>
      <c r="I568" s="29" t="s">
        <v>18</v>
      </c>
      <c r="J568" s="29" t="s">
        <v>18</v>
      </c>
      <c r="K568" s="29" t="s">
        <v>18</v>
      </c>
      <c r="L568" s="29" t="s">
        <v>18</v>
      </c>
      <c r="M568" s="29" t="s">
        <v>18</v>
      </c>
      <c r="N568" s="29" t="s">
        <v>18</v>
      </c>
      <c r="O568" s="29" t="s">
        <v>18</v>
      </c>
    </row>
    <row r="569" spans="1:15" ht="12.75" customHeight="1">
      <c r="A569" t="s">
        <v>3515</v>
      </c>
      <c r="B569">
        <v>450</v>
      </c>
      <c r="C569" s="105">
        <v>3.7455000000000001E-3</v>
      </c>
      <c r="D569">
        <v>335.93599999999998</v>
      </c>
      <c r="E569">
        <v>29.279</v>
      </c>
      <c r="F569">
        <v>7.91</v>
      </c>
      <c r="G569">
        <v>-25.99</v>
      </c>
      <c r="H569">
        <v>302.33999999999997</v>
      </c>
      <c r="I569">
        <v>258</v>
      </c>
      <c r="J569">
        <v>15.472</v>
      </c>
      <c r="K569">
        <v>5.0999999999999996</v>
      </c>
      <c r="L569" s="105">
        <v>0.06</v>
      </c>
      <c r="M569">
        <v>10</v>
      </c>
      <c r="N569" s="192">
        <v>0.53252314814814805</v>
      </c>
      <c r="O569">
        <v>20240730</v>
      </c>
    </row>
    <row r="570" spans="1:15" ht="12.75" customHeight="1">
      <c r="A570" s="29" t="s">
        <v>3516</v>
      </c>
      <c r="B570" s="29">
        <v>450</v>
      </c>
      <c r="C570" s="29">
        <v>3.7455000000000001E-3</v>
      </c>
      <c r="D570" s="29">
        <v>354.03100000000001</v>
      </c>
      <c r="E570" s="29">
        <v>29.460999999999999</v>
      </c>
      <c r="F570" s="29">
        <v>7.97</v>
      </c>
      <c r="G570" s="29">
        <v>-29.49</v>
      </c>
      <c r="H570" s="29">
        <v>318.63</v>
      </c>
      <c r="I570" s="29">
        <v>283.7</v>
      </c>
      <c r="J570" s="29">
        <v>18.306000000000001</v>
      </c>
      <c r="K570" s="29">
        <v>5.7</v>
      </c>
      <c r="L570" s="29">
        <v>6.4500000000000002E-2</v>
      </c>
      <c r="M570" s="29">
        <v>10</v>
      </c>
      <c r="N570" s="133" t="s">
        <v>3517</v>
      </c>
      <c r="O570" s="29">
        <v>20240416</v>
      </c>
    </row>
    <row r="571" spans="1:15" ht="12.75" customHeight="1">
      <c r="A571" s="29">
        <v>60</v>
      </c>
      <c r="B571" s="29" t="s">
        <v>18</v>
      </c>
      <c r="C571" s="29" t="s">
        <v>18</v>
      </c>
      <c r="D571" s="29" t="s">
        <v>18</v>
      </c>
      <c r="E571" s="29" t="s">
        <v>18</v>
      </c>
      <c r="F571" s="29" t="s">
        <v>18</v>
      </c>
      <c r="G571" s="29" t="s">
        <v>18</v>
      </c>
      <c r="H571" s="29" t="s">
        <v>18</v>
      </c>
      <c r="I571" s="29" t="s">
        <v>18</v>
      </c>
      <c r="J571" s="29" t="s">
        <v>18</v>
      </c>
      <c r="K571" s="29" t="s">
        <v>18</v>
      </c>
      <c r="L571" s="29" t="s">
        <v>18</v>
      </c>
      <c r="M571" s="29" t="s">
        <v>18</v>
      </c>
      <c r="N571" s="29" t="s">
        <v>18</v>
      </c>
      <c r="O571" s="29" t="s">
        <v>18</v>
      </c>
    </row>
    <row r="572" spans="1:15" ht="12.75" customHeight="1">
      <c r="A572" s="29">
        <v>61</v>
      </c>
      <c r="B572" s="29" t="s">
        <v>18</v>
      </c>
      <c r="C572" s="29" t="s">
        <v>18</v>
      </c>
      <c r="D572" s="29" t="s">
        <v>18</v>
      </c>
      <c r="E572" s="29" t="s">
        <v>18</v>
      </c>
      <c r="F572" s="29" t="s">
        <v>18</v>
      </c>
      <c r="G572" s="29" t="s">
        <v>18</v>
      </c>
      <c r="H572" s="29" t="s">
        <v>18</v>
      </c>
      <c r="I572" s="29" t="s">
        <v>18</v>
      </c>
      <c r="J572" s="29" t="s">
        <v>18</v>
      </c>
      <c r="K572" s="29" t="s">
        <v>18</v>
      </c>
      <c r="L572" s="29" t="s">
        <v>18</v>
      </c>
      <c r="M572" s="29" t="s">
        <v>18</v>
      </c>
      <c r="N572" s="29" t="s">
        <v>18</v>
      </c>
      <c r="O572" s="29" t="s">
        <v>18</v>
      </c>
    </row>
    <row r="573" spans="1:15" ht="12.75" customHeight="1">
      <c r="A573" t="s">
        <v>3518</v>
      </c>
      <c r="B573">
        <v>450</v>
      </c>
      <c r="C573" s="105">
        <v>3.7455000000000001E-3</v>
      </c>
      <c r="D573">
        <v>324.928</v>
      </c>
      <c r="E573">
        <v>27.335999999999999</v>
      </c>
      <c r="F573">
        <v>7.69</v>
      </c>
      <c r="G573">
        <v>-27.18</v>
      </c>
      <c r="H573">
        <v>292.43</v>
      </c>
      <c r="I573">
        <v>272.60000000000002</v>
      </c>
      <c r="J573">
        <v>17.141999999999999</v>
      </c>
      <c r="K573">
        <v>5.9</v>
      </c>
      <c r="L573" s="105">
        <v>6.2899999999999998E-2</v>
      </c>
      <c r="M573">
        <v>10</v>
      </c>
      <c r="N573" s="192">
        <v>0.55509259259259303</v>
      </c>
      <c r="O573">
        <v>20240730</v>
      </c>
    </row>
    <row r="574" spans="1:15" ht="12.75" customHeight="1">
      <c r="A574" s="29" t="s">
        <v>3519</v>
      </c>
      <c r="B574" s="29">
        <v>450</v>
      </c>
      <c r="C574" s="29">
        <v>3.7455000000000001E-3</v>
      </c>
      <c r="D574" s="29">
        <v>385.84899999999999</v>
      </c>
      <c r="E574" s="29">
        <v>31.170999999999999</v>
      </c>
      <c r="F574" s="29">
        <v>7.81</v>
      </c>
      <c r="G574" s="29">
        <v>-28.14</v>
      </c>
      <c r="H574" s="29">
        <v>347.28</v>
      </c>
      <c r="I574" s="29">
        <v>274.60000000000002</v>
      </c>
      <c r="J574" s="29">
        <v>18.574000000000002</v>
      </c>
      <c r="K574" s="29">
        <v>5.3</v>
      </c>
      <c r="L574" s="29">
        <v>6.7599999999999993E-2</v>
      </c>
      <c r="M574" s="29">
        <v>10</v>
      </c>
      <c r="N574" s="133" t="s">
        <v>3520</v>
      </c>
      <c r="O574" s="29">
        <v>20240416</v>
      </c>
    </row>
    <row r="575" spans="1:15" ht="12.75" customHeight="1">
      <c r="A575" s="29">
        <v>64</v>
      </c>
      <c r="B575" s="29" t="s">
        <v>18</v>
      </c>
      <c r="C575" s="29" t="s">
        <v>18</v>
      </c>
      <c r="D575" s="29" t="s">
        <v>18</v>
      </c>
      <c r="E575" s="29" t="s">
        <v>18</v>
      </c>
      <c r="F575" s="29" t="s">
        <v>18</v>
      </c>
      <c r="G575" s="29" t="s">
        <v>18</v>
      </c>
      <c r="H575" s="29" t="s">
        <v>18</v>
      </c>
      <c r="I575" s="29" t="s">
        <v>18</v>
      </c>
      <c r="J575" s="29" t="s">
        <v>18</v>
      </c>
      <c r="K575" s="29" t="s">
        <v>18</v>
      </c>
      <c r="L575" s="29" t="s">
        <v>18</v>
      </c>
      <c r="M575" s="29" t="s">
        <v>18</v>
      </c>
      <c r="N575" s="29" t="s">
        <v>18</v>
      </c>
      <c r="O575" s="29" t="s">
        <v>18</v>
      </c>
    </row>
    <row r="576" spans="1:15" ht="12.75" customHeight="1">
      <c r="A576" s="29" t="s">
        <v>3521</v>
      </c>
      <c r="B576" s="29">
        <v>450</v>
      </c>
      <c r="C576" s="29">
        <v>3.7455000000000001E-3</v>
      </c>
      <c r="D576" s="29">
        <v>369.69499999999999</v>
      </c>
      <c r="E576" s="29">
        <v>26.992999999999999</v>
      </c>
      <c r="F576" s="29">
        <v>6.91</v>
      </c>
      <c r="G576" s="29">
        <v>-27.64</v>
      </c>
      <c r="H576" s="29">
        <v>332.72</v>
      </c>
      <c r="I576" s="29">
        <v>283.39999999999998</v>
      </c>
      <c r="J576" s="29">
        <v>20.126999999999999</v>
      </c>
      <c r="K576" s="29">
        <v>6</v>
      </c>
      <c r="L576" s="29">
        <v>7.0999999999999994E-2</v>
      </c>
      <c r="M576" s="29">
        <v>10</v>
      </c>
      <c r="N576" s="133" t="s">
        <v>3522</v>
      </c>
      <c r="O576" s="29">
        <v>20240416</v>
      </c>
    </row>
    <row r="577" spans="1:15" ht="12.75" customHeight="1">
      <c r="A577" s="29">
        <v>66</v>
      </c>
      <c r="B577" s="29" t="s">
        <v>18</v>
      </c>
      <c r="C577" s="29" t="s">
        <v>18</v>
      </c>
      <c r="D577" s="29" t="s">
        <v>18</v>
      </c>
      <c r="E577" s="29" t="s">
        <v>18</v>
      </c>
      <c r="F577" s="29" t="s">
        <v>18</v>
      </c>
      <c r="G577" s="29" t="s">
        <v>18</v>
      </c>
      <c r="H577" s="29" t="s">
        <v>18</v>
      </c>
      <c r="I577" s="29" t="s">
        <v>18</v>
      </c>
      <c r="J577" s="29" t="s">
        <v>18</v>
      </c>
      <c r="K577" s="29" t="s">
        <v>18</v>
      </c>
      <c r="L577" s="29" t="s">
        <v>18</v>
      </c>
      <c r="M577" s="29" t="s">
        <v>18</v>
      </c>
      <c r="N577" s="29" t="s">
        <v>18</v>
      </c>
      <c r="O577" s="29" t="s">
        <v>18</v>
      </c>
    </row>
    <row r="578" spans="1:15" ht="12.75" customHeight="1">
      <c r="A578" t="s">
        <v>3523</v>
      </c>
      <c r="B578">
        <v>450</v>
      </c>
      <c r="C578" s="105">
        <v>3.7455000000000001E-3</v>
      </c>
      <c r="D578">
        <v>224.75899999999999</v>
      </c>
      <c r="E578">
        <v>20.27</v>
      </c>
      <c r="F578">
        <v>7.87</v>
      </c>
      <c r="G578">
        <v>-27.24</v>
      </c>
      <c r="H578">
        <v>202.28</v>
      </c>
      <c r="I578">
        <v>293.3</v>
      </c>
      <c r="J578">
        <v>11.542999999999999</v>
      </c>
      <c r="K578">
        <v>5.7</v>
      </c>
      <c r="L578" s="105">
        <v>3.9300000000000002E-2</v>
      </c>
      <c r="M578">
        <v>10</v>
      </c>
      <c r="N578" s="192">
        <v>0.59476851851851897</v>
      </c>
      <c r="O578">
        <v>20240730</v>
      </c>
    </row>
    <row r="579" spans="1:15" ht="12.75" customHeight="1">
      <c r="A579" s="29">
        <v>68</v>
      </c>
      <c r="B579" s="29" t="s">
        <v>18</v>
      </c>
      <c r="C579" s="29" t="s">
        <v>18</v>
      </c>
      <c r="D579" s="29" t="s">
        <v>18</v>
      </c>
      <c r="E579" s="29" t="s">
        <v>18</v>
      </c>
      <c r="F579" s="29" t="s">
        <v>18</v>
      </c>
      <c r="G579" s="29" t="s">
        <v>18</v>
      </c>
      <c r="H579" s="29" t="s">
        <v>18</v>
      </c>
      <c r="I579" s="29" t="s">
        <v>18</v>
      </c>
      <c r="J579" s="29" t="s">
        <v>18</v>
      </c>
      <c r="K579" s="29" t="s">
        <v>18</v>
      </c>
      <c r="L579" s="29" t="s">
        <v>18</v>
      </c>
      <c r="M579" s="29" t="s">
        <v>18</v>
      </c>
      <c r="N579" s="29" t="s">
        <v>18</v>
      </c>
      <c r="O579" s="29" t="s">
        <v>18</v>
      </c>
    </row>
    <row r="580" spans="1:15" ht="12.75" customHeight="1">
      <c r="A580" s="29">
        <v>69</v>
      </c>
      <c r="B580" s="29" t="s">
        <v>18</v>
      </c>
      <c r="C580" s="29" t="s">
        <v>18</v>
      </c>
      <c r="D580" s="29" t="s">
        <v>18</v>
      </c>
      <c r="E580" s="29" t="s">
        <v>18</v>
      </c>
      <c r="F580" s="29" t="s">
        <v>18</v>
      </c>
      <c r="G580" s="29" t="s">
        <v>18</v>
      </c>
      <c r="H580" s="29" t="s">
        <v>18</v>
      </c>
      <c r="I580" s="29" t="s">
        <v>18</v>
      </c>
      <c r="J580" s="29" t="s">
        <v>18</v>
      </c>
      <c r="K580" s="29" t="s">
        <v>18</v>
      </c>
      <c r="L580" s="29" t="s">
        <v>18</v>
      </c>
      <c r="M580" s="29" t="s">
        <v>18</v>
      </c>
      <c r="N580" s="29" t="s">
        <v>18</v>
      </c>
      <c r="O580" s="29" t="s">
        <v>18</v>
      </c>
    </row>
    <row r="581" spans="1:15" ht="12.75" customHeight="1">
      <c r="A581" s="29">
        <v>70</v>
      </c>
      <c r="B581" s="29" t="s">
        <v>18</v>
      </c>
      <c r="C581" s="29" t="s">
        <v>18</v>
      </c>
      <c r="D581" s="29" t="s">
        <v>18</v>
      </c>
      <c r="E581" s="29" t="s">
        <v>18</v>
      </c>
      <c r="F581" s="29" t="s">
        <v>18</v>
      </c>
      <c r="G581" s="29" t="s">
        <v>18</v>
      </c>
      <c r="H581" s="29" t="s">
        <v>18</v>
      </c>
      <c r="I581" s="29" t="s">
        <v>18</v>
      </c>
      <c r="J581" s="29" t="s">
        <v>18</v>
      </c>
      <c r="K581" s="29" t="s">
        <v>18</v>
      </c>
      <c r="L581" s="29" t="s">
        <v>18</v>
      </c>
      <c r="M581" s="29" t="s">
        <v>18</v>
      </c>
      <c r="N581" s="29" t="s">
        <v>18</v>
      </c>
      <c r="O581" s="29" t="s">
        <v>18</v>
      </c>
    </row>
    <row r="582" spans="1:15" ht="12.75" customHeight="1">
      <c r="A582" t="s">
        <v>3524</v>
      </c>
      <c r="B582">
        <v>450</v>
      </c>
      <c r="C582" s="105">
        <v>3.7455000000000001E-3</v>
      </c>
      <c r="D582">
        <v>188.46700000000001</v>
      </c>
      <c r="E582">
        <v>17.478000000000002</v>
      </c>
      <c r="F582">
        <v>8.09</v>
      </c>
      <c r="G582">
        <v>-28.04</v>
      </c>
      <c r="H582">
        <v>165.31</v>
      </c>
      <c r="I582">
        <v>315.5</v>
      </c>
      <c r="J582">
        <v>5.1020000000000003</v>
      </c>
      <c r="K582">
        <v>3.1</v>
      </c>
      <c r="L582" s="105">
        <v>1.6199999999999999E-2</v>
      </c>
      <c r="M582">
        <v>10</v>
      </c>
      <c r="N582" s="192">
        <v>0.41050925925925902</v>
      </c>
      <c r="O582">
        <v>20240731</v>
      </c>
    </row>
    <row r="583" spans="1:15" ht="12.75" customHeight="1">
      <c r="A583" s="29" t="s">
        <v>3525</v>
      </c>
      <c r="B583" s="29">
        <v>450</v>
      </c>
      <c r="C583" s="29">
        <v>3.7455000000000001E-3</v>
      </c>
      <c r="D583" s="29">
        <v>527.21699999999998</v>
      </c>
      <c r="E583" s="29">
        <v>30.196000000000002</v>
      </c>
      <c r="F583" s="29">
        <v>5.77</v>
      </c>
      <c r="G583" s="29">
        <v>-22.52</v>
      </c>
      <c r="H583" s="29">
        <v>474.49</v>
      </c>
      <c r="I583" s="29">
        <v>287.60000000000002</v>
      </c>
      <c r="J583" s="29">
        <v>15.395</v>
      </c>
      <c r="K583" s="29">
        <v>3.2</v>
      </c>
      <c r="L583" s="29">
        <v>5.3499999999999999E-2</v>
      </c>
      <c r="M583" s="29">
        <v>10</v>
      </c>
      <c r="N583" s="133" t="s">
        <v>3526</v>
      </c>
      <c r="O583" s="29">
        <v>20240412</v>
      </c>
    </row>
    <row r="584" spans="1:15" ht="12.75" customHeight="1">
      <c r="A584" s="29">
        <v>73</v>
      </c>
      <c r="B584" s="29" t="s">
        <v>18</v>
      </c>
      <c r="C584" s="29" t="s">
        <v>18</v>
      </c>
      <c r="D584" s="29" t="s">
        <v>18</v>
      </c>
      <c r="E584" s="29" t="s">
        <v>18</v>
      </c>
      <c r="F584" s="29" t="s">
        <v>18</v>
      </c>
      <c r="G584" s="29" t="s">
        <v>18</v>
      </c>
      <c r="H584" s="29" t="s">
        <v>18</v>
      </c>
      <c r="I584" s="29" t="s">
        <v>18</v>
      </c>
      <c r="J584" s="29" t="s">
        <v>18</v>
      </c>
      <c r="K584" s="29" t="s">
        <v>18</v>
      </c>
      <c r="L584" s="29" t="s">
        <v>18</v>
      </c>
      <c r="M584" s="29" t="s">
        <v>18</v>
      </c>
      <c r="N584" s="29" t="s">
        <v>18</v>
      </c>
      <c r="O584" s="29" t="s">
        <v>18</v>
      </c>
    </row>
    <row r="585" spans="1:15" ht="12.75" customHeight="1">
      <c r="A585" t="s">
        <v>3527</v>
      </c>
      <c r="B585">
        <v>450</v>
      </c>
      <c r="C585" s="105">
        <v>3.7455000000000001E-3</v>
      </c>
      <c r="D585">
        <v>326.48099999999999</v>
      </c>
      <c r="E585">
        <v>28.535</v>
      </c>
      <c r="F585">
        <v>7.9</v>
      </c>
      <c r="G585">
        <v>-10.89</v>
      </c>
      <c r="H585">
        <v>293.83</v>
      </c>
      <c r="I585">
        <v>264.2</v>
      </c>
      <c r="J585">
        <v>16.718</v>
      </c>
      <c r="K585">
        <v>5.7</v>
      </c>
      <c r="L585" s="105">
        <v>6.3299999999999995E-2</v>
      </c>
      <c r="M585">
        <v>10</v>
      </c>
      <c r="N585" s="192">
        <v>0.48370370370370402</v>
      </c>
      <c r="O585">
        <v>20240731</v>
      </c>
    </row>
    <row r="586" spans="1:15" ht="12.75" customHeight="1">
      <c r="A586" t="s">
        <v>3528</v>
      </c>
      <c r="B586">
        <v>450</v>
      </c>
      <c r="C586" s="105">
        <v>3.7455000000000001E-3</v>
      </c>
      <c r="D586">
        <v>320.303</v>
      </c>
      <c r="E586">
        <v>25.323</v>
      </c>
      <c r="F586">
        <v>7.39</v>
      </c>
      <c r="G586">
        <v>-26.17</v>
      </c>
      <c r="H586">
        <v>288.27</v>
      </c>
      <c r="I586">
        <v>284.60000000000002</v>
      </c>
      <c r="J586">
        <v>17.295000000000002</v>
      </c>
      <c r="K586">
        <v>6</v>
      </c>
      <c r="L586" s="105">
        <v>6.08E-2</v>
      </c>
      <c r="M586">
        <v>10</v>
      </c>
      <c r="N586" s="192">
        <v>0.51333333333333298</v>
      </c>
      <c r="O586">
        <v>20240731</v>
      </c>
    </row>
    <row r="587" spans="1:15" ht="12.75" customHeight="1">
      <c r="A587" s="29">
        <v>76</v>
      </c>
      <c r="B587" s="29" t="s">
        <v>18</v>
      </c>
      <c r="C587" s="29" t="s">
        <v>18</v>
      </c>
      <c r="D587" s="29" t="s">
        <v>18</v>
      </c>
      <c r="E587" s="29" t="s">
        <v>18</v>
      </c>
      <c r="F587" s="29" t="s">
        <v>18</v>
      </c>
      <c r="G587" s="29" t="s">
        <v>18</v>
      </c>
      <c r="H587" s="29" t="s">
        <v>18</v>
      </c>
      <c r="I587" s="29" t="s">
        <v>18</v>
      </c>
      <c r="J587" s="29" t="s">
        <v>18</v>
      </c>
      <c r="K587" s="29" t="s">
        <v>18</v>
      </c>
      <c r="L587" s="29" t="s">
        <v>18</v>
      </c>
      <c r="M587" s="29" t="s">
        <v>18</v>
      </c>
      <c r="N587" s="29" t="s">
        <v>18</v>
      </c>
      <c r="O587" s="29" t="s">
        <v>18</v>
      </c>
    </row>
    <row r="588" spans="1:15" ht="12.75" customHeight="1">
      <c r="A588" s="29">
        <v>77</v>
      </c>
      <c r="B588" s="29" t="s">
        <v>18</v>
      </c>
      <c r="C588" s="29" t="s">
        <v>18</v>
      </c>
      <c r="D588" s="29" t="s">
        <v>18</v>
      </c>
      <c r="E588" s="29" t="s">
        <v>18</v>
      </c>
      <c r="F588" s="29" t="s">
        <v>18</v>
      </c>
      <c r="G588" s="29" t="s">
        <v>18</v>
      </c>
      <c r="H588" s="29" t="s">
        <v>18</v>
      </c>
      <c r="I588" s="29" t="s">
        <v>18</v>
      </c>
      <c r="J588" s="29" t="s">
        <v>18</v>
      </c>
      <c r="K588" s="29" t="s">
        <v>18</v>
      </c>
      <c r="L588" s="29" t="s">
        <v>18</v>
      </c>
      <c r="M588" s="29" t="s">
        <v>18</v>
      </c>
      <c r="N588" s="29" t="s">
        <v>18</v>
      </c>
      <c r="O588" s="29" t="s">
        <v>18</v>
      </c>
    </row>
    <row r="589" spans="1:15" ht="12.75" customHeight="1">
      <c r="A589" s="29">
        <v>78</v>
      </c>
      <c r="B589" s="29" t="s">
        <v>18</v>
      </c>
      <c r="C589" s="29" t="s">
        <v>18</v>
      </c>
      <c r="D589" s="29" t="s">
        <v>18</v>
      </c>
      <c r="E589" s="29" t="s">
        <v>18</v>
      </c>
      <c r="F589" s="29" t="s">
        <v>18</v>
      </c>
      <c r="G589" s="29" t="s">
        <v>18</v>
      </c>
      <c r="H589" s="29" t="s">
        <v>18</v>
      </c>
      <c r="I589" s="29" t="s">
        <v>18</v>
      </c>
      <c r="J589" s="29" t="s">
        <v>18</v>
      </c>
      <c r="K589" s="29" t="s">
        <v>18</v>
      </c>
      <c r="L589" s="29" t="s">
        <v>18</v>
      </c>
      <c r="M589" s="29" t="s">
        <v>18</v>
      </c>
      <c r="N589" s="29" t="s">
        <v>18</v>
      </c>
      <c r="O589" s="29" t="s">
        <v>18</v>
      </c>
    </row>
    <row r="590" spans="1:15" ht="12.75" customHeight="1">
      <c r="A590" s="29" t="s">
        <v>3529</v>
      </c>
      <c r="B590" s="29">
        <v>450</v>
      </c>
      <c r="C590" s="29">
        <v>3.7455000000000001E-3</v>
      </c>
      <c r="D590" s="29">
        <v>386.9</v>
      </c>
      <c r="E590" s="29">
        <v>30.696000000000002</v>
      </c>
      <c r="F590" s="29">
        <v>7.73</v>
      </c>
      <c r="G590" s="29">
        <v>-27.67</v>
      </c>
      <c r="H590" s="29">
        <v>348.22</v>
      </c>
      <c r="I590" s="29">
        <v>280.89999999999998</v>
      </c>
      <c r="J590" s="29">
        <v>20.957999999999998</v>
      </c>
      <c r="K590" s="29">
        <v>6</v>
      </c>
      <c r="L590" s="29">
        <v>7.46E-2</v>
      </c>
      <c r="M590" s="29">
        <v>10</v>
      </c>
      <c r="N590" s="133" t="s">
        <v>3530</v>
      </c>
      <c r="O590" s="29">
        <v>20240412</v>
      </c>
    </row>
    <row r="591" spans="1:15" ht="12.75" customHeight="1">
      <c r="A591" s="29" t="s">
        <v>3531</v>
      </c>
      <c r="B591" s="29">
        <v>450</v>
      </c>
      <c r="C591" s="29">
        <v>3.7455000000000001E-3</v>
      </c>
      <c r="D591" s="29">
        <v>355.21600000000001</v>
      </c>
      <c r="E591" s="29">
        <v>31.541</v>
      </c>
      <c r="F591" s="29">
        <v>7.73</v>
      </c>
      <c r="G591" s="29">
        <v>-27.26</v>
      </c>
      <c r="H591" s="29">
        <v>319.69</v>
      </c>
      <c r="I591" s="29">
        <v>263.10000000000002</v>
      </c>
      <c r="J591" s="29">
        <v>18.254999999999999</v>
      </c>
      <c r="K591" s="29">
        <v>5.7</v>
      </c>
      <c r="L591" s="29">
        <v>6.9400000000000003E-2</v>
      </c>
      <c r="M591" s="29">
        <v>10</v>
      </c>
      <c r="N591" s="133" t="s">
        <v>3532</v>
      </c>
      <c r="O591" s="29">
        <v>20240415</v>
      </c>
    </row>
    <row r="592" spans="1:15" ht="12.75" customHeight="1">
      <c r="A592" s="29" t="s">
        <v>3533</v>
      </c>
      <c r="B592" s="29">
        <v>450</v>
      </c>
      <c r="C592" s="29">
        <v>3.7455000000000001E-3</v>
      </c>
      <c r="D592" s="29">
        <v>360.77300000000002</v>
      </c>
      <c r="E592" s="29">
        <v>31.757999999999999</v>
      </c>
      <c r="F592" s="29">
        <v>7.72</v>
      </c>
      <c r="G592" s="29">
        <v>-25.29</v>
      </c>
      <c r="H592" s="29">
        <v>324.7</v>
      </c>
      <c r="I592" s="29">
        <v>291.39999999999998</v>
      </c>
      <c r="J592" s="29">
        <v>20.231000000000002</v>
      </c>
      <c r="K592" s="29">
        <v>6.2</v>
      </c>
      <c r="L592" s="29">
        <v>6.9400000000000003E-2</v>
      </c>
      <c r="M592" s="29">
        <v>10</v>
      </c>
      <c r="N592" s="133" t="s">
        <v>3534</v>
      </c>
      <c r="O592" s="29">
        <v>20240415</v>
      </c>
    </row>
    <row r="593" spans="1:15" ht="12.75" customHeight="1">
      <c r="A593" s="29" t="s">
        <v>3535</v>
      </c>
      <c r="B593" s="29">
        <v>450</v>
      </c>
      <c r="C593" s="29">
        <v>3.7455000000000001E-3</v>
      </c>
      <c r="D593" s="29">
        <v>982.70299999999997</v>
      </c>
      <c r="E593" s="29">
        <v>81.69</v>
      </c>
      <c r="F593" s="29">
        <v>9.4600000000000009</v>
      </c>
      <c r="G593" s="29">
        <v>-33.57</v>
      </c>
      <c r="H593" s="29">
        <v>884.44</v>
      </c>
      <c r="I593" s="29">
        <v>340.6</v>
      </c>
      <c r="J593" s="29">
        <v>33.347999999999999</v>
      </c>
      <c r="K593" s="29">
        <v>3.8</v>
      </c>
      <c r="L593" s="29">
        <v>9.7900000000000001E-2</v>
      </c>
      <c r="M593" s="29">
        <v>10</v>
      </c>
      <c r="N593" s="133" t="s">
        <v>3536</v>
      </c>
      <c r="O593" s="29">
        <v>20240411</v>
      </c>
    </row>
    <row r="594" spans="1:15" ht="12.75" customHeight="1">
      <c r="A594" s="29" t="s">
        <v>3537</v>
      </c>
      <c r="B594" s="29">
        <v>450</v>
      </c>
      <c r="C594" s="29">
        <v>3.7455000000000001E-3</v>
      </c>
      <c r="D594" s="29">
        <v>267.87599999999998</v>
      </c>
      <c r="E594" s="29">
        <v>21.222999999999999</v>
      </c>
      <c r="F594" s="29">
        <v>7.37</v>
      </c>
      <c r="G594" s="29">
        <v>-29.12</v>
      </c>
      <c r="H594" s="29">
        <v>241.09</v>
      </c>
      <c r="I594" s="29">
        <v>302.2</v>
      </c>
      <c r="J594" s="29">
        <v>14.590999999999999</v>
      </c>
      <c r="K594" s="29">
        <v>6.1</v>
      </c>
      <c r="L594" s="29">
        <v>4.8300000000000003E-2</v>
      </c>
      <c r="M594" s="29">
        <v>10</v>
      </c>
      <c r="N594" s="133" t="s">
        <v>3538</v>
      </c>
      <c r="O594" s="29">
        <v>20240416</v>
      </c>
    </row>
    <row r="595" spans="1:15">
      <c r="A595" t="s">
        <v>3539</v>
      </c>
      <c r="B595">
        <v>450</v>
      </c>
      <c r="C595" s="105">
        <v>3.7455000000000001E-3</v>
      </c>
      <c r="D595">
        <v>321.16199999999998</v>
      </c>
      <c r="E595">
        <v>26.265999999999998</v>
      </c>
      <c r="F595">
        <v>8.25</v>
      </c>
      <c r="G595">
        <v>-29.64</v>
      </c>
      <c r="H595">
        <v>289.04000000000002</v>
      </c>
      <c r="I595">
        <v>286.60000000000002</v>
      </c>
      <c r="J595">
        <v>16.295999999999999</v>
      </c>
      <c r="K595">
        <v>5.0599999999999996</v>
      </c>
      <c r="L595" s="105">
        <v>5.6800000000000003E-2</v>
      </c>
      <c r="M595">
        <v>10</v>
      </c>
      <c r="N595" s="192">
        <v>0.60421296296296301</v>
      </c>
      <c r="O595">
        <v>20240924</v>
      </c>
    </row>
    <row r="596" spans="1:15" ht="12.75" customHeight="1">
      <c r="A596" s="29" t="s">
        <v>3540</v>
      </c>
      <c r="B596" s="29">
        <v>450</v>
      </c>
      <c r="C596" s="29">
        <v>3.7455000000000001E-3</v>
      </c>
      <c r="D596" s="29">
        <v>341.60199999999998</v>
      </c>
      <c r="E596" s="29">
        <v>32.497999999999998</v>
      </c>
      <c r="F596" s="29">
        <v>9</v>
      </c>
      <c r="G596" s="29">
        <v>-30.38</v>
      </c>
      <c r="H596" s="29">
        <v>307.44</v>
      </c>
      <c r="I596" s="29">
        <v>269.8</v>
      </c>
      <c r="J596" s="29">
        <v>18.384</v>
      </c>
      <c r="K596" s="29">
        <v>6</v>
      </c>
      <c r="L596" s="29">
        <v>6.8099999999999994E-2</v>
      </c>
      <c r="M596" s="29">
        <v>10</v>
      </c>
      <c r="N596" s="133" t="s">
        <v>3541</v>
      </c>
      <c r="O596" s="29">
        <v>20240415</v>
      </c>
    </row>
    <row r="597" spans="1:15">
      <c r="A597" t="s">
        <v>3542</v>
      </c>
      <c r="B597">
        <v>450</v>
      </c>
      <c r="C597" s="105">
        <v>3.7455000000000001E-3</v>
      </c>
      <c r="D597">
        <v>263.04000000000002</v>
      </c>
      <c r="E597">
        <v>23.408999999999999</v>
      </c>
      <c r="F597">
        <v>8.61</v>
      </c>
      <c r="G597">
        <v>-30.09</v>
      </c>
      <c r="H597">
        <v>224.68</v>
      </c>
      <c r="I597">
        <v>401.2</v>
      </c>
      <c r="J597">
        <v>12.430999999999999</v>
      </c>
      <c r="K597">
        <v>5.07</v>
      </c>
      <c r="L597" s="105">
        <v>3.1E-2</v>
      </c>
      <c r="M597">
        <v>10</v>
      </c>
      <c r="N597" s="192">
        <v>0.56368055555555596</v>
      </c>
      <c r="O597">
        <v>20240925</v>
      </c>
    </row>
    <row r="598" spans="1:15">
      <c r="A598" t="s">
        <v>3543</v>
      </c>
      <c r="B598">
        <v>450</v>
      </c>
      <c r="C598" s="105">
        <v>3.7455000000000001E-3</v>
      </c>
      <c r="D598">
        <v>353.13600000000002</v>
      </c>
      <c r="E598">
        <v>31.032</v>
      </c>
      <c r="F598">
        <v>8.7200000000000006</v>
      </c>
      <c r="G598">
        <v>-30.87</v>
      </c>
      <c r="H598">
        <v>317.82</v>
      </c>
      <c r="I598">
        <v>262.60000000000002</v>
      </c>
      <c r="J598">
        <v>16.236999999999998</v>
      </c>
      <c r="K598">
        <v>5.01</v>
      </c>
      <c r="L598" s="105">
        <v>6.1800000000000001E-2</v>
      </c>
      <c r="M598">
        <v>10</v>
      </c>
      <c r="N598" s="192">
        <v>0.57287037037037003</v>
      </c>
      <c r="O598">
        <v>20240925</v>
      </c>
    </row>
    <row r="599" spans="1:15" ht="12.75" customHeight="1">
      <c r="A599" s="29" t="s">
        <v>3544</v>
      </c>
      <c r="B599" s="29">
        <v>450</v>
      </c>
      <c r="C599" s="29">
        <v>3.7455000000000001E-3</v>
      </c>
      <c r="D599" s="29">
        <v>566.32399999999996</v>
      </c>
      <c r="E599" s="29">
        <v>53.874000000000002</v>
      </c>
      <c r="F599" s="29">
        <v>10.44</v>
      </c>
      <c r="G599" s="29">
        <v>-37.33</v>
      </c>
      <c r="H599" s="29">
        <v>509.68</v>
      </c>
      <c r="I599" s="29">
        <v>304.60000000000002</v>
      </c>
      <c r="J599" s="29">
        <v>30.600999999999999</v>
      </c>
      <c r="K599" s="29">
        <v>6</v>
      </c>
      <c r="L599" s="29">
        <v>0.1</v>
      </c>
      <c r="M599" s="29">
        <v>10</v>
      </c>
      <c r="N599" s="133" t="s">
        <v>3545</v>
      </c>
      <c r="O599" s="29">
        <v>20240412</v>
      </c>
    </row>
    <row r="600" spans="1:15" ht="12.75" customHeight="1">
      <c r="A600" s="29">
        <v>89</v>
      </c>
      <c r="B600" s="29" t="s">
        <v>18</v>
      </c>
      <c r="C600" s="29" t="s">
        <v>18</v>
      </c>
      <c r="D600" s="29" t="s">
        <v>18</v>
      </c>
      <c r="E600" s="29" t="s">
        <v>18</v>
      </c>
      <c r="F600" s="29" t="s">
        <v>18</v>
      </c>
      <c r="G600" s="29" t="s">
        <v>18</v>
      </c>
      <c r="H600" s="29" t="s">
        <v>18</v>
      </c>
      <c r="I600" s="29" t="s">
        <v>18</v>
      </c>
      <c r="J600" s="29" t="s">
        <v>18</v>
      </c>
      <c r="K600" s="29" t="s">
        <v>18</v>
      </c>
      <c r="L600" s="29" t="s">
        <v>18</v>
      </c>
      <c r="M600" s="29" t="s">
        <v>18</v>
      </c>
      <c r="N600" s="29" t="s">
        <v>18</v>
      </c>
      <c r="O600" s="29" t="s">
        <v>18</v>
      </c>
    </row>
    <row r="601" spans="1:15" ht="12.75" customHeight="1">
      <c r="A601" s="29">
        <v>90</v>
      </c>
      <c r="B601" s="29" t="s">
        <v>18</v>
      </c>
      <c r="C601" s="29" t="s">
        <v>18</v>
      </c>
      <c r="D601" s="29" t="s">
        <v>18</v>
      </c>
      <c r="E601" s="29" t="s">
        <v>18</v>
      </c>
      <c r="F601" s="29" t="s">
        <v>18</v>
      </c>
      <c r="G601" s="29" t="s">
        <v>18</v>
      </c>
      <c r="H601" s="29" t="s">
        <v>18</v>
      </c>
      <c r="I601" s="29" t="s">
        <v>18</v>
      </c>
      <c r="J601" s="29" t="s">
        <v>18</v>
      </c>
      <c r="K601" s="29" t="s">
        <v>18</v>
      </c>
      <c r="L601" s="29" t="s">
        <v>18</v>
      </c>
      <c r="M601" s="29" t="s">
        <v>18</v>
      </c>
      <c r="N601" s="29" t="s">
        <v>18</v>
      </c>
      <c r="O601" s="29" t="s">
        <v>18</v>
      </c>
    </row>
    <row r="602" spans="1:15" ht="12.75" customHeight="1">
      <c r="A602" s="29">
        <v>91</v>
      </c>
      <c r="B602" s="29" t="s">
        <v>18</v>
      </c>
      <c r="C602" s="29" t="s">
        <v>18</v>
      </c>
      <c r="D602" s="29" t="s">
        <v>18</v>
      </c>
      <c r="E602" s="29" t="s">
        <v>18</v>
      </c>
      <c r="F602" s="29" t="s">
        <v>18</v>
      </c>
      <c r="G602" s="29" t="s">
        <v>18</v>
      </c>
      <c r="H602" s="29" t="s">
        <v>18</v>
      </c>
      <c r="I602" s="29" t="s">
        <v>18</v>
      </c>
      <c r="J602" s="29" t="s">
        <v>18</v>
      </c>
      <c r="K602" s="29" t="s">
        <v>18</v>
      </c>
      <c r="L602" s="29" t="s">
        <v>18</v>
      </c>
      <c r="M602" s="29" t="s">
        <v>18</v>
      </c>
      <c r="N602" s="29" t="s">
        <v>18</v>
      </c>
      <c r="O602" s="29" t="s">
        <v>18</v>
      </c>
    </row>
    <row r="603" spans="1:15" ht="12.75" customHeight="1">
      <c r="A603" s="29" t="s">
        <v>3546</v>
      </c>
      <c r="B603" s="29">
        <v>450</v>
      </c>
      <c r="C603" s="29">
        <v>3.7455000000000001E-3</v>
      </c>
      <c r="D603" s="29">
        <v>362.447</v>
      </c>
      <c r="E603" s="29">
        <v>29.126999999999999</v>
      </c>
      <c r="F603" s="29">
        <v>7.79</v>
      </c>
      <c r="G603" s="29">
        <v>-26.73</v>
      </c>
      <c r="H603" s="29">
        <v>326.2</v>
      </c>
      <c r="I603" s="29">
        <v>295.39999999999998</v>
      </c>
      <c r="J603" s="29">
        <v>20.440999999999999</v>
      </c>
      <c r="K603" s="29">
        <v>6.3</v>
      </c>
      <c r="L603" s="29">
        <v>6.9199999999999998E-2</v>
      </c>
      <c r="M603" s="29">
        <v>10</v>
      </c>
      <c r="N603" s="133" t="s">
        <v>3547</v>
      </c>
      <c r="O603" s="29">
        <v>20240415</v>
      </c>
    </row>
    <row r="604" spans="1:15" ht="12.75" customHeight="1">
      <c r="A604" s="29" t="s">
        <v>3548</v>
      </c>
      <c r="B604" s="29">
        <v>450</v>
      </c>
      <c r="C604" s="29">
        <v>3.7455000000000001E-3</v>
      </c>
      <c r="D604" s="29">
        <v>497.84399999999999</v>
      </c>
      <c r="E604" s="29">
        <v>46.421999999999997</v>
      </c>
      <c r="F604" s="29">
        <v>8.73</v>
      </c>
      <c r="G604" s="29">
        <v>-28.74</v>
      </c>
      <c r="H604" s="29">
        <v>448.07</v>
      </c>
      <c r="I604" s="29">
        <v>261.7</v>
      </c>
      <c r="J604" s="29">
        <v>23.323</v>
      </c>
      <c r="K604" s="29">
        <v>5.2</v>
      </c>
      <c r="L604" s="29">
        <v>8.9099999999999999E-2</v>
      </c>
      <c r="M604" s="29">
        <v>10</v>
      </c>
      <c r="N604" s="133" t="s">
        <v>3549</v>
      </c>
      <c r="O604" s="29">
        <v>20240415</v>
      </c>
    </row>
    <row r="605" spans="1:15">
      <c r="A605" t="s">
        <v>3550</v>
      </c>
      <c r="B605">
        <v>450</v>
      </c>
      <c r="C605" s="105">
        <v>3.7455000000000001E-3</v>
      </c>
      <c r="D605">
        <v>172.489</v>
      </c>
      <c r="E605">
        <v>14.583</v>
      </c>
      <c r="F605">
        <v>7.13</v>
      </c>
      <c r="G605">
        <v>-28.81</v>
      </c>
      <c r="H605">
        <v>155.24</v>
      </c>
      <c r="I605">
        <v>360.7</v>
      </c>
      <c r="J605">
        <v>11.603999999999999</v>
      </c>
      <c r="K605">
        <v>7.05</v>
      </c>
      <c r="L605" s="105">
        <v>3.2199999999999999E-2</v>
      </c>
      <c r="M605">
        <v>10</v>
      </c>
      <c r="N605" s="192">
        <v>0.55148148148148102</v>
      </c>
      <c r="O605">
        <v>20240927</v>
      </c>
    </row>
    <row r="606" spans="1:15" ht="12.75" customHeight="1">
      <c r="A606" s="29">
        <v>95</v>
      </c>
      <c r="B606" s="29" t="s">
        <v>18</v>
      </c>
      <c r="C606" s="29" t="s">
        <v>18</v>
      </c>
      <c r="D606" s="29" t="s">
        <v>18</v>
      </c>
      <c r="E606" s="29" t="s">
        <v>18</v>
      </c>
      <c r="F606" s="29" t="s">
        <v>18</v>
      </c>
      <c r="G606" s="29" t="s">
        <v>18</v>
      </c>
      <c r="H606" s="29" t="s">
        <v>18</v>
      </c>
      <c r="I606" s="29" t="s">
        <v>18</v>
      </c>
      <c r="J606" s="29" t="s">
        <v>18</v>
      </c>
      <c r="K606" s="29" t="s">
        <v>18</v>
      </c>
      <c r="L606" s="29" t="s">
        <v>18</v>
      </c>
      <c r="M606" s="29" t="s">
        <v>18</v>
      </c>
      <c r="N606" s="29" t="s">
        <v>18</v>
      </c>
      <c r="O606" s="29" t="s">
        <v>18</v>
      </c>
    </row>
    <row r="607" spans="1:15">
      <c r="A607" t="s">
        <v>3551</v>
      </c>
      <c r="B607">
        <v>450</v>
      </c>
      <c r="C607" s="105">
        <v>3.7455000000000001E-3</v>
      </c>
      <c r="D607">
        <v>235.684</v>
      </c>
      <c r="E607">
        <v>22.038</v>
      </c>
      <c r="F607">
        <v>8.1199999999999992</v>
      </c>
      <c r="G607">
        <v>-26.44</v>
      </c>
      <c r="H607">
        <v>212.12</v>
      </c>
      <c r="I607">
        <v>295</v>
      </c>
      <c r="J607">
        <v>10.032</v>
      </c>
      <c r="K607">
        <v>4.07</v>
      </c>
      <c r="L607" s="105">
        <v>3.4000000000000002E-2</v>
      </c>
      <c r="M607">
        <v>1</v>
      </c>
      <c r="N607" s="192">
        <v>0.566041666666667</v>
      </c>
      <c r="O607">
        <v>20240930</v>
      </c>
    </row>
    <row r="608" spans="1:15">
      <c r="A608" t="s">
        <v>3552</v>
      </c>
      <c r="B608">
        <v>450</v>
      </c>
      <c r="C608" s="105">
        <v>3.7455000000000001E-3</v>
      </c>
      <c r="D608">
        <v>277.47699999999998</v>
      </c>
      <c r="E608">
        <v>23.774999999999999</v>
      </c>
      <c r="F608">
        <v>7.7</v>
      </c>
      <c r="G608">
        <v>-24.81</v>
      </c>
      <c r="H608">
        <v>249.73</v>
      </c>
      <c r="I608">
        <v>280.2</v>
      </c>
      <c r="J608">
        <v>13.298999999999999</v>
      </c>
      <c r="K608">
        <v>5.03</v>
      </c>
      <c r="L608" s="105">
        <v>4.7500000000000001E-2</v>
      </c>
      <c r="M608">
        <v>10</v>
      </c>
      <c r="N608" s="192">
        <v>0.60791666666666699</v>
      </c>
      <c r="O608">
        <v>20240925</v>
      </c>
    </row>
    <row r="609" spans="1:15" ht="12.75" customHeight="1">
      <c r="A609" s="29">
        <v>98</v>
      </c>
      <c r="B609" s="29" t="s">
        <v>18</v>
      </c>
      <c r="C609" s="29" t="s">
        <v>18</v>
      </c>
      <c r="D609" s="29" t="s">
        <v>18</v>
      </c>
      <c r="E609" s="29" t="s">
        <v>18</v>
      </c>
      <c r="F609" s="29" t="s">
        <v>18</v>
      </c>
      <c r="G609" s="29" t="s">
        <v>18</v>
      </c>
      <c r="H609" s="29" t="s">
        <v>18</v>
      </c>
      <c r="I609" s="29" t="s">
        <v>18</v>
      </c>
      <c r="J609" s="29" t="s">
        <v>18</v>
      </c>
      <c r="K609" s="29" t="s">
        <v>18</v>
      </c>
      <c r="L609" s="29" t="s">
        <v>18</v>
      </c>
      <c r="M609" s="29" t="s">
        <v>18</v>
      </c>
      <c r="N609" s="29" t="s">
        <v>18</v>
      </c>
      <c r="O609" s="29" t="s">
        <v>18</v>
      </c>
    </row>
    <row r="610" spans="1:15" ht="12.75" customHeight="1">
      <c r="A610" s="29">
        <v>99</v>
      </c>
      <c r="B610" s="29" t="s">
        <v>18</v>
      </c>
      <c r="C610" s="29" t="s">
        <v>18</v>
      </c>
      <c r="D610" s="29" t="s">
        <v>18</v>
      </c>
      <c r="E610" s="29" t="s">
        <v>18</v>
      </c>
      <c r="F610" s="29" t="s">
        <v>18</v>
      </c>
      <c r="G610" s="29" t="s">
        <v>18</v>
      </c>
      <c r="H610" s="29" t="s">
        <v>18</v>
      </c>
      <c r="I610" s="29" t="s">
        <v>18</v>
      </c>
      <c r="J610" s="29" t="s">
        <v>18</v>
      </c>
      <c r="K610" s="29" t="s">
        <v>18</v>
      </c>
      <c r="L610" s="29" t="s">
        <v>18</v>
      </c>
      <c r="M610" s="29" t="s">
        <v>18</v>
      </c>
      <c r="N610" s="29" t="s">
        <v>18</v>
      </c>
      <c r="O610" s="29" t="s">
        <v>18</v>
      </c>
    </row>
    <row r="611" spans="1:15">
      <c r="A611" t="s">
        <v>3553</v>
      </c>
      <c r="B611">
        <v>450</v>
      </c>
      <c r="C611" s="105">
        <v>3.7455000000000001E-3</v>
      </c>
      <c r="D611">
        <v>157.815</v>
      </c>
      <c r="E611">
        <v>12.766</v>
      </c>
      <c r="F611">
        <v>7.12</v>
      </c>
      <c r="G611">
        <v>-27.27</v>
      </c>
      <c r="H611">
        <v>142.03</v>
      </c>
      <c r="I611">
        <v>352.1</v>
      </c>
      <c r="J611">
        <v>9.2550000000000008</v>
      </c>
      <c r="K611">
        <v>6.05</v>
      </c>
      <c r="L611" s="105">
        <v>2.63E-2</v>
      </c>
      <c r="M611">
        <v>10</v>
      </c>
      <c r="N611" s="192">
        <v>0.61300925925925898</v>
      </c>
      <c r="O611">
        <v>20240930</v>
      </c>
    </row>
    <row r="612" spans="1:15" ht="12.75" customHeight="1"/>
    <row r="613" spans="1:15" ht="12.75" customHeight="1"/>
    <row r="614" spans="1:15" ht="12.75" customHeight="1"/>
    <row r="615" spans="1:15" ht="12.75" customHeight="1"/>
    <row r="616" spans="1:15" ht="12.75" customHeight="1"/>
    <row r="617" spans="1:15" ht="12.75" customHeight="1"/>
    <row r="618" spans="1:15" ht="12.75" customHeight="1"/>
    <row r="619" spans="1:15" ht="12.75" customHeight="1"/>
    <row r="620" spans="1:15" ht="12.75" customHeight="1"/>
    <row r="621" spans="1:15" ht="12.75" customHeight="1"/>
    <row r="622" spans="1:15" ht="12.75" customHeight="1"/>
    <row r="623" spans="1:15" ht="12.75" customHeight="1"/>
    <row r="624" spans="1:15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0" bottom="0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zoomScaleNormal="100" workbookViewId="0"/>
  </sheetViews>
  <sheetFormatPr defaultColWidth="11.5703125" defaultRowHeight="12.75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Karasiński</dc:creator>
  <cp:keywords/>
  <dc:description/>
  <cp:lastModifiedBy>Sylwia Klaudia Dytłow</cp:lastModifiedBy>
  <cp:revision>36</cp:revision>
  <dcterms:created xsi:type="dcterms:W3CDTF">2020-04-25T09:33:08Z</dcterms:created>
  <dcterms:modified xsi:type="dcterms:W3CDTF">2024-12-11T13:38:14Z</dcterms:modified>
  <cp:category/>
  <cp:contentStatus/>
</cp:coreProperties>
</file>